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2016" sheetId="1" r:id="rId4"/>
    <sheet state="hidden" name="2017" sheetId="2" r:id="rId5"/>
    <sheet state="hidden" name="2018" sheetId="3" r:id="rId6"/>
    <sheet state="hidden" name="2019" sheetId="4" r:id="rId7"/>
    <sheet state="hidden" name="2020" sheetId="5" r:id="rId8"/>
    <sheet state="hidden" name="2021" sheetId="6" r:id="rId9"/>
    <sheet state="visible" name="PRESUPUESTO ASISGNADO 2024-2026" sheetId="7" r:id="rId10"/>
    <sheet state="visible" name="2024" sheetId="8" r:id="rId11"/>
    <sheet state="visible" name="2025" sheetId="9" r:id="rId12"/>
    <sheet state="visible" name="2026" sheetId="10" r:id="rId13"/>
    <sheet state="hidden" name="CONSOLIDADO 2022-2025" sheetId="11" r:id="rId14"/>
    <sheet state="hidden" name="CONSOLIDADO" sheetId="12" r:id="rId15"/>
    <sheet state="hidden" name="PICFNI" sheetId="13" r:id="rId16"/>
    <sheet state="hidden" name="REPORTE" sheetId="14" r:id="rId17"/>
    <sheet state="hidden" name="Hoja4" sheetId="15" r:id="rId18"/>
    <sheet state="hidden" name="2020 (2)" sheetId="16" r:id="rId19"/>
    <sheet state="hidden" name="Hoja2" sheetId="17" r:id="rId20"/>
    <sheet state="hidden" name="Hoja1" sheetId="18" r:id="rId21"/>
    <sheet state="hidden" name="Hoja3" sheetId="19" r:id="rId22"/>
  </sheets>
  <definedNames/>
  <calcPr/>
  <extLst>
    <ext uri="GoogleSheetsCustomDataVersion2">
      <go:sheetsCustomData xmlns:go="http://customooxmlschemas.google.com/" r:id="rId23" roundtripDataChecksum="3QtWSpvi75AtOz9kGCdH/3ziSlD362jp0j0ogjH0l4s="/>
    </ext>
  </extLst>
</workbook>
</file>

<file path=xl/sharedStrings.xml><?xml version="1.0" encoding="utf-8"?>
<sst xmlns="http://schemas.openxmlformats.org/spreadsheetml/2006/main" count="7599" uniqueCount="2471">
  <si>
    <t xml:space="preserve"> Estudios de Investigación con Financiamiento Interno (Largo Plazo) ESTUDIOS DE INVESTIGACIÓN CIENTIFICA,TECNOLÓGICA  Y HUMANÍSTICA DE LA UNAB</t>
  </si>
  <si>
    <t xml:space="preserve"> PROYECTOS ESPECIALES DE INVESTIGACIÓN  </t>
  </si>
  <si>
    <t>N°</t>
  </si>
  <si>
    <t>PROYECTOS DE INVESTIGACIÓN</t>
  </si>
  <si>
    <t>RESOLUCIÓN DE APROBACIÓN N°</t>
  </si>
  <si>
    <t xml:space="preserve">ENDIDAD QUE FINANCIA Y FUENTE DE FINANCIAMIENTO </t>
  </si>
  <si>
    <t>LÍNEA DE INVESTIGACIÓN</t>
  </si>
  <si>
    <t>PERIODO DE EJECUCIÓN</t>
  </si>
  <si>
    <t>OBJETIVO GENERAL</t>
  </si>
  <si>
    <t>OBJETIVOS ESPECÍFICOS</t>
  </si>
  <si>
    <t>DOCENTE RESPONSABLE</t>
  </si>
  <si>
    <t xml:space="preserve">  MIEMBROS Y COLABORADORES EXTERNOS</t>
  </si>
  <si>
    <t>COLABORADORES - ESTUDIANTES</t>
  </si>
  <si>
    <t>PRESUPUESTO ASIGNADO</t>
  </si>
  <si>
    <t>ESTADO DEL PROYECTO</t>
  </si>
  <si>
    <t>CARACTERIZACIÓN Y SOSTENIBILIDAD DEL  CULTIVO DE CAPSICUM CHINENSE JACQ. "AJI SUPANO EN LA CUENCA BAJA DEL RÍO SUPE- BARRANCA”.</t>
  </si>
  <si>
    <t>206-2015-CO-UNAB</t>
  </si>
  <si>
    <t>UNAB:
Rubro 13
Donaciónes y 
Transferencias</t>
  </si>
  <si>
    <t>Conservación de germoplasma in situ de recursos nativos</t>
  </si>
  <si>
    <t>24 MESES: 
27 OCTUBRE 2015 A 27 OCTUBRE 2017</t>
  </si>
  <si>
    <t xml:space="preserve">EFICACIA DE ALIMENTOS ENRIQUECIDOS CON HARINA DE SANGRE CONTRA LA ANEMIA FERROPÉNICA EN NIÑOS DE 3 A 5 AÑOS EN EL DISTRITO DE BARRANCA </t>
  </si>
  <si>
    <t>DETERMINACIÓN DE PARÁMETROS ÓPTIMOS DE EVALUACIÓN SENSORIAL: APORTE NUTRICIONAL DE PANETÓN COMERCIAL ENRIQUECIDO CON FRUTOS SECOS.</t>
  </si>
  <si>
    <t xml:space="preserve">Realizar la caracterización y sostenibilidad del cultivo de Capsicum chinense Jacq. “aji supano” en la Cuenca baja del Río Supe, Barranca.
</t>
  </si>
  <si>
    <t>432-2018-UNAB</t>
  </si>
  <si>
    <t>376-2019-UNAB</t>
  </si>
  <si>
    <t>5 Recursos Determinados
Rubro 18:
Canon Sobrecanon, Regalías.</t>
  </si>
  <si>
    <t>Tecnología de alimentos : Seguridad alimentaria</t>
  </si>
  <si>
    <t>•Determinar la presencia de Capsicum chinense Jacq. “ají supano” en la Cuenca baja del Río Supe, Barranca.
• Caracterizar biológicamente a Capsicum chinense Jacq. “ají supano” en la cuenca baja del rio Supe, Barranca.
• Determinar los componentes químicos de Capsicum chinense Jacq “ají supano” en la cuenca baja del rio Supe, Barranca.
• Determinar los factores agronómicos y ecológicos de Capsicum chinense Jacq “ají supano” en la cuenca baja del rio Supe, Barranca.
• Determinar las condiciones que requiere Capsicum chinense Jacq “ají supano” para su propagación in vitro y vivero.</t>
  </si>
  <si>
    <t>Ing. Mg.Sc. Juana Consuelo Aliaga Camarena</t>
  </si>
  <si>
    <t>Desarrollo de nuevo producto</t>
  </si>
  <si>
    <t>24 meses
07 de agosto 2019 - 06 de agosto 2021</t>
  </si>
  <si>
    <t xml:space="preserve">•Blgo. Edwin Jorge Vega Portalatino
• Mg. Hernán Edwin Verde Luján
•Mg. Nina Casana Amoretti
• Lic. Kleberth Gustavo Obregón Llanos
</t>
  </si>
  <si>
    <t xml:space="preserve">
•Johan Jairo Ocaña Pablo
• Yerlina Rivera López
• Jhon César Camacho Benito
•Kleyver Juvencio Aquiño Cruz
•Juan Fernando Ynga Huayanay
</t>
  </si>
  <si>
    <t>6 MESES
DICIEMBRE 2018 A MAYO 2019</t>
  </si>
  <si>
    <t>Determinar la eficacia de los alimentos enriquecidos con harina de sangre para mejorar la anemia en niños 3 a 5 años del distrito de Barranca – provincia de Barranca.</t>
  </si>
  <si>
    <t>• Identificar la incidencia de anemia en niños menores de 3 a 5 años en el distrito de Barranca de la provincia de Barranca, antes del consumo de los productos enriquecidos con harina de sangre.
• Evaluar el grado de aceptación de los productos alimenticios en el consumo de los niños entre 3 a 5 años del distrito de Barranca – provincia Barranca.
• Identificar la incidencia de anemia en niños menores de 3 a 5 años en el distrito de Barranca de la provincia de Barranca, después del consumo de los productos enriquecidos con harina de sangre.
• Demostrar estadísticamente la eficacia de los alimentos enriquecidos con fórmulas de harina de sangre para controlar la anemia en niños 3 a 5 años del distrito de Barranca – provincia de Barranca.</t>
  </si>
  <si>
    <t>Incorporar ingredientes altamente nutritivos en la elaboración del panetón comercial</t>
  </si>
  <si>
    <t xml:space="preserve">Dr. Nicodemo Crescencio Jamanca Gonzales  </t>
  </si>
  <si>
    <t>EJECUTADO</t>
  </si>
  <si>
    <t xml:space="preserve">ANEMIA Y DESNUTRICIÓN INFANTIL EN BARRANCA: IMPACTO DE UNA INTERVENCIÓN  INTEGRAL A NIVEL COMUNITARIO.
 </t>
  </si>
  <si>
    <t>206-2015-CO-UNAB
AMPLIACIÓN: 
R.C.O.N° 172-2017-CO-UNAB</t>
  </si>
  <si>
    <t>*Mg. Sc. Jorge Hilario Guzmán Bautista
*Mg. Robert William Ocrospoma Dueñas
*Ing. Norma Beatriz Quintana Salazar
*Ing. Eduardo Eusebio Herrera Huamán
*Lic. Héctor Hugo Toledo Acosta
*Mg. Herminda Consuelo Chambergo Valverde
*Dra. María Marleny Rivera Gonzales
*Lic. Zoila Rosa Mejía Domínguez
*Lic. Sebastiana Teodosia Abarca Cabanillas</t>
  </si>
  <si>
    <t>Nutrición Infantil</t>
  </si>
  <si>
    <t>18 MESES: 
27 OCTUBRE 2015 A 30 SETIEMBRE  2017</t>
  </si>
  <si>
    <t xml:space="preserve">Determinar el impacto de la intervención integral a nivel comunitario en la anemia y desnutrición infantil en Barranca.
</t>
  </si>
  <si>
    <t xml:space="preserve">*Lic. Verónica Lorena Pajuelo Herrera
*Asencios Ramírez Yesli Yudy 
*Salazar Leyva Annie Alexandra
*Jaramillo Rivera Venia
*Domínguez Palma Keysi Margarita
*Príncipe Correa de Dulanto Lorena Margot   
*Llashag Rivera Karina Sisit
*Leonardo Ramos Karen Melina
*Quispe Palacios Elvira Alicia
*Herrera Yeren Raiza Sadit 
*Roca Mauricio Lesly Briyith </t>
  </si>
  <si>
    <t>• Evaluar el estado nutricional de la población infantil en Barranca.
• Valorar el grado de anemia en la población infantil en Barranca.
• Identificar la presencia de enteroparásitos en la población infantil en Barranca.
• Aplicar un programa de intervención integral a nivel comunitario.
• Evaluar el impacto de la intervención integral a nivel comunitario en la disminución de los índices de anemia y desnutrición.</t>
  </si>
  <si>
    <t xml:space="preserve">Blga. Ms.C. Ana Melva Contreras Contreras </t>
  </si>
  <si>
    <r>
      <rPr>
        <rFont val="Calibri"/>
        <b/>
        <color rgb="FF000000"/>
        <sz val="11.0"/>
      </rPr>
      <t xml:space="preserve">Primera etapa: </t>
    </r>
    <r>
      <rPr>
        <rFont val="Calibri"/>
        <color rgb="FF000000"/>
        <sz val="11.0"/>
      </rPr>
      <t xml:space="preserve">
• Elaborar 60 panetones que incorporen ingredientes nutritivos al 20%, 15%, 10% y desarrollar prueba de evaluación sensorial “de preferencia” 
• Elaborar 600 panetones para desarrollar pruebas de evaluación sensorial “de aceptabilidad”
</t>
    </r>
    <r>
      <rPr>
        <rFont val="Calibri"/>
        <b/>
        <color rgb="FF000000"/>
        <sz val="11.0"/>
      </rPr>
      <t xml:space="preserve">
Segunda etapa: </t>
    </r>
    <r>
      <rPr>
        <rFont val="Calibri"/>
        <color rgb="FF000000"/>
        <sz val="11.0"/>
      </rPr>
      <t xml:space="preserve">
• Realizar análisis al producto final (energía, proteína, grasa total, carbohidratos, fibra dietaría, ácidos grasos esenciales, minerales y vitaminas).</t>
    </r>
  </si>
  <si>
    <t xml:space="preserve">
•Dra.Silvia Elizabet Reyes Narváez
•Mg. Herminda Consuelo Chambergo Valverde
•Lic.  Gina Liz León Vilca
• Mg. César Augusto Curipaco Oncebay
• Lic. Cynthia Isabel Barreto Idrugo
• Lic. María Santos Oyola Canto
•Lic. Alejandro Acuña Flores                                    
•Lic. Noemí Rocío Berrios Vega   
</t>
  </si>
  <si>
    <t>Ing. Mg.sc. Grisel Violeta Chiroque Velásquez</t>
  </si>
  <si>
    <t>•Elvis Francis Elías More
•Juan Edwin Malqui More
•Jackeline Verónica Montes Sumoso
•Nelsson Cristhian Alvino Carbajal
•Basilia Ilumida Dueñas Lozano
•Leydi Vanessa Livias Paredes
•Rina Rocío Espinoza Paucar
•Stefany Rosa Espinoza Martel</t>
  </si>
  <si>
    <t>EVALUACIÓN DE LAS CONCENTRACIONES DE METALES PESADOS EN LAS FRUTAS QUE SE PRODUCEN EN EL DISTRITO DE BARRANCA USANDO FLUORESCENCIA DE RAYOS X DE REFLEXIÓN TOTAL (TXRF)</t>
  </si>
  <si>
    <t>375-2019-UNAB</t>
  </si>
  <si>
    <t>18 meses
07 de agosto 2019 - febrero 2021</t>
  </si>
  <si>
    <t>Determinar metales pesados en las frutas cultivadas en el distrito de Barranca usando FLUORESCENCIA DE RAYOS X DE REFLEXIÓN TOTAL (TXRF).</t>
  </si>
  <si>
    <t xml:space="preserve">IMPACTO DE UN PROGRAMA EDUCATIVO ORIENTADO A LA TOMA DE DECISIONES EN EL AUTOCUIDADO DE GESTANTE QUE ACUDEN AL CENTRO DE SALUD DE LAURIAMA. 
</t>
  </si>
  <si>
    <r>
      <rPr>
        <rFont val="Arial"/>
        <b/>
        <color theme="1"/>
        <sz val="12.0"/>
      </rPr>
      <t>Miembros:</t>
    </r>
    <r>
      <rPr>
        <rFont val="Arial"/>
        <color theme="1"/>
        <sz val="12.0"/>
      </rPr>
      <t xml:space="preserve">
• Bustamante Bustamante, Félix
• Calle Pacheco, Gabriela Lesli</t>
    </r>
  </si>
  <si>
    <t>• Comparar los datos obtenidos por el método DNAzyme para la detección altamente selectiva de metales pesados en agua con la técnica FLUORESCENCIA DE RAYOS X DE REFLEXIÓN TOTAL (TXRF).
• Evaluar la calidad de las frutas de frutas de consumo masivo en el distrito de Barranca.</t>
  </si>
  <si>
    <t>• Arquinigo Rivera, Gema Reynalda
• Gamarra Aldave, Irene Lupe
• Ramírez Galan, Ruth Gabriela</t>
  </si>
  <si>
    <t xml:space="preserve">Morbilidad  y Mortalidad Materno.
</t>
  </si>
  <si>
    <t>Mg. Hernán Edwin Verde Lujan</t>
  </si>
  <si>
    <t xml:space="preserve">Evaluar el impacto  de un programa educativo orientado a la toma de decisiones en el autocuidado de gestantes que acuden al Centro de Salud Lauriama.
</t>
  </si>
  <si>
    <t>*Dr. Nicodemo Crescencio Jamanca Gonzales
*Mg. Edwin Jorge Vega Portalatino
*Mg. Víctor Manuel Arévalo Rojas</t>
  </si>
  <si>
    <t>*Edder Marecelo Saenz Dionicio
*Paul Stivent Rojas Huamán</t>
  </si>
  <si>
    <t>•Determinar las características socio-demográficas y ginecobstétricas de las gestantes, en los casos y controles.
• Evaluar las diferencias en el autocuidado prenatal entre los casos y controles, antes y después de la intervención.
• Conocer la valoración benéfica del autocuidado prenatal en la disminución de las primeras causas de morbilidad, en los casos y controles.
• Determinar la percepción de las gestantes sobre el apoyo de sus familiares cercanos en el autocuidado prenatal, en los casos y controles.
• Determinar la capacidad de agencia de la gestante para superar las posibles barreras para el autocuidado de su salud.
• Determinar la prevalencia y causas de morbilidad en el embarazo, parto, puerperio y recién nacido, entre los casos y controles.
• Conocer las causas de deserción de las sesiones de educación prenatal.</t>
  </si>
  <si>
    <t>OPTIMIZACIÓN DE PROCESOS POR SUPERFICIE DE RESPUESTA EN EL DESARROLLO DEL PANETÓN FUNCIONAL ENRIQUECIDO CON QUINUA (CHENOPODIUM QUINUA W.) Y AMARANTO (AMARANTHUS CAUDATUS L.), ARÁNDANOS Y PECANAS</t>
  </si>
  <si>
    <t>USO DE BIOSENSORES BASADOS EN FLUORESCENCIA PARA ANÁLISIS DE METALES PESADOS EN AGUA</t>
  </si>
  <si>
    <t>550-2019-UNAB</t>
  </si>
  <si>
    <t>341-2018-UNAB
AMPLIACIÓN: 
R.C.O.
N° 340-2019-UNAB
N° 288-2020-UNAB
N° 552-2020-UNAB</t>
  </si>
  <si>
    <t>Calidad del suelo, agua, aire y estudios de impacto ambiental</t>
  </si>
  <si>
    <t>Optimización de procesos y desarrollo de nuevos productos</t>
  </si>
  <si>
    <t>09 meses:
03 de octubre 2019 - 03 julio 2020</t>
  </si>
  <si>
    <t>12 meses
setiembre 2018 a agosto 2019
ampliación hasta 30 de abril de 2021</t>
  </si>
  <si>
    <t xml:space="preserve">Mg. Elizabeth del Pilar Paredes Cruz </t>
  </si>
  <si>
    <t>Desarrollar un nuevo sensor DNAzyme para la detección altamente selectiva de metales pesados en agua con la integración de un espectrofluorómetro portátil altamente sensible.</t>
  </si>
  <si>
    <t>Evaluar la optimización de proceso en los parámetros del desarrollo del panetón por esponja y masa madres, adicionando harinas de quinua y amaranto enriquecido con arándanos y pecanas en las propiedades funcionales de textura y su impacto de aceptabilidad sensorial.</t>
  </si>
  <si>
    <t>• Configurar el espectrofluorómetro portátil en la Universidad Nacional de Barranca para la prueba in situ de metales pesados en el agua.
• Incrementar el rendimiento del sensor DNAzyme con capacidad de detección multiplexada y portabilidad utilizando el espectrofluorómetro portátil</t>
  </si>
  <si>
    <r>
      <rPr>
        <rFont val="Arial"/>
        <color theme="1"/>
        <sz val="12.0"/>
      </rPr>
      <t xml:space="preserve">•Mg. Judá Eriko Santisteban Aquino
• Lic. María Martha Martínez Broncano
• Lic. Anette Lyudmila López Saravia
• Lic. Zulema Nélida Nararro Soto
•Lic. Verónica Huanchaco Villafana
</t>
    </r>
    <r>
      <rPr>
        <rFont val="Arial"/>
        <b/>
        <color theme="1"/>
        <sz val="12.0"/>
      </rPr>
      <t>Colaboradores:</t>
    </r>
    <r>
      <rPr>
        <rFont val="Arial"/>
        <color theme="1"/>
        <sz val="12.0"/>
      </rPr>
      <t xml:space="preserve">
•Méd. Silvia Leonor Pasor Pastor
. Méd. Elvis Edilberto Jara Panana
. Méd. Lincol  Marx  Cuz Aquino                                    </t>
    </r>
  </si>
  <si>
    <t>•Caracterizar las propiedades centesimales y fisicoquímica de la mezcla harinas de amaranto y quinua.
•Desarrollar y caracterizar las propiedades fisicoquímicas y sensorial del panetón tradicional con sustitución parcial de la quinua enriquecidas con arándanos y pecanas (1era fase)
•Determinar los efectos de los parámetros en la elaboración del panetón funcional empleando el diseño de experimentos de Taguchi en el proceso del panetón. (2da fase).
•Optimizar los parámetros aplicando la metodología de superficie de respuestas en las propiedades fisicoquímicas y aceptabilidad sensorial en el proceso de desarrollo del panetón funcional.
•Determinar las propiedades físico-químicas, vida útil, microbiológicas, fenoles totales y capacidad antioxidante de las muestras optimizadas del panetón funcional.
•Evaluar y comparar las diferentes formulaciones en el desarrollo del panetón por diseño de muestras relacionadas independientes</t>
  </si>
  <si>
    <t>Dr. Noé Benjamin Pampa Quispe</t>
  </si>
  <si>
    <t>Dr. Nicodemo Crescencio Jamanca Gonzales
Mg. Edwin Jorge Vega Portalatino
Mg. Víctor Manuel Arévalo Rojas</t>
  </si>
  <si>
    <t>•Henelina Carmen Genebrozo Vega
• Katy Eufemia Rodríguez Espinoza
• Génesis Rafaela Bragayrac Figueroa
•Shujey Arlin Rivera Camara
•Anasari Natalia Pflucker Alvarado
•Maricielo BrIgite Urrieta Olortegui</t>
  </si>
  <si>
    <t>*Dr. Nicodemo Crescencio Jamanca Gonzales
*Ing. Norma Beatriz Quintana Salazar
*Ing. Eduardo Eusebio Herrera Huamán</t>
  </si>
  <si>
    <t>Nilver Sergio Saavedra Arellan
Ángel Asunción Bernuy Cochachin</t>
  </si>
  <si>
    <t>*Milagros Felicita Rodriguez Ramirez
*Zacarías Bernabé Payajo
*Keith Liz Valverde Tenorio
*Ángel Christian Oscco Asenjo
*Cecilia Roxana Peralta Arevalo
*Evelin Cristal Espinoza Prado</t>
  </si>
  <si>
    <t>Estudios de Investigación con Financiamiento Interno (Corto Plazo) PROYECTO DE ESTUDIOS DE INVESTIGACIÓN CIENTÍFICA, TECNOLÓGICA Y HUMANISTICA DE CORTA DURACIÓN</t>
  </si>
  <si>
    <t>INVESTIGACIÓN Y DESARROLLO DE MATERIALES DE CONSTRUCCIÓN METÁLICOS ECOEFICIENTES</t>
  </si>
  <si>
    <t>418-2018-UNAB</t>
  </si>
  <si>
    <t>6 meses
diciembre 2018 a mayo 2019</t>
  </si>
  <si>
    <t>-</t>
  </si>
  <si>
    <r>
      <rPr>
        <rFont val="Arial"/>
        <color theme="1"/>
        <sz val="12.0"/>
      </rPr>
      <t xml:space="preserve">•Mg. Judá Eriko Santisteban Aquino
• Lic. María Martha Martínez Broncano
• Lic. Anette Lyudmila López Saravia
• Lic. Zulema Nélida Nararro Soto
•Lic. Verónica Huanchaco Villafana
</t>
    </r>
    <r>
      <rPr>
        <rFont val="Arial"/>
        <b/>
        <color theme="1"/>
        <sz val="12.0"/>
      </rPr>
      <t>Colaboradores:</t>
    </r>
    <r>
      <rPr>
        <rFont val="Arial"/>
        <color theme="1"/>
        <sz val="12.0"/>
      </rPr>
      <t xml:space="preserve">
•Méd. Silvia Leonor Pasor Pastor
. Méd. Elvis Edilberto Jara Panana
. Méd. Lincol  Marx  Cuz Aquino                                    </t>
    </r>
  </si>
  <si>
    <r>
      <rPr>
        <rFont val="Calibri"/>
        <b/>
        <color rgb="FF000000"/>
        <sz val="11.0"/>
      </rPr>
      <t xml:space="preserve">Primera etapa: </t>
    </r>
    <r>
      <rPr>
        <rFont val="Calibri"/>
        <color rgb="FF000000"/>
        <sz val="11.0"/>
      </rPr>
      <t xml:space="preserve">
• Elaborar 60 panetones que incorporen ingredientes nutritivos al 20%, 15%, 10% y desarrollar prueba de evaluación sensorial “de preferencia” 
• Elaborar 600 panetones para desarrollar pruebas de evaluación sensorial “de aceptabilidad”
</t>
    </r>
    <r>
      <rPr>
        <rFont val="Calibri"/>
        <b/>
        <color rgb="FF000000"/>
        <sz val="11.0"/>
      </rPr>
      <t xml:space="preserve">
Segunda etapa: </t>
    </r>
    <r>
      <rPr>
        <rFont val="Calibri"/>
        <color rgb="FF000000"/>
        <sz val="11.0"/>
      </rPr>
      <t xml:space="preserve">
• Realizar análisis al producto final (energía, proteína, grasa total, carbohidratos, fibra dietaría, ácidos grasos esenciales, minerales y vitaminas).</t>
    </r>
  </si>
  <si>
    <t>Ciudades e infraestructura sostenible/ Manejo de Residuos Sólidos, Infraestructura Social y vivienda de bajo costo</t>
  </si>
  <si>
    <r>
      <rPr>
        <rFont val="Arial"/>
        <b/>
        <color theme="1"/>
        <sz val="12.0"/>
      </rPr>
      <t>Miembros:</t>
    </r>
    <r>
      <rPr>
        <rFont val="Arial"/>
        <color theme="1"/>
        <sz val="12.0"/>
      </rPr>
      <t xml:space="preserve">
• Bustamante Bustamante, Félix
• Calle Pacheco, Gabriela Lesli</t>
    </r>
  </si>
  <si>
    <t>24 meses</t>
  </si>
  <si>
    <t>El objetivo del proyecto es desarrollar una tecnología que pueda usarse para producir en masa materiales de construcción metálicos a un costo significativamente menor (en mas del 30%) y con un consumo de enrgía significativamente menor (en más de 30% de ahorro) que sus contrapartes producidas utilizando materiales producidos con tecnologías convencionales.</t>
  </si>
  <si>
    <t>• Las propiedades mecánicas de los nuevos materiales de construcción metálicos serán equivalentes o superiores a sus contrapartes producidas utilizando tecnologías convencionales.</t>
  </si>
  <si>
    <t>Prof. Deliang Zhang (INVESTIGADOR PRINCIPAL DE NORTHEASTERN UNIVERSITY (NEU), CHINA.)
Dr. Luis Enrique Carrillo Díaz 
(INVESTIGADOR PRINCIPAL DE LA UNIVERSIDAD NACIONAL DE BARRANCA - UNAB)</t>
  </si>
  <si>
    <t>Equipo Northeastern University (NEU)
- Luis De Los Santos Valladares
- Dengshan Zhou, Phd
Equipo Universidad Nacional de Barranca (UNAB)
- Mg. Ing. Leo Avelino La Borda Dueñas Tovar
- Ing. Pablo Adrian Pezo Morales.
- Ing. José Joel López Soto.
- Ing. Gabriel Francisco Ocaña Rojas</t>
  </si>
  <si>
    <t>EVALUACIÓN DE LA CONTAMINACIÓN SONORA EN LA CIUDAD DE BARRANCA.</t>
  </si>
  <si>
    <t>S/. 840.000.00</t>
  </si>
  <si>
    <t>501-2016-CO-UNABAMPLIACIÓN: R.C.O.
N° 102-2017-CO-UNAB</t>
  </si>
  <si>
    <t>NO EJECUTADO</t>
  </si>
  <si>
    <t>*Nilver Sergio Saavedra Arellan
*Ángel Asunción Bernuy Cochachin</t>
  </si>
  <si>
    <t>UNAB:
5 Recursos Determinados
Rubro 18:
Canon Sobrecanon, Regalías.</t>
  </si>
  <si>
    <t>EN EJECUCIÓN</t>
  </si>
  <si>
    <t>Impacto ambiental por contaminación terrestre y/o marítima</t>
  </si>
  <si>
    <t>EVALUACIÓN DE VARIEDADES MEJORADAS DE Phaseolus vulgaris L. “FRIJOL CANARIO”, PARA INCREMENTAR SU RENDIMIENTO EN LA  PROVINCIA DE BARRANCA.</t>
  </si>
  <si>
    <t>01 DE NOVIEMBRE 2016 AL 31 MARZO 2017
AMPLIACIÓN HASTA 17 DE ABRIL DE 2017</t>
  </si>
  <si>
    <t>357-2016-CO-UNAB</t>
  </si>
  <si>
    <t xml:space="preserve">Evaluar la contaminación sonora en la ciudad de Barranca
</t>
  </si>
  <si>
    <t>• Medir la contaminación sonora emitido por vehículos en diferentes lugares de la ciudad de Barranca
• Comparar e identificar el horario y la zona con mayor contaminación sonora en la ciudad de Barranca</t>
  </si>
  <si>
    <t>Conservación de Germoplasma in situ de Recursos Nativos</t>
  </si>
  <si>
    <t>Dra. Zoila Rosa Lira Camargo.</t>
  </si>
  <si>
    <t xml:space="preserve">36 MESES:
AGOSTO 2016 - JULIO  2019 
</t>
  </si>
  <si>
    <t>Mg. Sarela Carmela Alfaro Cruz</t>
  </si>
  <si>
    <t xml:space="preserve">Evaluar variedades mejoradas de frijol para incrementar su rendimiento en la provincia de Barranca.
</t>
  </si>
  <si>
    <t xml:space="preserve"> • Angely Sofía Velez Cuenca 
• Azucena Flor Cerna Villajuan</t>
  </si>
  <si>
    <t xml:space="preserve">36 meses:
agosto 2016 - julio 2019 
</t>
  </si>
  <si>
    <t>• Identificar los factores que inciden en la baja productividad de frijol en Barranca.
• Evaluar el rendimiento de variedades mejoradas de frijol, en el campus agrícola de la UNAB “Los Anitos”.
• Masificar las variedades mejoradas promisorias resultantes de la investigación, para su uso como semilla por los agricultores de la Provincia de Barranca.
• Realizar una parcela demostrativa con la variedad de canario 2000 con la finalidad que los agricultores puedan conocer y aplicar nuevas tecnologías en manejo.
• Establecer una siembra comercial de frijol caupí en el campus de los Anitos de la UNAB.
• Incrementar el cultivo de frijol en la provincia de Barranca a través de la extensión agrícola universitaria.
• Proponer estrategias para incrementar el consumo de frijol en la provincia de Barranca.</t>
  </si>
  <si>
    <t>CULTURA AMBIENTAL DE LAS PEQUEÑAS Y MICRO EMPRESAS EL DISTRITO DE BARRANCA.</t>
  </si>
  <si>
    <t>501-2016-CO-UNAB
AMPLIACIÓN: R.C.O.
N° 104-2017-CO-UNAB</t>
  </si>
  <si>
    <t>• Mag. Nina Casana Amoretti
• Ing. Edwin Oscar Guerrero Huertas.
•Mg. Amalia Huarinda Joaquin
•Mg. Eladio Cantoral Quispe</t>
  </si>
  <si>
    <t>• Yipsy Alejandra Olivas Villalobos 
• Marcos Francisco Bazan Zuñiga 
• Raul Porfirio Olivares Alcantara
• Lidia Lisbet Jara Barrera                                          • Junior Jesus Flores Valverde 
• Evelin Pablo Verde
• Diomel Salinas Antonio</t>
  </si>
  <si>
    <t xml:space="preserve">Conocer la Cultura Ambiental de las Pequeñas y Micro Empresas del Distrito de Barranca. 
</t>
  </si>
  <si>
    <t>• Identificar las causas de falta de cultura ambiental en la Pequeñas y Micro Empresas del Distrito de Barranca.</t>
  </si>
  <si>
    <t>CPC. Javier Dante Farromeque Menacho</t>
  </si>
  <si>
    <t>INVESTIGATING THE IMPACTS OF AGRO - INDUSTRIAL AND AGRICULTURAL ACTIVITIES ON WATER RESOURSE AND WÁTER QUALITY IN THE BARRANCA PROVINCE</t>
  </si>
  <si>
    <t>Dra. Zoila Rosa Lira Camargo 
CPC. Luis Alejandro Melgarejo Churano</t>
  </si>
  <si>
    <t>360-2017-CO-UNAB
AMPLIACIÓN: 
R.C.O.
N° 411-2016-CO-UNAB</t>
  </si>
  <si>
    <t xml:space="preserve">
• Katerine Keiko Cruz Vidal 
• Susan Jumico Giraldo Aguilar 
</t>
  </si>
  <si>
    <t>Conservacion de la Diversidad</t>
  </si>
  <si>
    <t>EVALUACIÓN DEL IMPACTO AMBIENTAL POR ACTIVIDAD  ANTRÓPICA EN EFLUENTES DE LA INDUSTRIA DE LA PROVINCIA DE BARRANCA.</t>
  </si>
  <si>
    <t>24 MESES:
DEL 01 DE OCTUBRE 2017- 30 SETIEMBRE 2019</t>
  </si>
  <si>
    <t>501-2016-CO-UNAB
AMPLIACIÓN: R.C.O.
N° 101-2017-CO-UNAB</t>
  </si>
  <si>
    <t>24 meses:
del 01 de octubre 2017- 30 setiembre 2019</t>
  </si>
  <si>
    <t>Investigar el impacto agroindustrial y agrícola sobre la calidad del agua en la región de Barranca.</t>
  </si>
  <si>
    <t>• Aplicación y Desarrollo de nuevas técnicas en pruebas de agua y nuevas tecnologías de detección.
• Comparar la eficacia de las técnicas existentes que intervienen en la predicción e identificación de los contaminantes.
• La investigación en Barranca producirá  una amplia gama de estudios sobre los impactos del medio ambiente.
• Desarrollar nuevas tecnologías basadas en nanotecnología para la medición de la calidad del agua
• Aumentar  progresivamente  el  perfil  de  la  UNAB  entre  las  Universidades  del  Perú. 
• Generar derechos de patente, producto de las investigaciones realizadas.</t>
  </si>
  <si>
    <t>01 DE NOVIEMBRE 2016 AL 31 MARZO 2017 
AMPLIACIÓN HASTA 30 DE ABRIL DE 2017</t>
  </si>
  <si>
    <t xml:space="preserve">• Universidad Nacional de Barranca
Investigador Principal: Dr. Luis Enrique Carrillo Díaz - Matemático; especialista en modelos matemáticos de ecología e impacto ambiental.
• Universidad de Cambridge
Investigador Principal: Profesor Crispin Barnes
</t>
  </si>
  <si>
    <t xml:space="preserve"> Evaluar el impacto ambiental que generan las actividades antrópicas de la industria en la Provincia de Barranca.
</t>
  </si>
  <si>
    <r>
      <rPr>
        <rFont val="Arial"/>
        <color rgb="FF000000"/>
        <sz val="12.0"/>
      </rPr>
      <t>•</t>
    </r>
    <r>
      <rPr>
        <rFont val="Arial"/>
        <b/>
        <color rgb="FF000000"/>
        <sz val="12.0"/>
      </rPr>
      <t xml:space="preserve"> Universidad de Cambridge</t>
    </r>
    <r>
      <rPr>
        <rFont val="Arial"/>
        <color rgb="FF000000"/>
        <sz val="12.0"/>
      </rPr>
      <t xml:space="preserve">
Investigador Principal: Profesor Crispin Barnes
</t>
    </r>
    <r>
      <rPr>
        <rFont val="Arial"/>
        <b/>
        <color rgb="FF000000"/>
        <sz val="12.0"/>
      </rPr>
      <t xml:space="preserve">
• Universidad Nacional de Barranca</t>
    </r>
    <r>
      <rPr>
        <rFont val="Arial"/>
        <color rgb="FF000000"/>
        <sz val="12.0"/>
      </rPr>
      <t xml:space="preserve">
Investigador Principal: Dr. Luis Enrique Carrillo Díaz - Matemático; especialista en modelos matemáticos de ecología e impacto ambiental.</t>
    </r>
  </si>
  <si>
    <t>• Dra. Inés Miriam Gárate Camacho - Bióloga; especialista en microbiología y parasitología.
• Dr. Ángel Bustamante Domínguez - Físico; especialista en espectroscopía Mosbauer, (Consultor)
• MSc. Hernán Edwin Verde Luján - Ingeniero Químico; especialista en análisis de aguas     y calidad ambiental.
• MSc. Edwin Jorge Vega Portalatino - Biólogo; especialista en biotecnología y análisis de suelos.
• Dr.  Nicodemo  Crescencio  Jamanca  Gonzáles -  Ingeniero en  Industrias alimentarias; especialista en Ciencias de alimentos.</t>
  </si>
  <si>
    <t>• Identificar la actividad industrial en la provincia de barranca.
• Describir los procesos de la actividad industrial en la provincia de barranca.
• Medición de los estándares de calidad ambiental. 
• Monitorear los efluentes de la industria y contrastar con los estándares de calidad ambiental.
• Evaluar el cumplimiento de los estándares de calidad ambiental ocasionados por actividad antrópica.</t>
  </si>
  <si>
    <t xml:space="preserve">Mg. César Agusto Montalbán Chininin    </t>
  </si>
  <si>
    <t xml:space="preserve">    
Ms.C. Ana Melva Contreras Contreras                                                                                         
Lic. Edgar Javier Castro Way </t>
  </si>
  <si>
    <t>FINANCIAMIENTO DE PROYECTOS DE TESIS PARA LA OBTENCIÓN DEL TÍTULO PROFESIONAL</t>
  </si>
  <si>
    <t>• Hugo Valdez Ocrospoma
• Vannesa del Rocío Cruz Crisanto</t>
  </si>
  <si>
    <t xml:space="preserve"> FINANCIAMIENTO DE PROYECTOS DE TESIS PARA LA OBTENCIÓN DEL TÍTULO PROFESIONAL</t>
  </si>
  <si>
    <t>FACTORES MEDIO AMBIENTALES ASOCIADOS A INFECCIONES RESPIRATORIAS EN NIÑOS MENORES DE CINCO AÑOS QUE ACUDEN AL HOSPITAL DE BARRANCA.</t>
  </si>
  <si>
    <t>501-2016-CO-UNAB
NO SALIO RESOLUCION SOLO ENCARGATURA</t>
  </si>
  <si>
    <t>Salud Publica y prevención de enfermedades endémicas</t>
  </si>
  <si>
    <t>01 DE NOVIEMBRE 2016 AL 31 MARZO 2017</t>
  </si>
  <si>
    <t xml:space="preserve"> Identificar  los factores medioambientales  asociados a Infecciones Respiratorias en niños menores de 5 años que acuden al Hospital de Barranca.
</t>
  </si>
  <si>
    <t>• Caracterizar la morbimortalidad por infecciones respiratorias en niños menores de  cinco años.
• Evaluar los factores de riesgo de los niños con infecciones respiratorias.</t>
  </si>
  <si>
    <t>Mg. Carmen Rosa Alvarado Zúñiga</t>
  </si>
  <si>
    <t>Lic. Viczzy Magaly Ocaña Fernández
Lic. María del Carmen Mantilla Mogrovejo</t>
  </si>
  <si>
    <t>• José Carlos Rojas Pérez
• Jackeline Gabriela Beltrán Milla</t>
  </si>
  <si>
    <t>IMPACTO AMBIENTAL POR EL USO DE FERTILIZANTES Y PESTICIDAS EN LA AGRICULTURA Y GANADERÍA DE LA COMUNIDAD DE CAMAY.</t>
  </si>
  <si>
    <t>501-2016-CO-UNAB
AMPLIACIÓN: R.C.O.
N° 103-2017-CO-UNAB</t>
  </si>
  <si>
    <t>DOCENTE ASESOR</t>
  </si>
  <si>
    <t>01 DE NOVIEMBRE 2016 AL 31 MARZO 2017 
AMPLIACIÓN HASTA 28 DE ABRIL DE 2017</t>
  </si>
  <si>
    <t>CO-ASESOR</t>
  </si>
  <si>
    <t xml:space="preserve">Determinar los niveles de contaminantes Cd, Pb y Zn en los suelos agrícolas, Maíz chala destinado a la producción de ganado lechero de la Comunidad de Camay.
</t>
  </si>
  <si>
    <t>TESISTAS</t>
  </si>
  <si>
    <t>• Determinar los niveles de Cadmio, Plomo y Zinc en los suelos agrícolas, en un ámbito de 100 has. destinados a la producción de maíz chala, destinados a la alimentación del ganado vacuno lechero de la comunidad de Camay.
• Determinar los niveles de Cadmio, Plomo y Zinc en el forraje (Maíz Chala), en un ámbito de 100 has. destinados a la alimentación del ganado vacuno lechero de la comunidad de Camay
• Determinar los niveles de Cadmio, Plomo y Zinc en 10 hatos lecheros de la Comunidad de Camay.</t>
  </si>
  <si>
    <t>Mg. Gladys Luz Garay Livia</t>
  </si>
  <si>
    <t xml:space="preserve">Mg. Jhonny Mitchell Gomero Mancesidor
Ing. Celia Cruz Silvera Pablo  </t>
  </si>
  <si>
    <t xml:space="preserve">• Nilver Sergio Saavedra Arellan 
• Pedro Gabriel Rosario Adrián </t>
  </si>
  <si>
    <t>IMPACTO AMBIENTAL DEL TRANSPORTE TERRESTRE POR LA PANAMERICANA NORTE EN LOS CULTIVOS FORRAJEROS DEL SECTOR SUPE-BARRANCA.</t>
  </si>
  <si>
    <t>501-2016-CO-UNAB</t>
  </si>
  <si>
    <t>EFECTO DEL FRACCIONAMIENTO DE LA FERTILIZACIÓN DE NPK Y FERTILIZANTE LÍQUIDO AJINOFERNK SOBRE EL RENDIMIENTO DEL CULTIVO DE PAPA Cv. CANCHAN, BARRANCA.</t>
  </si>
  <si>
    <r>
      <rPr>
        <rFont val="Arial"/>
        <color rgb="FF000000"/>
        <sz val="12.0"/>
      </rPr>
      <t>EVALUACIÓN DE LA VIDA ÚTIL DE RODAJAS DE PALTA HASS (</t>
    </r>
    <r>
      <rPr>
        <rFont val="Arial"/>
        <i/>
        <color rgb="FF000000"/>
        <sz val="12.0"/>
      </rPr>
      <t>Persea americana Mill.)</t>
    </r>
    <r>
      <rPr>
        <rFont val="Arial"/>
        <color rgb="FF000000"/>
        <sz val="12.0"/>
      </rPr>
      <t xml:space="preserve"> DESHIDRATADO POR EL MÉTODO DE LIOFILIZACIÓN Y EMPACADOS EN DOS DIFERENTES ENVASES.</t>
    </r>
  </si>
  <si>
    <t xml:space="preserve"> Determinar el impacto ambiental terrestre en la acumulación de plomo en cultivos forrajeros y el suelo, en la panamericana norte Sector Supe-Barranca.</t>
  </si>
  <si>
    <t>224-2018-UNAB</t>
  </si>
  <si>
    <t xml:space="preserve">• Determinar las distancias que presenta mayor acumulación de niveles de plomo provenientes del transporte terrestre en los cultivos forrajeros y el suelo.en una longitud de 5 km. 
• Determinar qué aspectos influyen en la acumulación de plomo en las plantaciones forrajeras ubicadas al margen de la carretera de la Panamericana Norte.
• Determinar la relación de frecuencia y tipo de vehículos, acción del viento con las cantidades acumuladas de plomo en los cultivos forrajeros y suelo. </t>
  </si>
  <si>
    <t>494-2017-CO-UNAB</t>
  </si>
  <si>
    <t xml:space="preserve">Ing. Celia Cruz Silvera Pablo </t>
  </si>
  <si>
    <t>Manejo agronómico</t>
  </si>
  <si>
    <t xml:space="preserve">Dr. Nicodemo Crescencio Jamanca Gonzáles 
Mg. Gladys Luz Garay Livia </t>
  </si>
  <si>
    <t>12 meses:
del 02 de julio 2018- 02 julio 2019</t>
  </si>
  <si>
    <t>Desarrollo de nuevos productos</t>
  </si>
  <si>
    <t>• Evaluar el efecto del fraccionamiento de la fertilización de NPK y la aplicación de fertilizante líquido AjinoferNK sobre el rendimiento del cultivo de papa S. tuberosum C.v. Canchán.</t>
  </si>
  <si>
    <t xml:space="preserve">
• Harry Wilson Bañez Aldave 
• Clibert Guido Mota Quispe </t>
  </si>
  <si>
    <t>12 MESES:
DEL 02 DE NOVIEMBRE 2017- 02 NOVIEMBRE 2018</t>
  </si>
  <si>
    <t>Evaluar la vida útil de rodajas de palta Hass (Persea americana Mill.) deshidratado por el método de liofilización y empacados en dos diferentes envases .</t>
  </si>
  <si>
    <t>EVALUACIÓN DE LA CALIDAD DE AGUA POTABLE EN EL DISTRITO DE BARRANCA - 2016.</t>
  </si>
  <si>
    <t>501-2016-CO-UNAB
AMPLIACIÓN: R.C.O.
N° 087-2017-CO-UNAB</t>
  </si>
  <si>
    <t>• Determinar los niveles de fraccionamiento de la fertilización de NPK y la aplicación de fertilizante líquido AjinoferNK sobre el rendimiento del cultivo de papa S. tuberosum c.v. Canchán.
• Determinar el peso del tubérculo por planta mediante diferentes niveles de fraccionamiento de la fertilización de NPK y la aplicación de fertilizante líquido AjinoferNK en el cultivo de papa S. tuberosum c.v. Canchán.
• Evaluar el número de tubérculos por planta mediante diferentes niveles de fraccionamiento de la fertilización de NPK y la aplicación de fertilizante líquido AjinoferNK en el cultivo de papa S. tuberosum c.v. Canchán.
• Determinar la calidad de tubérculos mediante diferentes niveles de fraccionamiento de la fertilización de NPK y la aplicación de fertilizante líquido AjinoferNK en el cultivo de papa S. tuberosum c.v. Canchán.
• Determinar el número de tubérculos por planta mediante diferentes niveles de fraccionamiento de la fertilización de NPK y la aplicación de fertilizante líquido AjinoferNK en el cultivo de papa S. tuberosum c.v. Canchán.
• Determinar la altura de plantas mediante diferentes niveles de fraccionamiento de la fertilización de NPK y la aplicación de fertilizante líquido AjinoferNK en el cultivo de papa S. tuberosum c.v. Canchán.</t>
  </si>
  <si>
    <t xml:space="preserve">• Identificar parámetros de proceso para la obtención de rodajas de palta Hass (Persea americana Mill.) deshidratado por el método de liofilización. 
• Determinar las características físico-químicas, sensoriales y microbiológicas de las rodajas de palta Hass (Persea americana Mill.) deshidratado por el método de liofilización, empacados en dos diferentes envases, bolsa laminada con zipper de polietileno (PET) y bolsa bilaminada metalizada con zipper de polietileno y aluminio. 
• Determinar si existe diferencia significativa entre la vida útil de rodajas de palta Hass (Persea americana Mill.) deshidratado por el método de liofilización, empacados en dos diferentes envases, bolsa laminada con zipper de polietileno (PET) y bolsa bilaminada metalizada con zipper de polietileno y aluminio. </t>
  </si>
  <si>
    <t>Mg C. Sarela Carmela Alfaro Cruz</t>
  </si>
  <si>
    <t>Mg.Sc. Ing. Gladys Luz Garay Livia</t>
  </si>
  <si>
    <t>01 DE NOVIEMBRE 2016 AL 31 MARZO 2017
AMPLIACIÓN HASTA 31 DE MAYO DE 2017</t>
  </si>
  <si>
    <t xml:space="preserve">• Celeste Elizabeth, Luna Huamán                            
• Yolanda Maricruz, Eguilas Caushi
</t>
  </si>
  <si>
    <t xml:space="preserve">Determinar la calidad del agua potable en el distrito de Barranca, 2016
</t>
  </si>
  <si>
    <t>• Determinar cuál es la intensidad de la alcalinidad y acidez del agua, con la ayuda de un potenciómetro. 
• Determinar la alcalinidad del agua representada por el contenido de bicarbonatos, carbonatos e hidróxidos. 
• Determinar el contenido de sales carbonaticas y no carbonaticas asociadas con los iones calcio y magnesio (dureza total). 
• Determinar los compuestos nitrogenados y fosforados en el agua
• Determinar si el agua contiene cloro residual.
• Determinar las condiciones microbiológicas  del agua.</t>
  </si>
  <si>
    <t>* Bañez Aldave, Harry Wilson
* Salinas Antonio, Diome</t>
  </si>
  <si>
    <t>Mg. Ronald Fernando Rodríguez Espinoza</t>
  </si>
  <si>
    <t xml:space="preserve">Mg. Sarela Carmela Alfaro Cruz 
Mg. Héctor Jorge Castro Bartolomé </t>
  </si>
  <si>
    <t xml:space="preserve">
• Juan Ceferino Vega Domínguez 
• César Manuel Montoya Marrufo </t>
  </si>
  <si>
    <t>INCREMENTO DE LA CONCENTRACIÓN DE ANTOCIANINA A PARTIR DE TRES ESTRATEGIAS AGRONÓMICAS EN EL CULTIVO DE MAÍZ MORADO (Zea mays L.) BARRANCA.</t>
  </si>
  <si>
    <t>IMPACTO DEL VERTIDO DE AGUAS RESIDUALES EN LA CALIDAD DE AGUA DEL LITORAL DISTRITO BARRANCA-LIMA.</t>
  </si>
  <si>
    <t>501-2016-CO-UNAB
AMPLIACIÓN: R.C.O.
N° 092-2017-CO-UNAB</t>
  </si>
  <si>
    <r>
      <rPr>
        <rFont val="Arial"/>
        <color theme="1"/>
        <sz val="12.0"/>
      </rPr>
      <t xml:space="preserve">RESISTENCIA A </t>
    </r>
    <r>
      <rPr>
        <rFont val="Arial"/>
        <i/>
        <color theme="1"/>
        <sz val="12.0"/>
      </rPr>
      <t>Prodiplosis longifila y Fusarium oxysporum</t>
    </r>
    <r>
      <rPr>
        <rFont val="Arial"/>
        <color theme="1"/>
        <sz val="12.0"/>
      </rPr>
      <t xml:space="preserve"> DEL INJERTO ENTRE TOMATE KATYA </t>
    </r>
    <r>
      <rPr>
        <rFont val="Arial"/>
        <i/>
        <color theme="1"/>
        <sz val="12.0"/>
      </rPr>
      <t xml:space="preserve">(Solanum lycopersicum </t>
    </r>
    <r>
      <rPr>
        <rFont val="Arial"/>
        <color theme="1"/>
        <sz val="12.0"/>
      </rPr>
      <t>L.) Y PATRONES SILVESTRES, BAJO CONDICIONES DEL DISTRITO DE BARRANCA 2017.</t>
    </r>
  </si>
  <si>
    <t xml:space="preserve">Diversificación de la producción agrícola. </t>
  </si>
  <si>
    <t>Incrementar la concentración de antocianina a partir de tres técnicas agronómicas.</t>
  </si>
  <si>
    <t xml:space="preserve"> Determinar el impacto causado por el vertido de las aguas residuales sobre la calidad de agua del litoral en el distrito de Barranca.</t>
  </si>
  <si>
    <t>Mejoramiento genético.</t>
  </si>
  <si>
    <t>• Determinar los parámetros fisicoquímicos del agua del litoral costero de barranca
• Determinar los parámetros biológicos del agua del litoral costero.</t>
  </si>
  <si>
    <t>* Flores Pérez, Cintya Massiel
* Zarate Canchumanya, Javier Santiago</t>
  </si>
  <si>
    <t>MsC. Hernán Edwin Verde Luján</t>
  </si>
  <si>
    <t xml:space="preserve">Lic. Carlos Grenner Penas Ríos </t>
  </si>
  <si>
    <t>EFECTO DEL CYANTRANILIPROLE SOBRE EL PERFORADOR DE FRUTOS Heliothis virescens(Fabricius) Y EL PEGADOR DE HOJAS Lineodes integra (Zeller), EN Capsicum anuum L. (PAPRIKA), EN EL VALLE DE BARRANCA.</t>
  </si>
  <si>
    <t>Gestión de Plaguicidas</t>
  </si>
  <si>
    <t>• Génesis Raquel Zúñiga Vergara 
• James Jairo Ramirez Aldave</t>
  </si>
  <si>
    <t>Evaluar el efecto de Cyantraniliprole en el control de perforador de frutos Heliothis virescens y el pegador de hojas Lineodes integra en el cultivo de Paprika, Capsicum annuum, en condiciones de Costa Central, Fundo Los Anitos – Barranca.</t>
  </si>
  <si>
    <t xml:space="preserve"> Iniciación Científica, para Grupos Estudiantiles dedicados a la investigación en Ciencia, Tecnología e Innovación (GEI)</t>
  </si>
  <si>
    <t>• Determinar la dosis apropiada del Cyantraniliprole para el control del perforador de frutos Heliothis virescens y el pegador de hojas Lineodes integra en el cultivo de Capsicum annuum.
• Determinar la eficacia del Cyantraniliprole sobre las poblaciones del perforador de frutos Heliothis virescens y el pegador de hojas Lineodes integra en el cultivo de Capsicum annuum.</t>
  </si>
  <si>
    <t>Mg.Sc. Ing. Víctor Manuel Arévalo Rojas</t>
  </si>
  <si>
    <t>* Balabarca Muñoz, Eder
* Rosario Adrián, Pedro Gabriel</t>
  </si>
  <si>
    <t>EXTRACCIÓN Y EVALUACIÓN DE LA ESTABILIDAD OXIDATIVA DEL ACEITE DE LA SEMILLA DE MORINGA (MORINGA OLEIFERA LAM) POR EL MÉTODO OXITEST.</t>
  </si>
  <si>
    <t xml:space="preserve"> Evaluar la tolerancia del injerto entre tomate comercial Katya y patrones silvestres frente a Prodiplosis longifila Gagné y Fusarium oxysporum f. sp. Lycopersici, bajo condiciones de los anitos, Barranca.  
</t>
  </si>
  <si>
    <t>Determinar la influencia del método de extracción en la estabilidad oxidativa del aceite extraído de las semillas de Moringa Oleífera</t>
  </si>
  <si>
    <t xml:space="preserve">• Extraer el aceite de las semillas de Moringa (Moringa oleífera Lam) por el método de extracción con solvente y por el método de prensado mecánico.
• Establecer la relación entre el método de extracción y las propiedades fisicoquímicas del aceite de la semilla de Moringa (Moringa Oleífera Lam).
• Determinar la relación entre el método de extracción y la vida útil del aceite de la semilla de Moringa (Moringa Oleífera Lam). </t>
  </si>
  <si>
    <t>Mg.Ing. Sarela Carmela Alfaro Cruz</t>
  </si>
  <si>
    <t>* Montoya Marrufo, César Manuel</t>
  </si>
  <si>
    <t xml:space="preserve">•  Evaluar la tolerancia del injerto entre tomate comercial Katya y patrones silvestres frente al número de larvas de Prodiplosis longifila Gagné, en “Los Anitos”,   Barranca.                                                                                                                                                        •  Evaluar la tolerancia del injerto entre tomate comercial Katya y patrones silvestres frente al grado de severidad de Fusarium oxysporum f. sp. Lycopersici, en “Los Anitos”,  Barranca.                                                                                                                                                                                                     • Determinar la relación de tolerancia del injerto entre tomate comercial Katya y patrones silvestres frente a Prodiplosis longifila Gagné y Fusarium oxysporum f. sp. Lycopersici, en “Los Anitos”,  Barranca.                                                                                                                                              • Determinar el rendimiento de cosecha del injerto entre tomate comercial Katya y patrones silvestres frente a Prodiplosis longifila Gagné y Fusarium oxysporum f. sp. Lycopersici, en “Los Anitos”,  Barranca.                                                                                                                                                           • Evaluar la compatibilidad de injerto entre tomate comercial Katya y patrones silvestres frente a Prodiplosis longifila Gagné y Fusarium oxysporum f. sp. Lycopersici, en “Los Anitos”,   Barranca </t>
  </si>
  <si>
    <t>Mg. Sc. Ing,. Luis Primitivo Vargas Luna</t>
  </si>
  <si>
    <t>ENRIQUECIMIENTO DE GALLETA CON SUSTITUCIÓN PARCIAL DE HARINA DE TOCOSH DE PAPA (Solanum tuberosum L.) Y HARINA DE KIWICHA (AMARANTHUS CAUDATUS).</t>
  </si>
  <si>
    <t xml:space="preserve">ECOSISTEMA DEL CAMARON DEL RÍO EN LA CUENCA DEL RÍO PATIVILCA Y SUS NORMAS MEDIO AMBIENTALES.
</t>
  </si>
  <si>
    <t>Elaborar y evaluar una galleta enriquecida por sustitución parcial harina de tocosh de papa y harina de kiwicha.</t>
  </si>
  <si>
    <t xml:space="preserve">• Gómez Domínguez, Erika Roxana       
• Saavedra Arellan, Nilver Sergio
</t>
  </si>
  <si>
    <t>DISEÑO DE PANEL ECOLÓGICO PARA MANTENER LA ESTABILIDAD TÉRMICA</t>
  </si>
  <si>
    <t>•Determinar la formulación óptima en el enriquecimiento de galleta para el cual usaremos una sustitución parcial de harina de tocosh de papa y harina de kiwicha.
•Determinar y evaluar las características fisicoquímicas, microbiológicas y organolépticas en la elaboración de galletas enriquecidas con harina de tocosh de papa y  harina de kiwicha.
•Evaluar la aceptabilidad del producto mediante análisis sensorial y la vida útil de la galleta enriquecida con harina de tocosh de papa y harina de  kiwicha.</t>
  </si>
  <si>
    <t>258-2016-CO-UNAB
AMPLIACIÓN: R.C.O.
N° 555-2016-CO-UNAB</t>
  </si>
  <si>
    <t xml:space="preserve">Dr. Nicodemo Crescencio Jamanca Gonzáles
</t>
  </si>
  <si>
    <t xml:space="preserve">* Oyola Coral, Melissa Alisson
* Padilla Fabián, Rossy Anavel
</t>
  </si>
  <si>
    <t>DETERMINACIÓN DE METALES PESADOS: CADMIO, PLOMO Y CROMO, EN EL CULTIVO DE FRESA, RELACIÓN SUELO PLANTA, EN LAS LOCALIDADES DE SUPE Y BARRANCA.</t>
  </si>
  <si>
    <t>5 Recursos 
Determinados
Rubro 18:
Canon
 Sobrecanon, 
Regalías.</t>
  </si>
  <si>
    <t>Utilización eficiente de energias renovables</t>
  </si>
  <si>
    <t>OPTIMIZACIÓN POR DISEÑO DE MEZCLAS DE UN DULCE A PARTIR DE FRIJOL CANARIO (Phaseolus vulgaris L.) FORTIFICADO CON HARINA DE SANGRE DE POLLO.</t>
  </si>
  <si>
    <t xml:space="preserve">Determinar que factores ocasionan la disminución paulatina del Camaron de Rio en la Cuenca del rio Pativilca
</t>
  </si>
  <si>
    <t xml:space="preserve">
Conservación de la Diversidad
</t>
  </si>
  <si>
    <t>JUNIO-NOVIEMBRE 2016
AMPLIACIÓN HASTA 10 DE ENERO DE 2017</t>
  </si>
  <si>
    <t>• Determinar en que situacion se encuentra el ecosistema del Camaron de rio en la cuenca del Rio Pativilca. 
• Analizar qué es lo que dispone la legislación medioambiental en relación a la protección del Camaron de rio en la cuenca del el rio Pativilca.</t>
  </si>
  <si>
    <t xml:space="preserve">
Diseñar un prototipo de panel ecológico y dar a conocer la propiedad de mantener constante la conductividad térmica en un ambiente cerrado, proponer lineamientos de aplicación que permitan  utilizar el panel en el contexto de la construcción en el Perú.</t>
  </si>
  <si>
    <t xml:space="preserve">Abog. Sofía Carolina Príncipe Ly 
</t>
  </si>
  <si>
    <t xml:space="preserve">Determinar presencia de  metales pesados  (Plomo Cadmio y Cromo) en el cultivo de  fresa  en las localidades  de  Supe y  Barranca
</t>
  </si>
  <si>
    <t xml:space="preserve">Mg. Ana Cecilia de Paz Lázaro 
Abog. Dalila Yerenarda Valverde Méndez </t>
  </si>
  <si>
    <t xml:space="preserve">• Dimensionar un prototipo de molde  virtual para construir el panel ecológico utilizando software
• Construcción del molde real a partir del molde virtual
• Fundición del material plástico reciclado
• Medir la conductividad térmica del prototipo en el laboratorio
</t>
  </si>
  <si>
    <t>Formular y evaluar un dulce a partir de frijol canario (Phaseolus vulgaris L.), mediante la fortificación de harina de sangre de pollo, empleando la metodología del Diseño de Mezclas.</t>
  </si>
  <si>
    <t xml:space="preserve"> • Zenaida Enma Julca Bautista 
• Lina Beatriz Sanchez Villarán</t>
  </si>
  <si>
    <t>Mg. César Augusto Montalbán Chininin</t>
  </si>
  <si>
    <t>• Determinar la correlación de los niveles presentados en suelo con los niveles en la planta.                                                      
• Determinar los niveles  permisibles de cadmio, plomo y cromo, en área foliar .
.Determinar los niveles permisibles  de cadmio, plomo y Cromo, en suelo agrícola.                                                              
.Determinar los niveles permisibles de Cadmio, Plomo y Cromo en el fruto de la fresa.</t>
  </si>
  <si>
    <t xml:space="preserve"> Dra. Ana Cecilia De Paz Lázaro</t>
  </si>
  <si>
    <t xml:space="preserve"> Mg. Sc. Ing. Gladys Luz Garay Livia</t>
  </si>
  <si>
    <t>• Determinar parámetros óptimos a utilizar en el proceso de elaboración del dulce de frijol fortificado con harina de sangre de pollo.
• Determinar el porcentaje de sustitución parcial del frijol canario con diferentes proporciones con harina de sangre de pollo y azúcar empleando la metodología del Diseño de Mezclas.
• Evaluar las características fisicoquímicas, microbiológicas del dulce procesado con frijol canario (Phaseolus vulgaris L.) fortificado con harina de sangre de pollo.
• Evaluar el grado de satisfacción de los panelistas  del   dulce procesado a partir de frijol canario (Phaseolus vulgaris L), fortificado con harina de sangre de pollo.</t>
  </si>
  <si>
    <t>•  Frank, Marcelo Ventocilla
• Rubén Percy, Pantoja Logarte
• Margarita, Herrera Quiñones
• Ander, Romero Trucios
• Melanie, Chavez Casimiro
• Carlos Andrés Marcelo, Barrios Rios
• Rafael Fernando, Nuñez Flores</t>
  </si>
  <si>
    <t>•Mota Quispe Clibert Guido</t>
  </si>
  <si>
    <t>* Solis Muñoz, Julio César</t>
  </si>
  <si>
    <t>DIAGNÓSTICO Y PROPUESTA DE MEJORAMIENTO DEL SISTEMA DE TRANSPORTE PÚBLICO URBANO DE LAS AVENIDAS LIMA Y RAMÓN CASTILLA DEL DISTRITO DE BARRANCA-2018.</t>
  </si>
  <si>
    <t>ANALISIS DE LOS AGREGADOS DE LAS CANTERAS DE LA PROVINCIA DE BARRANCA PARA LA ELABORACION DE CONCRETO AÑO 2016</t>
  </si>
  <si>
    <r>
      <rPr>
        <rFont val="Arial"/>
        <color theme="1"/>
        <sz val="12.0"/>
      </rPr>
      <t xml:space="preserve">EVALUACIÓN DEL RENDIMIENTO DE </t>
    </r>
    <r>
      <rPr>
        <rFont val="Arial"/>
        <i/>
        <color theme="1"/>
        <sz val="12.0"/>
      </rPr>
      <t>Capsicum chinense Jacq.</t>
    </r>
    <r>
      <rPr>
        <rFont val="Arial"/>
        <color theme="1"/>
        <sz val="12.0"/>
      </rPr>
      <t xml:space="preserve"> "AJÍ SUPANO" BAJO CONDICIONES DE CASA MALLA Y A CAMPO ABIERTO EN LA PROVINCIA DE BARRANCA 2017.</t>
    </r>
  </si>
  <si>
    <t>258-2016-CO-UNAB
AMPLIACIÓN: R.C.O.
N° 580-2016-CO-UNAB</t>
  </si>
  <si>
    <t>Transporte y Diseño Urbano Sostenible</t>
  </si>
  <si>
    <t xml:space="preserve">Estudiar la situación actual del sistema de transporte público urbano en el distrito de Barranca. </t>
  </si>
  <si>
    <t>Manejo Agronómico.</t>
  </si>
  <si>
    <t>Patologías de la Construcción</t>
  </si>
  <si>
    <t>JUNIO-NOVIEMBRE 2016
AMPLIACIÓN HASTA 28 DE ENERO DE 2017</t>
  </si>
  <si>
    <t>• Identificar las zonas donde se concentra el mayor parque automotor y reordenar los paraderos de acuerdo a la demanda de usuarios del distrito de Barranca.
• Especificar los horarios donde se congestiona el sistema de transporte público urbano, y proponer una alternativa que mejore la accesibilidad de los usuarios de transporte, hacia sus destinos de viaje.
• Determinar los tipos de vehículos del parque automotor y proponer el tipo de vehículo adecuado conforme a la demanda.</t>
  </si>
  <si>
    <t>Evaluar el rendimiento de Capsicum chinense Jacq,        " ají supano" bajo condiciones de casa Malla y a campo abierto en la Provincia de Barranca 2017</t>
  </si>
  <si>
    <t>M.Sc. Ing. Percy Nilton Abarca Alejos</t>
  </si>
  <si>
    <t>Determinar la calidad de los agregados, basados en las propiedades físicas, químicas y mecánicas, extraídos de las canteras de la provincia de Barranca, para la elaboración del concreto.</t>
  </si>
  <si>
    <t>* Caro Oropeza, Brigitte Caroline
* Inga Martínez, Angel Aníbal</t>
  </si>
  <si>
    <t>• Evaluar la incidencia de plagas y enfermedades en "ají supano" bajo condiciones de casa Malla y a campo abierto.
• Evaluar la calidad de los frutos de " ají supano" bajo condiciones de casa malla y a campo abierto.</t>
  </si>
  <si>
    <t xml:space="preserve">Mg. Sc. Juana Consuelo Aliaga Camarena </t>
  </si>
  <si>
    <t>• Determinar las  características físicas y químicas de los agregados de las canteras de Barranca para la elaboración del concreto.
• Identificar  las características mecánicas mediante abrasión de ángeles de los agregados de las canteras de Barranca para la elaboración del concreto.
• Determinar la influencia de las características  físicas y mecánicas de los agregados de las canteras de Barranca para la elaboración del concreto 
• Determinar la consistencia de los agregados por medio del ensayo de Limites Atterberg.</t>
  </si>
  <si>
    <t xml:space="preserve">• Camacho Benito Jhon Cesar 
•Rivera Lopez Yerlina
</t>
  </si>
  <si>
    <t>PROPUESTA DE MEJORA DE LA TRANSITABILIDAD VEHICULAR MEDIANTE LOS MÉTODOS DE DIAGNÓSITCO DEL PCI Y VIZIR EN LA AVENIDA LIMA DE LA PROVINCIA DE BARRANCA.</t>
  </si>
  <si>
    <t>Mg. Ing. Leo Avelino La Borda Dueñas Tovar</t>
  </si>
  <si>
    <t>Ing. Fred Mario Navarro Marcelo</t>
  </si>
  <si>
    <t>Diseño y Gestión de Sistemas Viales</t>
  </si>
  <si>
    <t xml:space="preserve">• Ángel Asunción Bernuy Cochachin                                      
 • Ángel Aníbal Inga Martínez                                         
• Brigitte Caroline Caro Oropeza.                          
• Christian Beker Flores Soto.                                  
• Estefany Jakeline Ramos Romero
• Kevin Cristopher Duran Gabriel
• Lisseth Iris Ramos Romero
• Zósimo Vicente Rosario Adrián                   
• Kelvin King Cieza Ocaña
</t>
  </si>
  <si>
    <t>Brindar una propuesta de mejora de la transitabilidad vehicular mediante el método de diagnóstico del PCI y VIZIR en la Avenida Lima de la Provincia de Barranca.</t>
  </si>
  <si>
    <t>PERCEPCIÓN SOBRE LAS CREENCIAS EN EL USO DE LA VASECTOMÍA SEGÚN GÉNERO EN USUARIOS DEL HOSPITAL REGIONAL DE HUACHO 2018.</t>
  </si>
  <si>
    <t xml:space="preserve">• Determinar el nivel de incidencia y la severidad de las patologías del pavimento de la Avenida Lima de la Provincia de Barranca, en base la Norma ASTM D6433.
• Determinar una solución para el mejoramiento de la transitabilidad de la Avenida Lima de la Provincia de Barranca. </t>
  </si>
  <si>
    <t>Ing. José Joel López Soto</t>
  </si>
  <si>
    <t>Planificación Familiar.</t>
  </si>
  <si>
    <t xml:space="preserve">USO DE 04 LEGUMINOSAS FORRAJERAS PARA LA EVALUACION DE LAS CARACTERISTICAS PRODUCTIVAS Y REPRODUCTIVAS DE CUYES HEMBRAS MEJORADAS </t>
  </si>
  <si>
    <t>* Duran Gabriel, Kevin Cristopher
* Rosario Adrian, Zozimo Vicente</t>
  </si>
  <si>
    <t>258-2016-CO-UNAB
AMPLIACIÓN: R.C.O.
N° 585-2016-CO-UNAB</t>
  </si>
  <si>
    <t xml:space="preserve">Describir la percepción sobre las creencias en el uso de la vasectomía en varones y mujeres unidas usuarios del Hospital Regional de Huacho 2018. </t>
  </si>
  <si>
    <t xml:space="preserve">•  Determinar las características sociodemográficas de los usuarios 
• Identificar  la percepción masculina sobre las creencias en el uso de la vasectomía. 
• Identificar  la percepción femenina sobre las creencias en el uso de la vasectomía.
• Analizar los discursos sobre las creencias en el uso de la vasectomía según la percepción femenina y masculina. </t>
  </si>
  <si>
    <t>EVALUACIÓN DE LA VULNERABILIDAD ESTRUCTURAL DE LAS EDIFICACIONES INFORMALES DE ALBAÑILERÍA ANTE UN EVENTO SÍSMICO EN EL C.P. SANTA CATALINA, BARRANCA.</t>
  </si>
  <si>
    <t xml:space="preserve">Identificación y desarrollo de las potencialidads dela zona de impacto del Proyecto Camisea </t>
  </si>
  <si>
    <t xml:space="preserve">Mg.Elizabeth del Pilar Paredes Cruz </t>
  </si>
  <si>
    <t>Evaluar el aporte nutricional de las leguminosas forrajeras en el tamaño de camada y peso al destete de cuyes hembras mejoradas.</t>
  </si>
  <si>
    <t>Riesgo Sísmico</t>
  </si>
  <si>
    <t xml:space="preserve">• Henelina Carmen Genebrozo Vega 
• Jhoselyn Inés Vega Ortiz
                              </t>
  </si>
  <si>
    <t>• Evaluar el aporte nutricional entre la alfalfa alabama y alfalfa moape en la alimentación de cuyes hembras.                                                                                                                     
• Evaluar el aporte nutricional entre el trébol blanco y trébol rojo en la alimentación de cuyes hembras.  
• Determinar la conversión alimenticia en animales destetados con la alimentación de leguminosas forrajeras.</t>
  </si>
  <si>
    <t xml:space="preserve">Determinar la vulnerabilidad estructural de las edificaciones informales de albañilería en el centro poblado Santa Catalina y proponer recomendaciones para reducción de la vulnerabilidad.           </t>
  </si>
  <si>
    <t>Ing. Mg. Sc. Gladys Luz Garay Livia</t>
  </si>
  <si>
    <t>• Evaluar la vulnerabilidad estructural de una cantidad de edificaciones informales de albañilería.
• Elaborar recomendaciones para reforzar las edificaciones informales de albañilería</t>
  </si>
  <si>
    <t xml:space="preserve">Ing. Nancy Edith Flores Cotrina </t>
  </si>
  <si>
    <t>Ing. Pablo Adrian Pezo Morales</t>
  </si>
  <si>
    <t>INTENSIDAD DE LOS SÍNTOMAS CLIMATÉRICOS EN RELACIÓN A LOS ESTILOS DE VIDA DE MUJERES QUE ASISTEN AL HOSPITAL REGIONAL DE HUACHO 2018.</t>
  </si>
  <si>
    <t>• Dimensionar un prototipo de molde  virtual para construir el panel ecológico utilizando software
• Construcción del molde real a partir del molde virtual
• Fundición del material plástico reciclado
• Medir la conductividad térmica del prototipo en el laboratorio</t>
  </si>
  <si>
    <t>* Bernuy Cochachin, Angel Asunción
* Vela Cortez, Lesly Elizabeth</t>
  </si>
  <si>
    <t>• Janet Norita Canchumanya Chucos
• Jeans Junior Capuñay Díaz
• Bryan Christopher Manrique Julca
• Clibert Guido Mota Quispe
• Yohiel Sixto Rojo Ccallo
• Dennis Valenzuela Chancasanampa</t>
  </si>
  <si>
    <t xml:space="preserve">Promoción y prevención de salud  
</t>
  </si>
  <si>
    <t>SISTEMA DE CONTROL INTERNO INSTITUCIONAL Y LA GESTIÓN DE CONTRATACIONES DE LA MUNICIPALIDAD PROVINCIAL DE BARRANCA, 2017.</t>
  </si>
  <si>
    <t xml:space="preserve"> Determinar la percepción de la intensidad de los síntomas climatéricos en relación al estilo de vida de mujeres que asisten al  Hospital Regional de Huacho-2018.              </t>
  </si>
  <si>
    <t xml:space="preserve">EFICACIA DEL USO ED TRAMPAS DE LUZ PARA EL CONTROL DE prodiplosis longifila gadne EN EL CULTIVO DE PAPA VAR. ÚNICA, BARRANCA - 2016 </t>
  </si>
  <si>
    <t>258-2016-CO-UNAB
AMPLIACIÓN: R.C.O.
N° 584-2016-CO-UNAB</t>
  </si>
  <si>
    <t>• Identificar los síntomas climatéricos  de mujeres que asisten al  Hospital Regional de Huacho-2018.    
• Determinar la percepción de la intensidad de los íntomas climatéricos  de mujeres que asisten al  Hospital Regional de Huacho-2018.  
• Identificar los estilos de vida de mujeres que asisten al Hospital Regional de Huacho-2018.</t>
  </si>
  <si>
    <t>Auditoria y sus aplicaciones.</t>
  </si>
  <si>
    <t xml:space="preserve">Cultivos Organicos </t>
  </si>
  <si>
    <t>JUNIO-NOVIEMBRE 2016
AMPLIACIÓN HASTA 11 DE FEBRERO DE 2017</t>
  </si>
  <si>
    <t>Analizar el sistema de control  interno institucional y su incidencia en la gestión de contrataciones de la Municipalidad  Provincial de Barranca.</t>
  </si>
  <si>
    <t xml:space="preserve">• GarcÍa Zubieta, Lucero Briggitte Yamile.
• Norabuena Minaya, Iris Lucero. 
</t>
  </si>
  <si>
    <t>Determinar la eficacia de trampas luz para el control de Prodiplosis longifila Gagné (díptera: cecidomyiidae) en “Solanum tuberosum”  Var. Única en Barranca 2016.</t>
  </si>
  <si>
    <t>• Analizar el sistema de control  interno institucional y su incidencia en la gestión contratación de bienes de la Municipalidad  Provincial de Barranca.
• Analizar el sistema de control  interno institucional y su incidencia en la gestión contratación de servicios de la Municipalidad  Provincial l de Barranca.</t>
  </si>
  <si>
    <t>Dra. Zoila Rosa Lira Camargo</t>
  </si>
  <si>
    <t>* Cerna Villajuan, Azucena Flor</t>
  </si>
  <si>
    <t>• Evaluar la captura de adultos de  (Prodiplosis longifila) por las trampas de luz en Solanum tuberosum var. Única en Barranca 2016.
• Relacionar la captura de adultos de  (Prodiplosis longifila) por las trampas de luz con la disminución de los daños por las larvas en los brotes de Solanum tuberosum,  var. Única en Barranca 2016.
• Comparar los costos de producción de una parcela orgánica con  trampas luz  y una parcela con control químico en el cultivo de papa variedad única.</t>
  </si>
  <si>
    <t>Ing. Mg. Sc. Juana Consuelo Aliaga Camarena</t>
  </si>
  <si>
    <t>NIVEL DE CONOCIMIENTO, ACTITUDES Y PRÁCTICAS FRENTE A LA ANTICONCEPCIÓN ORAL DE EMERGENCIA EN ESTUDIANTES DE QUINTO AÑO DE SECUNDARIA DE LA INSTITUCIÓN EDUCATIVA VENTURA CCALAMAQUI - 2018.</t>
  </si>
  <si>
    <t>Ing. Mg. Sc. Nina Casana Amoretti</t>
  </si>
  <si>
    <t>LOS COSTOS ABC Y SU INCIDENCIA EN EL ESTADO DE RESULTADO DE LAS EMPRESAS INDUSTRIALES DEL DISTRITO DE BARRANCA, 2017"</t>
  </si>
  <si>
    <t xml:space="preserve">• Harry Wilson Bañez Aldave
• Geraldin Chávez Tinoco 
• Raúl Antonio Sifuentes Aguilar 
Geraldine Zureima Vergara Giraldo 
• Rene Jonás Guillermo Morales 
• María Del Carmen Carmona Sánchez 
• Willian Percy Rojas Huaman
</t>
  </si>
  <si>
    <t xml:space="preserve">
Planificación Familiar
</t>
  </si>
  <si>
    <t>Costos y sus aplicaciones</t>
  </si>
  <si>
    <t xml:space="preserve">
Determinar el nivel de conocimiento, actitudes y prácticas frente a la anticoncepción  oral de emergencia en estudiantes de quinto año de secundaria de la institución educativa "Ventura Ccalamaqui"-2018.</t>
  </si>
  <si>
    <t>07 meses:
del 02 de julio 2018- 02 febrero 2019</t>
  </si>
  <si>
    <t>CAPACIDAD DE ADAPTACION DE CUATRO VARIEDADES DE LEGUMINOSAS A LAS CONDICIONES CLIMATICAS DE LOS ANITOS - BARRANCA.</t>
  </si>
  <si>
    <t>Analiza los costos ABC y su incidencia en el Estado de Resultado de las Empresas Industriales del Distrito de Barranca, 2018.</t>
  </si>
  <si>
    <t>258-2016-CO-UNAB
AMPLIACIÓN: R.C.O.
N° 012-2017-CO-UNAB</t>
  </si>
  <si>
    <t>•Determinar el nivel de conocimiento  frente a la anticoncepción  oral de emergencia en estudiantes de quinto año de secundaria de la institución educativa "Ventura Ccalamaqui"2018.                        • Identificar las actitudes  frente a la anticoncepción  oral de emergencia en estudiantes de quinto año de secundaria de la institución educativa "Ventura Ccalamaqui"2018.                                   • Conocer las prácticas  frente a la anticoncepción  oral de emergencia en estudiantes de quinto año de secundaria de la institución educativa "Ventura Ccalamaqui"2018.</t>
  </si>
  <si>
    <t>• Analizar los Costos Directos y su incidencia en el Estado de Resultado de las Empresas Industriales del Distrito de Barranca, 2018.
• Explicar los Costos Indirectos y su incidencia en el Estado de Resultado de las Empresas Industriales del Distrito de Barranca, 2018.</t>
  </si>
  <si>
    <t>Preservación de la Biodiversidad y el ecosistema de la zona de influencia del Proyecto Camisea</t>
  </si>
  <si>
    <t xml:space="preserve">Lic. María Martha Martinez Broncano </t>
  </si>
  <si>
    <t>JUNIO-NOVIEMBRE 2016 
AMPLIACIÓN HASTA 11 DE FEBRERO DE 2017</t>
  </si>
  <si>
    <t xml:space="preserve">Determinar la capacidad de adaptación de cuatro variedades de leguminosas alimenticias a las condiciones climáticas de los Anitos – Barranca. </t>
  </si>
  <si>
    <t>* Espinoza Reyes, Gildo Darwin
* Ramírez Ramos, Mirna Celeste</t>
  </si>
  <si>
    <t xml:space="preserve">•Rodríguez Roca, Fernando André
• Valenzuela Crispín, Galia Yumiko. </t>
  </si>
  <si>
    <t>• Determinar la variedad de leguminosa que presenta mayor productividad en el lugar de estudio.
• Determinar la variedad de leguminosa que presenta mayor resistencia a plagas y enfermedades en el lugar de estudio.
• Determinar la variedad de leguminosa que presenta mayor precocidad en el lugar de estudio.</t>
  </si>
  <si>
    <t>Ing. Mg. Sc. Celia Cruz Silvera Pablo</t>
  </si>
  <si>
    <r>
      <rPr>
        <rFont val="Arial"/>
        <color rgb="FF000000"/>
        <sz val="12.0"/>
      </rPr>
      <t xml:space="preserve">USO DE CAPTA NIEBLAS Y SU INFLUENCIA EN EL DESARROLLO VEGETATIVO DEL CULTIVO DE HUARANGUILLO </t>
    </r>
    <r>
      <rPr>
        <rFont val="Arial"/>
        <i/>
        <color rgb="FF000000"/>
        <sz val="12.0"/>
      </rPr>
      <t>(Acacia horrida</t>
    </r>
    <r>
      <rPr>
        <rFont val="Arial"/>
        <color rgb="FF000000"/>
        <sz val="12.0"/>
      </rPr>
      <t>) - Pativilca-2016</t>
    </r>
  </si>
  <si>
    <t xml:space="preserve"> Dr. Edwin Julio Cóndor Salvatierra</t>
  </si>
  <si>
    <t>LA CULTURA TRIBUTARIA Y SU INCIDENCIA EN LA RECAUDACIÓN DE IMPUESTOS EN LAS EMPRESAS DE SERVICIO DEL DISTRITO DE BARRANCA, 2017.</t>
  </si>
  <si>
    <t>258-2016-CO-UNAB</t>
  </si>
  <si>
    <t>FACTORES DSE RIESGO MATERNO ASOCIADO AL PARTO PRETÉRMINO EN MUJERES ATENDIDAS EN EL HOSPITAL REGIONAL DE HUACHO 2018.</t>
  </si>
  <si>
    <t>• Luis Alberto Cadillo Sánchez
• Cinthya Massiel Flores Pérez
• Leoncio T. Gamarra Lázaro
• Clementina Judith. Julca Heredia
• Lucero Carolina Ramos Luna
• Pedro Gabriel Rosario Adrián
• Paul Rildo Zevallos Huerto</t>
  </si>
  <si>
    <t>Tributación y sus aplicaciones</t>
  </si>
  <si>
    <t>JUNIO-NOVIEMBRE 2016</t>
  </si>
  <si>
    <t>Determinar la incidencia que existe entre La Cultura Tributaria en la recaudación de impuestos en las empresas de servicio del distrito de Barranca, 2017.</t>
  </si>
  <si>
    <t xml:space="preserve"> Evaluar la relación del uso de capta nieblas y su influencia en el desarrollo vegetativo del cultivo  Huaranguillo (Acacia horrida) , Pativilca-2016</t>
  </si>
  <si>
    <t>INFLUENCIA DE LOS ESTILOS DE VIDA EN RELACION AL RENDIMIENTO ACADEMICO EN ESTUDIANTES DE ENFERMERIA, UNIVERSIDAD NACIONAL DE BARRANCA 2016</t>
  </si>
  <si>
    <t xml:space="preserve">Morbilidad Materno-Perinatal.
</t>
  </si>
  <si>
    <t>258-2016-CO-UNAB
AMPLIACIÓN: R.C.O.
N° 586-2016-CO-UNAB</t>
  </si>
  <si>
    <t>• Cuantificar el de agua obtenida  con el uso de capta nieblas en la influencia del       desarrollo vegetativo del cultivo Huaranguillo  (Acacia horrida) 2016.
• Evaluar la relación del uso de capta nieblas y el tiempo del  desarrollo vegetativo del  cultivo Huaranguillo  (Acacia horrida).</t>
  </si>
  <si>
    <t>• Determinar la incidencia del conocimiento de las   normas tributarias en la recaudación de impuestos en las empresas de servicio.
• Determinar de qué manera la cultura tributaria incide en el cumplimiento de las obligaciones tributarias para la  recaudación de impuestos en las empresas de servicio.</t>
  </si>
  <si>
    <t>Mg. Ing. Cirilo Mario Ccaira Mamani</t>
  </si>
  <si>
    <t>CPC. Víctor Henrry Morales Pacora</t>
  </si>
  <si>
    <t>Ing. Javier Juan Bejarano Chacón</t>
  </si>
  <si>
    <t>* Cruz Vidal, Katerine Keiko
* Varillas Zambrano, Neil Víctor</t>
  </si>
  <si>
    <t xml:space="preserve">
Conocer los factores de riesgo materno asociados al parto pretérmino en mujeres atendidas en el Hospital Regional de Huacho 2017- 2018
</t>
  </si>
  <si>
    <t>• Licett Yasmin Tolentino Florian
• Omar Jonatan Espinoza Bedon
• Erika Roxana Gómez Domínguez
• Katerin Cristel Gamarra Salas
• Dania Lourdes Raymundo Estrada
• Ever Alejandro Bueno Sanchez
• Meyor Harper Sánchez Castillo</t>
  </si>
  <si>
    <t>Prevención y Promoción de estilos de vida saludable</t>
  </si>
  <si>
    <t>JUNIO-NOVIEMBRE 2016
HASTA 20 DE ENERO DE 2017</t>
  </si>
  <si>
    <t xml:space="preserve">
• Identificar los factores de riesgos maternos sociodemográficos de parto pre término
• Identificar los factores de riesgos Materno obstétricos de paerto pre términio </t>
  </si>
  <si>
    <t>EVALUACIÓN DE LAS ÁREAS DE ORGANIZACIÓN Y SU INCIDENCIA EN LA GESTIÓN ESTRATÉGICA DE LAS EMPRESAS COMERCIALES DE LA PROVINCIA DE BARRANCA-2018.</t>
  </si>
  <si>
    <t xml:space="preserve">Determinar la asociación entre Estilos de vida y Rendimiento académico  de los estudiantes de Enfermería de la Universidad Nacional de Barranca. </t>
  </si>
  <si>
    <t>•  Identificar los Estilos de vida de los estudiantes de Enfermería de la Universidad Nacional de Barranca.
•  Identificar el Rendimiento Académico de los estudiantes de Enfermería de la Universidad Nacional de Barranca.
• Relacionar los Estilos de vida y el Rendimiento Académico de los estudiantes de la Universidad Nacional de Barranca.</t>
  </si>
  <si>
    <t>Mg. Olga Giovanna Valderrama Ríos</t>
  </si>
  <si>
    <t xml:space="preserve">•Evangelista Huanca, Thalia Diana </t>
  </si>
  <si>
    <t>Determinar en qué medida la evaluación de las áreas de organización incide en el mejoramiento de la gestión estratégica de las empresas comerciales de la provincia de Barranca-2018.</t>
  </si>
  <si>
    <t>• Explicar en qué medida la evaluación de las áreas de organización incidiría en el nivel de eficacia, eficiencia y economía en las empresas comerciales de la provincia de barranca -2018.</t>
  </si>
  <si>
    <t xml:space="preserve">• Kimberlit Maricielo Tapia Ortiz
• Briguitte Rosmery Dolores Figueroa 
• Josselyn Jaqueline Evangelista Sipán                                           
• Milagros Stefani Poma Rosales                                
• Leslie Allison Navarro Espinoza                                 </t>
  </si>
  <si>
    <t>Dra. Magna Teodomira Valverde Mendoza</t>
  </si>
  <si>
    <t>* Olivares Mostacero, Alessandra Griselda
* Pérez Llanos, Saidy Roksana</t>
  </si>
  <si>
    <t>ESTRATEGIA DE CULTURA TRIBUTARIA Y LA RECAUDACIÓN DEL IMPUESTO PREDIAL EN LA URBANIZACIÓN LOS CHALETS DE LA MUNICIPALIDAD DISTRITAL DE PARAMONGA - 2017.</t>
  </si>
  <si>
    <t>EL FINANCIAMIENTO Y SU INCIDENCIA EN EL GRADO DE DESARROLLO ECONÓMICO EN LAS MICRO Y PEQUEÑAS EMPRESAS COMERCIALES EN EL DISTRITO DE BARRANCA, 2017.</t>
  </si>
  <si>
    <t xml:space="preserve">Tributación y sus aplicaciones </t>
  </si>
  <si>
    <t>Formalización y Valorización empresarial</t>
  </si>
  <si>
    <t xml:space="preserve">
Determinar la incidencia de la estrategia de cultura tributaria en la recaudación del impuesto predial en la urbanización de Chalets de la Municacipalidad distrital de Paramonga-2017.
</t>
  </si>
  <si>
    <t>Analizar el Financiamiento y su incidencia en el Grado de Desarrollo Económico en las Micro y Pequeñas Empresas Comerciales en el Distrito de Barranca, 2017.</t>
  </si>
  <si>
    <t>• Describir el Financiamiento Bancario y su incidencia en el Grado de Desarrollo Económico en las Micro y Pequeñas Empresas Comerciales en el Distrito de Barranca, 2017.
• Determinar el Financiamiento no Bancario y su incidencia en el Grado de Desarrollo Económico en las Micro y Pequeñas Empresas Comerciales en el Distrito de Barranca, 2017.</t>
  </si>
  <si>
    <t xml:space="preserve">• Determinar la incidencia de la estrategia tributaria en la recaudación del impuesto predial en la urbanización de Chalets de la Municacipalidad distrital de Paramonga-2017 .                                    • Determinar la incidencia de formación cívica del impuesto en la recaudación del impuesto predial en la urbanización de Chalets de la Municacipalidad distrital de Paramonga-2017 .                              •Determinar la incidencia de la campaña de sensibilización en la recaudación del impuesto predial en la urbanización de Chalets de la Municacipalidad distrital de Paramonga-2017 .  </t>
  </si>
  <si>
    <t xml:space="preserve">CPC. JoséReynaldo Salvatierra Rosales. </t>
  </si>
  <si>
    <t>* Giraldo Garro, Angela Tatiana
* Valenzuela Chancasanampa, Luisa Jackeline</t>
  </si>
  <si>
    <t>• Susan Jumico Giraldo Aguilar.</t>
  </si>
  <si>
    <t>NIVEL DE CONOCIMIENTO SOBRE EL PARTO HUMANIZADO EN RELACIÓN A LAS ACTITUDES Y PRÁCTICAS DEL PERSONAL DE SALUD, HOSPITAL DE BARRANCA CAJATAMBO-2018.</t>
  </si>
  <si>
    <t>Morbimortalidad Materno-Perinatal</t>
  </si>
  <si>
    <t>DEDUCCIÓN TRIBUTARIA AL ADULTO MAYOR Y LA RECAUDACIÓN DEL IMPUESTO PREDIAL EN LA  MUNICIPALIDAD DISTRITAL DE PARAMONGA 2017.</t>
  </si>
  <si>
    <t>Determinar la relación entre el nivel de conocimiento, las actitudes y prácticas del personal de salud sobre el parto humanizado en el Hospitalde Barranca Cajatambo-2018.</t>
  </si>
  <si>
    <t>ELABORACIÓN DE PANETONES ENRIQUECIDOS CON QUINUA, CHIA, QUINUA Y CHIA
(1 ERA Y 2 DA ETAPA)</t>
  </si>
  <si>
    <t>537-2017-CO-UNAB</t>
  </si>
  <si>
    <t>• Identificar el nivel de conocimiento del personal de salud sobre el parto humanizado en el Hospitalde Barranca Cajatambo-2018.
• Identificar la actitud del personal de salud sobre el parto humanizado en el Hospital de Barranca Cajatambo-2018. 
• Identificar lasprácticasdel personal de salud sobre el parto humanizado en el Hospital de Barranca Cajatambo-2018. 
• Establecer la relación entre el nivel de conocimiento, las actitudes  y la práctica sobre parto humanizado del personal salud en el Hospital de Barranca Cajatambo-2018</t>
  </si>
  <si>
    <t>Mg. Judá Eriko Santisteban Aquino</t>
  </si>
  <si>
    <t>* Garro Soto, Fanny Cecilia
* Reynalte Melgarejo, Andrea Teodora</t>
  </si>
  <si>
    <t>Desarrollo de Nuevos Productos</t>
  </si>
  <si>
    <t xml:space="preserve">Analizar de qué forma la Deducción Tributaria al Adulto Mayor impacta en la Recaudación del Impuesto Predial en la Municipalidad Distrital de Paramonga – 2017. </t>
  </si>
  <si>
    <t>NOV.- DIC.2017</t>
  </si>
  <si>
    <t>Elaborar productos nutririvos y saludable en panificación</t>
  </si>
  <si>
    <t xml:space="preserve">• Determinar de qué forma impacta la Comunicación Social de la Deducción Tributaria al Adulto Mayor en la Recaudación del Impuesto Predial en la Municipalidad Distrital de Paramonga – 2017.
• Demostrar de qué forma impacta el Padrón de Contribuyentes con la Deducción Tributaria al Adulto Mayor en la Recaudación del Impuesto Predial en la Municipalidad Distrital de Paramonga – 2017. </t>
  </si>
  <si>
    <t>PERCEPCIÓN DE PUÉRPERAS Y OBSTETRAS SOBRE LA ESTRATEGIA PLAN DE PARTO Y NIVEL DE CUMPLIMIENTO EN EL HOSPITAL DE APOYO BARRANCA - CAJATAMBO 2018.</t>
  </si>
  <si>
    <t>Mg. Tito Armando Jara Pajuelo</t>
  </si>
  <si>
    <t>. Montoro Díaz, Maricielo</t>
  </si>
  <si>
    <t>Conocer la percepción de puérperas y obstetras sobre la estrategia Plan de Parto y nivel de cumplimiento en el Hospital de Apoyo Barranca – Cajatambo 2018.</t>
  </si>
  <si>
    <r>
      <rPr>
        <rFont val="Calibri"/>
        <b/>
        <color rgb="FF000000"/>
        <sz val="11.0"/>
      </rPr>
      <t>OBJETIVOS (PRIMERA ETAPA)</t>
    </r>
    <r>
      <rPr>
        <rFont val="Calibri"/>
        <color rgb="FF000000"/>
        <sz val="11.0"/>
      </rPr>
      <t xml:space="preserve">
• Formular las combinaciones de masa madre a 30%, 20%, 15% de quinua, chía, quinua y chía.
• Resaltar la importancia que tiene cada uno de los integrantes utilizados (enriquecidos con chía, quinua, chía y quinua).
•Producir 100 panetones con las combinaciones indicadas para desarrollar métodos de análisis de evaluación sensorial para determinar la calidad del panetón.
</t>
    </r>
    <r>
      <rPr>
        <rFont val="Calibri"/>
        <b/>
        <color rgb="FF000000"/>
        <sz val="11.0"/>
      </rPr>
      <t>OBJETIVOS (SEGUNDA ETAPA)</t>
    </r>
    <r>
      <rPr>
        <rFont val="Calibri"/>
        <color rgb="FF000000"/>
        <sz val="11.0"/>
      </rPr>
      <t xml:space="preserve">
• Determinar la fórmula de combinación óptima del panetón (enriquecido) contenido de ácido graso, proteína y fibra frente al panetón tradicional y resaltar su aporte nutritivo.
• Producir 435 panetones de las combinaciones seleccionadasde la primera etapa para desarrollar análisis de evaluación sensorial - Prueba discriminativo duo trio.
• Analisis químico del contenido de proteína, fibra, aminoácidos (linolénico y linoleico) del panetón con quinua, chía quinua y chía seleccionado.</t>
    </r>
  </si>
  <si>
    <t xml:space="preserve">• Conocer la percepción de puérperas sobre la estrategia Plan de Parto en el Hospital de Apoyo Barranca – Cajatambo.
• Conocer la percepción de obstetras sobre la estrategia Plan de Parto en el Hospital de Apoyo Barranca – Cajatambo.
• Determinar el nivel de cumplimiento del Plan de Parto en las puérperas. </t>
  </si>
  <si>
    <t>Mg.  Grisel Violeta Chiroque Velasquez</t>
  </si>
  <si>
    <t>Dra. Elizabeth Del Pilar Paredes Cruz</t>
  </si>
  <si>
    <t>CRÉDITOS DE LAS CAJAS MUNICIPALES DE AHORRO Y CRÉDITO Y LA PRODUCTIVIDAD DEL MAÍZ AMARILLO DURO EN BARRANCA, 2017.</t>
  </si>
  <si>
    <t>• Eder Yul Mejía Colonia
•  Blga. Gabriela Lesli Calle Pacheco</t>
  </si>
  <si>
    <t>* Bragayrac Figueroa, Genesis Rafaela
* Rivera Cámara, Shujey Arlin</t>
  </si>
  <si>
    <t>DETERMINACION DE LOS ESCENARIOS CRITICOS EN LA CADENA COMERCIAL DE LEGUMINOSAS EN EL MERCADO DE LA PROVINCIA DE BARRANCA</t>
  </si>
  <si>
    <t xml:space="preserve">Formalización y Valorización empresarial
</t>
  </si>
  <si>
    <t>NIVEL DE CONOCIMIENTO, ACTITUDES Y PRÁCTICAS SOBRE MEDIDAS PREVENTIVAS EN INFECCIONES DE TRANSMISIÓN SEXUAL EN TRABAJADORAS SEXUALES EN EL SECTOR CHAQUILA, BARRANCA 2018.</t>
  </si>
  <si>
    <t xml:space="preserve">
Analizar en qué medida los Créditos de las Cajas Municipales de Ahorro y Crédito inciden en la productividad de los agricultores de Barranca, 2017.
</t>
  </si>
  <si>
    <t xml:space="preserve">Enfermedades Transmisibles y no Transmisibles.
</t>
  </si>
  <si>
    <t>Determinar los escenarios críticos que reducen la utilidad en la comercialización de leguminosas en el mercado de la provincia de Barranca.</t>
  </si>
  <si>
    <t xml:space="preserve">Determinar el nivel de conocimientos, actitudes y prácticas sobre medidas preventivas en las infecciones de transmisión sexual en las trabajadoras sexuales en el sector Chaquila.Barranca-2018 </t>
  </si>
  <si>
    <t xml:space="preserve">•Determinar cómo influyen los Créditos de las Cajas Municipales de Ahorro y Crédito, orientado a capital de trabajo en la productividad del maíz amarillo duro en Barranca, 2017. 
 .Estudiar como inciden los Créditos de las Cajas Municipales de Ahorro y Crédito, dirigido a activos fijos en la productividad del maíz amarillo duro en Barranca, 2017. </t>
  </si>
  <si>
    <t>•  Evaluar las características de los canales de venta  en leguminosas de grano durante la comercialización en el mercado de la provincia de Barranca. 
• Determinar en qué porcentaje los escenarios críticos reducen la utilidad durante la comercialización de leguminosas de grano.
• Analizar el comportamiento de los agentes que intervienen en la comercialización de leguminosas de grano  en  el mercado de la provincia de Barranca.</t>
  </si>
  <si>
    <t>• Establecer el nivel de conocimientos de las trabajadoras sexuales acerca de las infecciones de transmisión sexual.
• Conocer las actitudes de las trabajadoras sexuales sobre prevención de las infecciones de transmisión sexual.
• Determinar las prácticas usadas en las trabajadoras sexuales sobre prevención de las infecciones de transmisión sexual.</t>
  </si>
  <si>
    <t>• Bazalar Jiménez, Grecia Macleine             
• Córdova Gremyos, Gesly Thalia</t>
  </si>
  <si>
    <t>Ing. Mg. Miguel Ángel Inga Sotelo</t>
  </si>
  <si>
    <t>____</t>
  </si>
  <si>
    <t xml:space="preserve">ÍNDICE DE DIFICULTAD DE REACTIVOS DEL EXAMEN DE ADMISIÓN DE LA UNAB, RELACIONADOS CON BIODIVERSIDAD, ECOLOGÍA E IMPACTO AMBIENTAL.
</t>
  </si>
  <si>
    <t>* Rodríguez Espinoza, Katy Eufemia
* Cristobal Pantoja, Anny Kiavett</t>
  </si>
  <si>
    <t xml:space="preserve">• Javier Santiago Zárate Canchumanya                   
• Joel Jesús Morales Villanueva                         
• Nilver Sergio Savedra Arrellan                                
• Gina  Margarita Rivera Ayala                   
• Kevin Jesús Rivera Coaquira             
• Diome Salinas Antonio                          </t>
  </si>
  <si>
    <t>359-2016-CO-UNAB
AMPLIACIÓN: 
R.C.O. N° 577-2016-CO-UNAB</t>
  </si>
  <si>
    <t>EFECTOS DE EL NIÑO COSTERO EN LOS ESTADOS FINANCIEROS DE LOS AGRICULTORES DEL VALLE DE SUPE, BARRANCA 2017.</t>
  </si>
  <si>
    <t>Identificación y desarrollo de las potencialidades económicas de la zona de impacto del proyecto Camisea.</t>
  </si>
  <si>
    <t>NIVEL DE CONOCIMIENTO Y ACTITUD SOBRE LA TRANSMISIÓN DE LAS ITS EN ESTUDIANTES DE QUINTO AÑO DE SECUNDARIA DE LA INSTITUCIÓN EDUCATIVA DECISIÓN CAMPESINA - 2018.</t>
  </si>
  <si>
    <t>DETERMINACION DEL INDICE DE MADUREZ EN LA COSECHA DE FRESA, MANZANA Y MARACUYA EN LA PROVINCIA DE BARRANCA</t>
  </si>
  <si>
    <t>5 MESES:
AGOSTO - SETIEMBRE 2016 
AMPLIACIÓN HASTA 30 DE MARZO DE 2017</t>
  </si>
  <si>
    <t xml:space="preserve">
Enfermedades Transmisibles y no Transmisibles 
</t>
  </si>
  <si>
    <t>• Lograr que la UNAB cuente con un Banco de preguntas para el Examen de Admisión que responda a sus reales necesidades y dentro de su perfil profesional.
• Dotar a la UNAB en un mediano plazo de un Software de generación de Exámenes de Admisión.</t>
  </si>
  <si>
    <t>• Identificar el tipo de ítems específicos para el perfil de las carreras profesionales de la UNAB.
• Obtener el diagnóstico de la real situación del posible Banco de preguntas existentes a la fecha.</t>
  </si>
  <si>
    <t>Manejo Pos Cosecha de los Productos Hortofrutícolas</t>
  </si>
  <si>
    <t>Determinar el nivel de conocimiento y actitudes sobre la transmisión de las ITS en estudiantes de quinto año de secundaria de la Institución Educativa “Decisión Campesina” – 2018.</t>
  </si>
  <si>
    <t xml:space="preserve"> Analizar los efectos del Niño Costero en los Estados Financieros de los Agricultores del Valle de Supe, Barranca 2017 </t>
  </si>
  <si>
    <t>Dr. Nicodemo Crescencio Jamanca Gonzáles</t>
  </si>
  <si>
    <t>Determinar el índice de madurez en la cosecha de fresa, manzana y maracuyá producidos en la provincia de Barranca.</t>
  </si>
  <si>
    <t xml:space="preserve">• Determinar el nivel de conocimiento sobre la transmisión de las ITS en estudiantes de quinto año de secundaria de la Institución Educativa “Decisión Campesina”  – 2018
• Identificar las actitudes sobre la transmisión de las ITS, en estudiantes de quinto año de secundaria de la Institución Educativa “Decisión Campesina”  – 2018 </t>
  </si>
  <si>
    <t>•Conocer la influencia de los Huaicos e Inundaciones en la Situación Financiera de los Agricultores del Valle de Supe, Barranca 2017. 
•  Conocer la influencia de los Huaicos e Inundaciones en el Estado de Resultados de los Agricultores del Valle de Supe, Barranca 2017.</t>
  </si>
  <si>
    <t>Lic. María Martha Martínez Broncano</t>
  </si>
  <si>
    <t>•Mg.Sc. Gladys Luz Garay Livia 
•Mg. Hernán Edwin Verde Luján 
• Dr. Miguel Inga Arias
• Mg. Teofanes Quispe Méndez
• Mg. José Del Carmen Pérez Arteaga
• Lic. Julio Flores Dionicio
•  Lic. Saúl Rengifo Vela</t>
  </si>
  <si>
    <t>• Determinar el contenido de acidez y sólidos solubles en la fresa, manzana y maracuyá.
• Determinar el pH
• Evaluar la textura de las muestras de frutas
• Determinar las medidas biométricas en las muestras de frutas.
• Evaluar la intensidad de color de las muestras.</t>
  </si>
  <si>
    <t>* Morales Espinoza, Jaquelin Lizet</t>
  </si>
  <si>
    <t>• Toledo  Mori, Brando  Fabián               
• Trebejo León, Malena Judith</t>
  </si>
  <si>
    <t>CARACTERÍSTICAS SOCIODEMOGRÁFICAS Y SU RELACIÓN CON LA EXPERIENCIA EN VIOLENCIA DE GÉNERO EN GESTANTES DEL HOSPITAL DE BARRANCA - 2018.</t>
  </si>
  <si>
    <t>DEMANDA SOCIAL DE CARRERAS PROFESIONALES DE LA UNIVERSIDAD NACIONAL DE BARRANCA</t>
  </si>
  <si>
    <t>•Yemina Asencios Silva                                               •Yolanda Maricruz Eguilas Caushi                         •Celeste Elizabeth Luna Huamán
•Melissa Alisson Oyola Coral
•Rossy Anavel Padilla Fabián
•Gabriela Ramírez Tarazona
•Kelvin Alminco Salazar Crespo
•Peter Junior Zorrilla Reyes</t>
  </si>
  <si>
    <t>399-2016-CO-UNAB
AMPLIACIÓN: R.C.O.
N° 063-2017-CO-UNAB</t>
  </si>
  <si>
    <t>Violencia Familiar</t>
  </si>
  <si>
    <t>EL CRÉDITO FINANCIERO Y SU INFLUENCFIA EN LAS EMPRESAS AGROEXPORTADORAS DE AJÍ PAPRIKA DE LA PROVINCIA DE BARRANCA, 2015-2016.</t>
  </si>
  <si>
    <t>Identificar la correlación que existe entre las características sociodemográficas y la experiencia en violencia de género en las gestantes del  Hospital de Barranca-2018.</t>
  </si>
  <si>
    <t>EFECTOS DE UN PROGRAMA DE ASESORIA JURIDICA FAMILIAR EN LA CALIDAD DE VIDA DE LAS MADRES ADOLESCENTES DEL CENTRO POBLADO ALTO PERU, PARAMONGA 2016</t>
  </si>
  <si>
    <t>4 MESES:
SETIEMBRE - DICIEMBRE  2016 
AMPLIACIÓN HASTA 31 DE MARZO DE 2017</t>
  </si>
  <si>
    <t>• Describir las características sociodemográficas de las gestantes del  Hospital de Barranca.
• Identificar el tipo de violencia de género percibida con más frecuencia por las gestantes del Hospital de Barranca
• Establecer la correlación de las características sociodemográficas con la violencia de género experimentada por las gestantes en el Hospital de Barranca.</t>
  </si>
  <si>
    <t xml:space="preserve">Identificar demanda social proveniente de los potenciales egresados de Educación Secundaria y de los grupos de interrés de las carreras profesionales de la Universidad Nacional de Barranca. </t>
  </si>
  <si>
    <t>Derecho de las personas</t>
  </si>
  <si>
    <t>Lic. Zulema Nélida Navarro Soto</t>
  </si>
  <si>
    <t xml:space="preserve">
Analizar de qué forma el crédito financiero, influyó en el crecimiento de las empresas agroexportadoras de ají paprika de la Provincia de Barranca, 2015-2016. 
 </t>
  </si>
  <si>
    <t xml:space="preserve">• Identificar la demanda social proveniente de los potenciales egresados de educación secundaria para los años 2017, 2018.
• Describir la demanda social proveniente de los grupos de interés de las carreras profesionales de la UNAB
</t>
  </si>
  <si>
    <t>* Katherine Antonia Gaitán Tarazona
* Gilary Josselyn Rojas Namay</t>
  </si>
  <si>
    <t xml:space="preserve"> Determinar los efectos de la aplicación de un Programa de Asesoría Jurídica Familiar en la calidad de vida de las madres adolescentes del Centro Poblado Alto Perú, Paramonga, 2016. </t>
  </si>
  <si>
    <t>Mg.Elizabeth del Pilar Paredes Cruz</t>
  </si>
  <si>
    <t xml:space="preserve">• Explicar de qué forma el crédito financiero influyó en el capital de trabajo de las empresas Agroexportadoras de ají paprika de la Provincia de Barranca, 2015-2016.
• Explicar de qué forma el crédito financiero influyó en los activos fijos de las empresas Agroexportadoras de ají paprika de la Provincia de Barranca, 2015-2016. </t>
  </si>
  <si>
    <t xml:space="preserve">Mg. Sc Gladys Luz Garay Livia </t>
  </si>
  <si>
    <t>EL DESPIDO ARBITRARIO COMO CAUSA DE LOS DAÑOS Y PERJUICIOS AL TRABAJADOR DEL RÉGIMEN PRIVADO DE LA PROVINCIA DE BARRANCA, 2018</t>
  </si>
  <si>
    <t>• Demostrar los efectos de la aplicación de un Programa de Asesoría Jurídica Familiar en el aspecto legal de la calidad de vida de las madres adolescentes del Centro Poblado Alto Perú, Paramonga, 2016.                                                                                                                                                       • Determinar los efectos de la aplicación de un Programa de Asesoría Jurídica Familiar en el aspecto social de la calidad de vida de las madres adolescentes del Centro Poblado Alto Perú, Paramonga, 2016.</t>
  </si>
  <si>
    <t>289-2019-UNAB</t>
  </si>
  <si>
    <t>Dra. Roos Mery Castillo Yanac</t>
  </si>
  <si>
    <t>Dra. Ana Cecilia De Paz Lázaro</t>
  </si>
  <si>
    <t>Derecho Laboral Público y Privado</t>
  </si>
  <si>
    <t>• Deisy Yoselyn, Tarazona Espiniza  
• Angely Sofia, velez Cuenca</t>
  </si>
  <si>
    <t xml:space="preserve">08 meses:
del 19 de junio 2018- 19 febrero 2020
</t>
  </si>
  <si>
    <t>MERCADO OCUPACIONAL Y PRIORIDADES DE INVESTIGACION EN LA CARRERA DE DERECHO Y CIENCIA POLITICA Y LA CARRERA DE CONTABILIDAD Y FINANZAS</t>
  </si>
  <si>
    <t xml:space="preserve">•Poul Beckham Amacifuentes Pinillas
•Christian Yosep Mejía Huerta
•Rosita Elizabeth Salazar Huamán 
•Selene Mayte Milla Timaná
• Kris Suggem Sáenz García
•Jean Pierre EmilianoTello Zavaleta
• Percy Elías Aguirre Capillo
•César Daniel Aranda Zevallos                                 </t>
  </si>
  <si>
    <t>Demostrar que el despido arbitrario causa daños y perjuicios a los trabajadores del régimen privado de la provincia de Barranca, 2018.</t>
  </si>
  <si>
    <t>041-2017-CO-UNAB
AMPLIACIÓN: R.C.O.
N° 221-2017-CO-UNAB</t>
  </si>
  <si>
    <t>• Confirmar que el despido arbitrario causa daño emergente y lucro cesante a los trabajadores del régimen privado de la provincia de Barranca, 2018.
• Indagar que el despido arbitrario causa daño moral a los trabajadores del régimen privado de la provincia de Barranca, 2018.</t>
  </si>
  <si>
    <t>Mg. Valderrama Calderon Marino Jesus</t>
  </si>
  <si>
    <t>INFLUENCIA DE LOS CRÉDITOS FINANCIEROS LOCALES EN LAS MYPES EN EL COMERCIO DE AGROQUÍMICOS EN BARRANCA, 2015 - 2016.</t>
  </si>
  <si>
    <t>*CASTILLEJO ROJAS CARLIÑO FELIX
*CHALAN ORTIZ LUIS JUNIOR</t>
  </si>
  <si>
    <t>4 MESES:
FEBRERO - MAYO  2017 
AMPLIACIÓN HASTA 30 DE  JUNIO  DE 2017</t>
  </si>
  <si>
    <t xml:space="preserve">• Identificar el mercado ocupacional de los futuros profesionales de la carrera de Contabilidad y Finanzas, y la carrera de Derecho y Ciencias Políticas; y prioridades de investigación percibidos por los grupos de interés en el ámbito de la provincia de Barranca. </t>
  </si>
  <si>
    <t>Financiamiento en las MYPES</t>
  </si>
  <si>
    <t>NIVEL DE CONOCIMIENTO SOBRE LA CULTURA TESTAMENTARIA POR ESCRITURA PÚBLICA EN LOS CIUDADANOS DEL DISTRITO DE BARRANCA 2018</t>
  </si>
  <si>
    <t xml:space="preserve">
Determinar de qué forma los créditos financieros locales influyen a las MYPES en el comercio de agroquímicos en Barranca, 2015 – 2016</t>
  </si>
  <si>
    <t>Análisis del Derecho Civil y Comercial</t>
  </si>
  <si>
    <t xml:space="preserve"> •  Identificar las potencialidades y/o limitaciones a mediano y largo plazo, en los sectores económicos productivos a nivel nacional y regional relacionados con el mercado laboral del profesional de las carreras en estudio.  
• Identificar el ámbito de trabajo en Instituciones Públicas o privadas que forman parte del mercado laboral del Licenciado en Contabilidad y Finanzas y Licenciado en Derecho y Ciencias Políticas 
• Determinar los conocimientos y/o aspectos básicos y competencias sociales profesionales requeridas por los grupos de interés de la carrera de Contabilidad y Finanzas y la carrera de Derecho y Ciencias Políticas. 
• Identifica temas de investigación requeridos por los grupos de interés de la carrera de Contabilidad y Finanzas. 
• Identificar temas de investigación requeridos por los grupos de interés de la carrera de Derecho y Ciencias. </t>
  </si>
  <si>
    <t>09 meses:
del 19 de junio 2018- 19 marzo 2020</t>
  </si>
  <si>
    <t>CPC. Victor Hennry Pacora Morales</t>
  </si>
  <si>
    <t xml:space="preserve">•Determinar de qué forma los créditos financieros locales influyen a las microempresas en el comercio de agroquímicos en Barranca, 2015 – 2016.  
• Determinar de qué forma los créditos financieros locales influyen a las pequeñas empresas en el comercio de agroquímicos en Barranca, 2015 – 2016. </t>
  </si>
  <si>
    <t>Determinar el nivel de conocimiento sobre la cultura testamentaria por escritura pública en los ciudadanos del Distrito de Barranca.</t>
  </si>
  <si>
    <t xml:space="preserve">• Dra. Zoila Rosa Lira Camargo                           
• Mag. Jorge Hernán Nieves Chen               
• Dr. Máximo Villarreal Salome   </t>
  </si>
  <si>
    <t>Dr. Cosme Navarro Heredia</t>
  </si>
  <si>
    <t>• Identificar las consecuencias jurídicas que ocasiona la falta de uso de Testamentos por Escritura Pública en los ciudadanos de Barranca.
• Identificar las consecuencias jurídicas de la errada declaración de bienes al momento de otorgar Testamento por Escritura Pública.</t>
  </si>
  <si>
    <t xml:space="preserve">Mg. Yorrlanka Evelin Damián Espinoza </t>
  </si>
  <si>
    <t xml:space="preserve">*STEPHANY RAMOS VILLAORDUÑA 
*JENNIFER PAMELA SAAVEDRA TARAZONA </t>
  </si>
  <si>
    <t>• Netto Verástegui, Luis Enrique                                
• Rivas Alvarez, RubÍ Estefany</t>
  </si>
  <si>
    <t xml:space="preserve">IMPACTO DE UN PROGRAMA EDUCATIVO Y  ALIMENTACIÓN SALUDABLE SOBRE EL ESTADO NUTRICIONAL DE ESTUDIANTES  DE BAJO NIVEL SOCIO ECONÓMICO. UNIVERSIDAD NACIONAL DE BARRANCA.
</t>
  </si>
  <si>
    <t>242-2016-CO-UNAB
AMPLIACIÓN: 
R.C.O.
N° 373-2016-CO-UNAB</t>
  </si>
  <si>
    <t>FACTORES Y ADHERENCIA DEL SULFATO FERROSO EN GESTANTES ATENDIDAS EN EL HOSPITAL “LAURA ESTHER RODRIGUEZ DULANTO” SUPE-2019</t>
  </si>
  <si>
    <t>577-2019-UNAB</t>
  </si>
  <si>
    <t>EVALUACION DE LOS EFECTOS EN LAS PROPIEDADES DEL CONCRETO ADICIONADOS CON PET Y CENIZA DE BAGAZO DE CAÑA DE AZUCAR</t>
  </si>
  <si>
    <t>Prevención y promoción de estilos de vida saludable</t>
  </si>
  <si>
    <t>18 MESES:
07 JUNIO 2016 - MARZO  2017 
AMPLIACIÓN: HASTA 30 DE  DICIEMBRE DE 2017</t>
  </si>
  <si>
    <t>8 meses:
del 23 de octubre 2019- 23 junio 2020</t>
  </si>
  <si>
    <t xml:space="preserve">Evaluar el impacto de un programa educativo y alimentación saludable en el estado nutricional de estudiantes de bajo nivel socioeconómico de la Universidad Nacional de Barranca. 
</t>
  </si>
  <si>
    <t>Gestión de la Construcción - Patologías de la Construcción</t>
  </si>
  <si>
    <t xml:space="preserve"> Analizar los factores y adherencia del sulfato ferroso en gestantes atendidas en el Hospital “Laura Esther Rodríguez Dulanto” Supe-2019</t>
  </si>
  <si>
    <t>Determinar a través de pruebas de laboratorio, los efectos en las propiedades del concreto con las adiciones de PET y cenizas de bagazo de caña de azúcar, en una mezcla de concreto.</t>
  </si>
  <si>
    <t>12 MESES:
DEL 02 DE JULIO 2018- 02 JULIO 2019</t>
  </si>
  <si>
    <t>• Identificar los factores socioeconómicos que influyen en la adherencia del suplemento de sulfato ferroso en gestantes.
• Determinar los factores relacionados al paciente que influyen en la adherencia del suplemento de sulfato ferroso en gestantes.
• Identificar los factores relacionados al profesional que influyen en la adherencia del suplemento de sulfato ferroso en gestantes.
• Determinar el grado de adherencia al suplemento de sulfato ferroso en gestantes.</t>
  </si>
  <si>
    <t>• Evaluar el estado nutricional de estudiantes de bajo nivel socioeconómico Universidad Nacional de Barranca a través de indicadores antropométricos y bioquímicos.
• Determinar la presencia de enteroparásitos en la población de estudio y su relación con el estado nutricional.
• Aplicar un programa educativo y alimentación saludable a los estudiantes bajo nivel socioeconómico de la Universidad Nacional de Barranca.
• Determinar el impacto del programa educativo y alimentación saludable en el estado nutricional de estudiantes de bajo nivel socioeconómico de la Universidad Nacional de Barranca.</t>
  </si>
  <si>
    <t>Dra. Silvia Elizabet Reyes Narváez</t>
  </si>
  <si>
    <t>*BARDALES ROSALES CARLOS EDUARDO
*AQUINO CASTILLO CARMEN NOELIA</t>
  </si>
  <si>
    <t>• Evaluar el efecto que tiene el reemplazo gradual de agregados gruesos por PET y agregados finos por cenizas de caña de azúcar, en la resistencia a la compresión de una mezcla de concreto.
• Establecer la relación entre la cantidad de agregado grueso reemplazado por PET y agregado fino por cenizas de caña de azúcar en la manejabilidad en una mezcla de concreto.
• Determinar la relación que hay entre los diferentes reemplazos de PET como agregado grueso  y agregados finos por cenizas de bagazo de caña de azúcar en la densidad del concreto.</t>
  </si>
  <si>
    <t>• Dra.Inés Miriam Gárate Camacho
• Dra. Tarcila Hermelinda Cruz Sánchez
• Mg.Elizabeth del Pilar Paredes Cruz
• Mg. Herminda Consuelo Chambergo Valverde
• Lic. María Santos Oyola Canto
• Lic. Jackeline Lucía Salinas Simón
• Blga. Karen Aracelly Flores Caballero</t>
  </si>
  <si>
    <t>Ing. Gabriel Francisco Ocaña Rojas</t>
  </si>
  <si>
    <t>• Alina Alejandrina Oyola Julca
• Liz Emily León Toledo
• Katherine Agurto Acuña
• Wendy Díaz Tinoco</t>
  </si>
  <si>
    <t>ACTITUDES Y PRÁCTICAS DE LAS ADOLESCENTES DURANTE EL EMBARAZO QUE INCIDEN EN SU SALUD EN EL HOSPITAL DE BARRANCA-2019</t>
  </si>
  <si>
    <t>Ing. David Arturo Marcelino Paulino</t>
  </si>
  <si>
    <t>Embarazo en adolescente</t>
  </si>
  <si>
    <t>Mg.Sc. Ing. GLADYS LUZ GARAY LIVIA</t>
  </si>
  <si>
    <t xml:space="preserve">• Abel Florencio Huerta de la Cruz                                                  • Antoin Rolando Manrique Mejía                                                 • Meisy Anyel Paz Vergara       
• Oswaldo Borja Rodríguez Segundo                                   
• Robert Julian Paucar Pizarro                                           • Veronica Ibeth Infante Alzamora                                       • Wilfredo Felix Ascencios Castillo </t>
  </si>
  <si>
    <t>Evaluar las actitudes y prácticas de las adolescentes durante el embarazo que inciden en su salud en el Hospital de Barranca, 2019</t>
  </si>
  <si>
    <t>• Identificar las actitudes de las adolescentes durante el embarazo que inciden en su salud en el Hospital de Barranca.
• Determinar las prácticas de las adolescentes durante el embarazo que inciden en su salud en el Hospital de Barranca.
• Identificar la presencia o ausencia de porbilidades en las adolescentes durante el embarazo en el Hospital de Barranca.</t>
  </si>
  <si>
    <t>Mg. Obsta. Maria Del Carmen Sanchez Pérez</t>
  </si>
  <si>
    <t>*CAMONES SIPAN LINA GRISELDA
*URRIETA OLORTEGUI MARICIELO BRIGITE</t>
  </si>
  <si>
    <t>CIBERSEGURIDAD COMO MEDIDA DE PREVENCION DE DELITOS INFORMATICOS Y PROTECCION DE INFORMACION EN EL DISTRITO DE BARRANCA, 2018-2019</t>
  </si>
  <si>
    <t>Derecho público / político criminal</t>
  </si>
  <si>
    <t>Mg.Sc.Ing. GLADYS LUZ GARAY LIVIA</t>
  </si>
  <si>
    <t>Determinar si la Ciberseguridad previene de manera eficiente los delitos informáticos en el distrito de Barranca 2018-2019.</t>
  </si>
  <si>
    <t>•Analizar el alcance de la Ciberseguridad es de alcance genérico en prevención de delitos informáticos en el distrito de Barranca 2018-2019
 •Establecer la incidencia de la Ciberseguridad es mínima en prevención de delitos informáticos en el distrito de Barranca 2018-2019.</t>
  </si>
  <si>
    <t>Abog. Marcelo Abrego Herrera</t>
  </si>
  <si>
    <t>*FIGUEROA AYALA MARIELA MIRIAN</t>
  </si>
  <si>
    <t>COMERCIO AMBULATORIO Y SU INCIDENCIA TRIBUTARIA EN EL DISTRITO DE BARRANCA 2019</t>
  </si>
  <si>
    <t>Aplicación tributaria</t>
  </si>
  <si>
    <t>Demostrar la forma en que el comercio ambulatorio incide en la recaudación tributaria, en el distrito de Barranca, 2019.</t>
  </si>
  <si>
    <t>•Demostrar la forma en que la cultura tributaria incide en la recaudación tributaria, en el distrito de Barranca,2019.
•Demostrar la forma en que en los costos de formalización incide en la recaudación tributaria, en el distrito de Barranca, 2019.</t>
  </si>
  <si>
    <t>• Determinar la dosis apropiada del Cyantraniliprole para el control del perforador de frutos Heliothis virescens y el pegador de hojas Lineodes integra en el cultivo de Capsicum annuum.
• Determinar la eficacia del Cyantraniliprole sobre las poblaciones del perforador de frutos Heliothis virescens y el pegador de hojas Lineodes integra en el cultivo de Capsicum annuum.</t>
  </si>
  <si>
    <t>*HIZO HUERTAVILA YULISA</t>
  </si>
  <si>
    <t>Mg.Sc. Ing. VÍCTOR MANUEL ARÉVALO ROJAS</t>
  </si>
  <si>
    <t>MERCADO OCUPACIONAL Y PRIORIDADES DE INVESTIGACIÓN EN LAS CARRERAS DE INGENIERIA AGRONOMA, INGENIERIA CIVIL E INGENIERIA EN INDUSTRIAS ALIMENTARIAS DE LA UNIVERSIDAD NACIONAL DE BARRANCA</t>
  </si>
  <si>
    <t>040-2016-CO-UNAB</t>
  </si>
  <si>
    <t>ESTUDIOS DE INVESTIGACIÓN CON FINANCIAMIENTO INTERNO</t>
  </si>
  <si>
    <t>6 MESES: 
FEBRERO- AGOSTO 2016</t>
  </si>
  <si>
    <t>Identificar el mercado ocupacional y las prioridades de investigación demandadas por los grupos de interés, en el ámbito de la provincia de Barranca, de las carreras profesionales de Ingeniería Agrónoma, Industrias Alimentarias e Ingeniería Civil de la Universidad Nacional de Barranca.</t>
  </si>
  <si>
    <t>• Identificar las potencialidades y/o limitaciones a mediano y largo plazo del sector agrario, alimentario y sector construcción a nivel mundial, nacional y regional.
• Identificar el ámbito de trabajo en instituciones públicas o privadas que forman parte del mercado laboral del  Ingeniero Agrónomo, Ingeniero en Industrias Alimentarias y el Ingeniero Civil, a nivel regional y local.
• Determinar las competencias profesionales requeridas por los grupos de interés de las carreras profesionales de  Ingeniería Agrónoma, Industrias Alimentarias e Ingeniería Civil.
• Identificar los temas de investigación prioritarios, demandados por los grupos de interés de las carreras profesionales de Ingeniería Agrónoma, Industrias Alimentarias e Ingeniería Civil.</t>
  </si>
  <si>
    <t>Ing. Leo Avelino LA Borda Dueñas Tovar</t>
  </si>
  <si>
    <t>• Mg.Elizabeth del Pilar Paredes Cruz
• Mg.Sc. Gladys Luz Garay Livia 
• Ing. Celia Cruz Silvera Pablo</t>
  </si>
  <si>
    <t>Mg.Ing. SARELA CARMELA ALFARO CRUZ</t>
  </si>
  <si>
    <t>MERCADO OCUPACIONAL Y PRIORIDADES DE INVESTIGACIÓN EN LAS CARRERAS DE ENFERMERÍA Y OBSTETRICIA DE LA UNIVERSIDAD NACIONAL DE BARRANCA</t>
  </si>
  <si>
    <t>EFECTOS DE UN PROGRAMA DE INTERVENCIÓN SOBRE FACTORES DE RIESGO CARDIO METABÓLICO EN DOCENTES DE UNA UNIVERSIDAD PÚBLICA. BARRANCA.  2018</t>
  </si>
  <si>
    <t>039-2016-CO-UNAB</t>
  </si>
  <si>
    <t>373-2018-UNAB</t>
  </si>
  <si>
    <t>CAPACIDAD ANTIFÚNGICA DEL EXTRACTO ACUOSO, HIDROALCOHÓLICO Y ETANÓLICO DE Zingiber officinale sobre Colletotrichum gloeosporioides y Aspergillus spp. A NIVEL DE LABORATORIO.</t>
  </si>
  <si>
    <t>Promoción y prevención en salud</t>
  </si>
  <si>
    <t>4 MESES:
FEBRERO- JUNIO 2016</t>
  </si>
  <si>
    <t>10 meses
del 24 de setiembre 2018 -24 julio 2019</t>
  </si>
  <si>
    <t>Identificar el mercado ocupacional y las prioridades de investigacion demandadas por los grupos de interes, en el ambito de la provincia de Barranca, de las carreras de Enfermeria y Obstetricia de la Universidad Nacional de Barranca.</t>
  </si>
  <si>
    <t>Determinar cuáles son los efectos de un programa de intervención sobre factores de riesgo cardio metabólico en docentes de una Universidad Pública. Barranca. 2018</t>
  </si>
  <si>
    <t>Seguridad alimentaria.</t>
  </si>
  <si>
    <t>Determinar la capacidad antifúngica del extracto acuoso, hidroalcohólico y etanólico de Zingiber officinale sobre Colletotrichum gloeosporioides y Aspergillus spp a nivel de laboratorio.</t>
  </si>
  <si>
    <t>• Caracterizar el perfil sociodemográfico y clínico del riesgo cardio metabólico en docentes de una Universidad Pública. Barranca. 2018
• Determinar los factores de riesgo cardio metabólico antes de la aplicación del pretest en docentes de una Universidad Pública. Barranca. 2018.
• Determinar los efectos de un programa de intervención antes de la aplicación del pretest en docentes de una Universidad Pública. Barranca. 2018.
• Determinar los factores de riesgo cardio metabólico después de la aplicación del pretest en docentes de una Universidad Pública. Barranca. 2018.
• Determinar los efectos de un programa de intervención después de la aplicación del pretest en docentes de una Universidad Pública. Barranca. 2018.</t>
  </si>
  <si>
    <t>• Identificar las potencialidades y/o limitaciones a mediano y largo plazo, en el sector salud con enfasis en el requerimiento del recurso humano: Enfermero y Obstetra a nivel nacional y regional.
• Identificar el ambito de trabajo en instituciones públicas o privadas que forman parte del mercado laboral del Enfermero y Obstetra a nivel regional y local.
• Determinar las competencias profesionales requeridas por los grupos de interes de las carreras de Enfermeria y Obstetricia.
• Identificar los temas de investigacion prioritarios, demandados por los grupos de interes de las carreras de Enfermeria y Obstetricia en el primer nivel de atención.
• Identificar los temas de investigacioón prioritarios, demandados por los gruos de interes de las carreras de Enfermeria y Obstetricia en el segundo y tercer nivel de atención.</t>
  </si>
  <si>
    <t>• Mg.Elizabeth del Pilar Paredes Cruz</t>
  </si>
  <si>
    <t>*  Mg. Olga Giovanna Valderrama Rios
*  Mg. Enrique Daniel González Ayala
*  Mg. María Santos Oyola Canto</t>
  </si>
  <si>
    <t>• Determinar el mejor extracto entre acuoso, hidroalcohólico o etanólico de Zingiber officinale que inhiba el crecimiento de Colletotrichum gloeosporioides.
• Determinar el mejor extracto entre acuoso, hidroalcohólico o etanólico de Zingiber officinale que inhiba el crecimiento de Aspergillus spp.
• Hallar la concentración mínima inhibitoria del mejor extracto acuoso, hidroalcohólico o etanólico de Zingiber officinale sobre Colletotrichum gloeosporioides.
• Hallar la concentración mínima inhibitoria del mejor extracto acuoso, hidroalcohólico o etanólico de Zingiber officinale sobre Aspergillus spp.</t>
  </si>
  <si>
    <t>Ms.C. EDWIN JORGE VEGA PORTALATINO</t>
  </si>
  <si>
    <r>
      <rPr>
        <rFont val="Arial"/>
        <color rgb="FF000000"/>
        <sz val="12.0"/>
      </rPr>
      <t>EVALUACIÓN DE LA VIDA ÚTIL DE RODAJAS DE PALTA HASS (</t>
    </r>
    <r>
      <rPr>
        <rFont val="Arial"/>
        <i/>
        <color rgb="FF000000"/>
        <sz val="12.0"/>
      </rPr>
      <t>Persea americana Mill.)</t>
    </r>
    <r>
      <rPr>
        <rFont val="Arial"/>
        <color rgb="FF000000"/>
        <sz val="12.0"/>
      </rPr>
      <t xml:space="preserve"> DESHIDRATADO POR EL MÉTODO DE LIOFILIZACIÓN Y EMPACADOS EN DOS DIFERENTES ENVASES.</t>
    </r>
  </si>
  <si>
    <t>* Bustamante Tarazona, Brice Junior Ernesto</t>
  </si>
  <si>
    <t>* Mg. Janet Mercedes Arévalo Ipanaqué (Externo)
* Karol Stephanie Arguedas Aspillaga  (Estudiante)
* Sefora Milagrito Velásquez Grados   (Estudiante)
* Rosa Sarvia Vidal Alvarado  (Estudiante)</t>
  </si>
  <si>
    <t>PROCRASTINACIÓN Y ESTRÉS ACADÉMICO RELACIONADO A LA ACTIVIDAD FÍSICA EN ESTUDIANTES DE LA UNIVERSIDAD NACIONAL DE BARRANCA, 2018.</t>
  </si>
  <si>
    <t>06 meses
del 24 de setiembre 2018 -24 marzo 2019</t>
  </si>
  <si>
    <t>Establecer la relación de la Procrastinación y Estrés Académico con la Actividad Física en los estudiantes de la Universidad Nacional de Barranca, 2018.</t>
  </si>
  <si>
    <t>• Identificar la Procrastinación académica según la autorregulación académica y postergación de actividades en los estudiantes de la Universidad Nacional de Barranca.
• Identificar el nivel de Estrés académico según situaciones percibidas como estresantes, reacciones frente al estímulo estresor y las estrategias de afrontamiento en los estudiantes de la Universidad Nacional de Barranca.
• Identificar el nivel de Actividad Física según actividades sedentarias, actividades moderadas y actividades vigorosas en los estudiantes de la Universidad Nacional de Barranca.
• Analizar las correlaciones de la procrastinación y estrés académico con el nivel de actividad física en los estudiantes de la Universidad Nacional de Barranca.</t>
  </si>
  <si>
    <t>Dra. Erlinda Holmos Flores</t>
  </si>
  <si>
    <t>*  Mg. Herminda Chambergo Valverde
*  Lic. Margarita Evangelina Ayala Montalván</t>
  </si>
  <si>
    <t>* Lic. Claudia Liseet Valverde Villegas
* Alina Alejandrina Oyola Julca (Estudiante)
* Florlinda Noymi Cueva Florián (Estudiante)</t>
  </si>
  <si>
    <t>FACTORES DE RIESGO PARA ENFERMEDADES NO TRANSMISIBLES EN PERSONAL DOCENTE Y ADMINISTRATIVO DE LA UNIVERSIDAD NACIONAL DE BARRANCA, 2018</t>
  </si>
  <si>
    <t>SUSTENTADO</t>
  </si>
  <si>
    <t>• Determinar la formulación óptima en el enriquecimiento de galleta para el cual usaremos una sustitución parcial de harina de tocosh de papa y harina de kiwicha.
 • Determinar y evaluar las características fisicoquímicas, microbiológicas y organolépticas en la elaboración de galletas enriquecidas con harina de tocosh de papa y  harina de kiwicha.
 • Evaluar la aceptabilidad del producto mediante análisis sensorial y la vida útil de la galleta enriquecida con harina de tocosh de papa y harina de  kiwicha.</t>
  </si>
  <si>
    <t>Enfermedades transmisibles y No Transmisibles</t>
  </si>
  <si>
    <t xml:space="preserve">Dr. NICODEMO CRESCENCIO JAMANCA GONZÁLES
</t>
  </si>
  <si>
    <t>Determinar los factores de riesgo para enfermedades no transmisibles en personal docente y administrativo de la Universidad Nacional de Barranca y relacionarlo con la edad, sexo, estado civil y comorbilidades.</t>
  </si>
  <si>
    <t>• Identificar los factores demográficos y las comorbilidades en personal docente y administrativo de la Universidad Nacional de Barranca.
• Identificar los factores de riesgo de enfermedades no trasmisibles en personal docente y administrativo de la Universidad Nacional de Barranca: sobre peso, obesidad, hipertensión, hipertrigliceridemia, hipercolesterolemia, hiperglicemia, inactividad física, consumo de tabaco, consumo de frutas y verduras.
• Asociar los factores de riesgo de enfermedades no trasmisibles del personal docente y administrativo de la Universidad Nacional de Barranca, con la edad, el sexo, el estado civil y las comorbilidades.</t>
  </si>
  <si>
    <t>Dra. Kattia Ochoa Vigo</t>
  </si>
  <si>
    <r>
      <rPr>
        <rFont val="Arial"/>
        <color theme="1"/>
        <sz val="12.0"/>
      </rPr>
      <t xml:space="preserve">RESISTENCIA A </t>
    </r>
    <r>
      <rPr>
        <rFont val="Arial"/>
        <i/>
        <color theme="1"/>
        <sz val="12.0"/>
      </rPr>
      <t>Prodiplosis longifila y Fusarium oxysporum</t>
    </r>
    <r>
      <rPr>
        <rFont val="Arial"/>
        <color theme="1"/>
        <sz val="12.0"/>
      </rPr>
      <t xml:space="preserve"> DEL INJERTO ENTRE TOMATE KATYA </t>
    </r>
    <r>
      <rPr>
        <rFont val="Arial"/>
        <i/>
        <color theme="1"/>
        <sz val="12.0"/>
      </rPr>
      <t xml:space="preserve">(Solanum lycopersicum </t>
    </r>
    <r>
      <rPr>
        <rFont val="Arial"/>
        <color theme="1"/>
        <sz val="12.0"/>
      </rPr>
      <t>L.) Y PATRONES SILVESTRES, BAJO CONDICIONES DEL DISTRITO DE BARRANCA 2017.</t>
    </r>
  </si>
  <si>
    <t>*  Mg. Carmen Rosa Alvarado Zúñiga</t>
  </si>
  <si>
    <t>* Lic. Karen Milagros Gonzales Estrada (Externo)
* Rubi Cristhel Sanchez Ocaña  (Estudiante)
* Lesly Estefany Roca Mauricio   (Estudiante)
*  Bryan Jair Agurto Aguilar  (Estudiante)
* Mónica Mendoza Ramirez (Estudiante)</t>
  </si>
  <si>
    <t>EVALUACIÓN DE RESULTADOS EN EL PROCESO DE DETECCIÓN DEL CÁNCER CERVICOUTERINO EN LA ATENCIÓN PRIMARIA.  CENTRO SALUD LAURIAMA 2017 - 2018</t>
  </si>
  <si>
    <t xml:space="preserve">Evaluar los resultados en el proceso de detección del cáncer cervicouterino en la Atención Primaria. </t>
  </si>
  <si>
    <t>Dr. NICODEMO CRESCENCIO JAMANCA GONZÁLES</t>
  </si>
  <si>
    <t>• Identificar las características socio demográficas de las mujeres. 
• Conocer los antecedentes ginecoobstétricos de las mujeres.
• Establecer la prevalencia de tamizaje según pruebas de detección.
• Conocer los resultados del examen clínico.
• Conocer la frecuencia del test de PAP e IVAA.
• Determinar los resultados del PAP e IVAA.
• Establecer el porcentaje de mujeres sensibilizadas.
• Determinar la sensibilidad y especificidad de cada prueba.
• Determinar los valores predictivos, positivo y negativo de cada prueba.
• Conocer la oportunidad en el periodo de detección.
• Determinar la oportunidad en el periodo de entrega de los resultados.
• Determinar la oportunidad en la confirmación del diagnóstico.
• Determinar la oportunidad en el periodo de derivación.</t>
  </si>
  <si>
    <t>Lic. María Martha Martinez Broncano</t>
  </si>
  <si>
    <t>*  Dra. Elizabeth del Pilar Paredes Cruz
*  Méd. Eduardo Paredes Ayala
*  Mg. Ana Violeta Apolinario Tahua</t>
  </si>
  <si>
    <t>* Geraldine Marisela Motta Rondon (Estudiante)
* Danery Xiomara Napuri Blas (Estudiante)
* Gabriela Rosario Perez Leyva (Estudiante)
* Silvia Patricia Garrido Bustamante (Estudiante)
*  Brenda Nataly de la Cruz Albujar (Estudiante)
*  Genesis Rossmary Cruz Valderrama (Estudiante)</t>
  </si>
  <si>
    <t>ANÁLISIS DE LA CONCENTRACIÓN DE METALES PESADOS DE LOS RÍOS PATIVILCA Y  SUPE EN LA PROVINCIA DE BARRANCA, 2018.</t>
  </si>
  <si>
    <t>Calidad del Suelo, Agua, Aire y Estudios de Impacto Ambiental</t>
  </si>
  <si>
    <t>Determinar la concentración de metales pesados de los ríos pativilca y Supe dentro de la provincia de Barranca, 2018</t>
  </si>
  <si>
    <t>• Establecer el número y ubicación de los puntos de muestreo para la geografía del área de estudio 
• Determinar la concentración de metales pesados plomo, cadmio, mercurio y cromo en el agua del río pativilca y supe.
• Evaluar la posible correlación estadística que pueda existir entre la presencia de plomo, cadmio, mercurio y cromo en ambos ríos.
• Comparar los resultados obtenidos mediante la legislación ambiental peruana vigente.</t>
  </si>
  <si>
    <t>Mg. Héctor Jorge Castro Bartolomé</t>
  </si>
  <si>
    <t>* Mg. Santos Ricardo Celis Rojas
* Dr. José Alberto Carlos Ramos
* Mg. Héctor Hugo Toledo Acosta</t>
  </si>
  <si>
    <t>M.Sc. Ing. PERCY NILTON ABARCA ALEJOS</t>
  </si>
  <si>
    <t>* Luilly Alexander Soto Gregorio (Estudiante)
* Jonny Ángel Montes Vía (Estudiante)</t>
  </si>
  <si>
    <t>APROBADOS 2016</t>
  </si>
  <si>
    <t xml:space="preserve">• Determinar la correlación de los niveles presentados en suelo con los niveles en la planta.                                                      
• Determinar los niveles  permisibles de cadmio, plomo y cromo, en área foliar .
.Determinar los niveles permisibles  de cadmio, plomo y Cromo, en suelo agrícola.                                                              
.Determinar los niveles permisibles de Cadmio, Plomo y Cromo en el fruto de la fresa.
</t>
  </si>
  <si>
    <t>VIENEN DEL 2015</t>
  </si>
  <si>
    <t>LA INSUFICIENCIA DE LA REMUNERACIÓN MÍNIMA INDIGNA DE LOS TRABAJADORES DEL RÉGIMEN LABORAL DE LA ACTIVIDAD PRIVADA</t>
  </si>
  <si>
    <t>EJECUTADOS</t>
  </si>
  <si>
    <t>NO EJECUTADOS</t>
  </si>
  <si>
    <t>Derecho Laboral Privado</t>
  </si>
  <si>
    <t>TOTAL</t>
  </si>
  <si>
    <t>Determinar que la insuficiencia de la remuneración mínima indigna de los trabajadores del régimen laboral de la actividad privada del Perú se evita con la fijación anual, con plazo de caducidad y eficaz política salarial</t>
  </si>
  <si>
    <r>
      <rPr>
        <rFont val="Arial"/>
        <color theme="1"/>
        <sz val="12.0"/>
      </rPr>
      <t xml:space="preserve">EVALUACIÓN DEL RENDIMIENTO DE </t>
    </r>
    <r>
      <rPr>
        <rFont val="Arial"/>
        <i/>
        <color theme="1"/>
        <sz val="12.0"/>
      </rPr>
      <t>Capsicum chinense Jacq.</t>
    </r>
    <r>
      <rPr>
        <rFont val="Arial"/>
        <color theme="1"/>
        <sz val="12.0"/>
      </rPr>
      <t xml:space="preserve"> "AJÍ SUPANO" BAJO CONDICIONES DE CASA MALLA Y A CAMPO ABIERTO EN LA PROVINCIA DE BARRANCA 2017.</t>
    </r>
  </si>
  <si>
    <t>Estudios de Investigación con Financiamiento Interno (Largo Plazo)</t>
  </si>
  <si>
    <t>• Establecer los efectos que genera la remuneración mínima indigna de los trabajadores del régimen laboral de la actividad privada del Perú, en la desmotivación, baja producción y baja capacidad de adquisición de bienes y servicios.
•  Confirmar que la regulación anual de la remuneración mínima y con plazo de caducidad evita la indignad significativamente en los trabajadores del régimen laboral de la actividad privada.</t>
  </si>
  <si>
    <t>Mg. Marino Jesús Valderrama Calderón</t>
  </si>
  <si>
    <t>* Abg. Marcelo Abrego Herrera</t>
  </si>
  <si>
    <t>*Luis Junior Chalan Ortiz (Estudiante)
*Mariela Mirian Figueroa Ayala (Estudiante)</t>
  </si>
  <si>
    <t>Ing. JOSÉ JOEL LÓPEZ SOTO</t>
  </si>
  <si>
    <t>EL HÁBEAS CORPUS Y LA EXIGENCIA CONSTITUCIONAL DE MOTIVAR LAS RESOLUCIONES JUDICIALES EN EL DISTRITO JUDICIAL DE HUAURA</t>
  </si>
  <si>
    <t>Democracia, Derechos Humanos y Estado Constitucional</t>
  </si>
  <si>
    <t>Explicar en qué medida las resoluciones de Hábeas Corpus, como herramienta de tutela de la libertad individual y los derechos conexos son efectivos y motivados adecuadamente por los juzgados penales del distrito juridicial de Huaura.</t>
  </si>
  <si>
    <t>• Determinar los factores para que las resoluciones judiciales en materia de Habeas Data no sean debidamente motivadas por los juzgados penales en el distrito juridicial de Huaura.
• Identificar si los juzgados penales del distrito judicial de Huaura garantizan la efectividad del proceso de habeas corpus, para la protección de la libertad individual y los derechos conexos.</t>
  </si>
  <si>
    <t>Dr. Máximo Villarreal Salomé</t>
  </si>
  <si>
    <t>*Dr. Germán Guzmán Ostos Luis</t>
  </si>
  <si>
    <t>*Jorge Armando Borja Quineche (Estudiante)
*David Jonathan Silva Acosta (Estudiante)</t>
  </si>
  <si>
    <t>• Evaluar la vulnerabilidad estructural de una cantidad de edificaciones informales de albañilería.
• Elaborar recomendaciones para reforzar las edificaciones informales de albañilería.</t>
  </si>
  <si>
    <t>Ing. PABLO ADRIAN PEZO MORALES</t>
  </si>
  <si>
    <t>EFICACIA DE UN PROGRAMA DE CAPACITACIÓN EN LA CULTURA TRIBUTARIA DE LOS COMERCIANTES DEL MERCADO MODELO DE BARRANCA, 2018.</t>
  </si>
  <si>
    <t>Demostrar la eficacia de la aplicación de un Programa de Capacitación Tributaria en la cultura tributaria de los comerciantes del Mercado Modelo de Barranca, 2018</t>
  </si>
  <si>
    <t>• Demostrar la eficacia de la aplicación de un Programa de Capacitación Tributaria en la conciencia tributaria de los comerciantes del Mercado Modelo de Barranca, 2018
• Demostrar la eficacia de la aplicación de un Programa de Capacitación Tributaria en el cumplimiento tributario de los comerciantes del Mercado Modelo de Barranca, 2018</t>
  </si>
  <si>
    <t>Dr. Carlos Enrique García Soto</t>
  </si>
  <si>
    <t>* Dra. Roos Mery Castillo Yánac
* Mg. Tito Armando Jara Pajuelo
* CPC. Víctor Henrry Morales Pacora
* CPC. Carlos Andrés Vallejo Collantes</t>
  </si>
  <si>
    <t>10 MESES:
DEL 02 DE JULIO 2018- 02 MAYO 2019</t>
  </si>
  <si>
    <t>*Maymar Marco Dueñas Santos (Estudiante)
*Wendy Paola Montoro Delgado (Estudiante)</t>
  </si>
  <si>
    <t>• Analizar el sistema de control  interno institucional y su incidencia en la gestión contratación de bienes de la Municipalidad  Provincial de Barranca.
• Analizar el sistema de control  interno institucional y su incidencia en la gestión contratación de servicios de la Municipalidad  Provincial l de Barranca</t>
  </si>
  <si>
    <t>Dra. ZOILA ROSA LIRA CAMARGO</t>
  </si>
  <si>
    <t>EMPLEOS VERDES EN EL RÉGIMEN LABORAL DE LA ACTIVIDAD AGRARIA, CENTRO POBLADO VINTO DISTRITO DE BARRANCA, 2018-2019.</t>
  </si>
  <si>
    <t>317-2019-UNAB</t>
  </si>
  <si>
    <t>12 meses:
del 08 de julio 2019- 07 julio 2020</t>
  </si>
  <si>
    <t>Encontrar los tipos de empleos verdes que promueven la ecologización e innovación de metodologías de trabajo en el régimen laboral de la actividad agraria del Centro Poblado Vinto, distrito de Barranca 2018-2019.</t>
  </si>
  <si>
    <t>Identificar los tipos de empleos verdes que promueven la ecologización en el régimen laboral de la actividad agraria del Centro Poblado Vinto, distrito de Barranca 2018-2019.
Determinar los tipos de empleos verdes que innovan la metodología de trabajo en el régimen laboral de la actividad agraria del Centro Poblado Vinto, distrito de Barranca 2018-2019.</t>
  </si>
  <si>
    <t>Abg. Marcelo Abrego Herrera</t>
  </si>
  <si>
    <t>07 MESES:
DEL 02 DE JULIO 2018- 02 FEBRERO 2019</t>
  </si>
  <si>
    <t>*Cristian Alexis Gomez Blas
*Denis Kely Milla Cueva</t>
  </si>
  <si>
    <t>•Determinar el nivel de conocimiento  frente a la anticoncepción  oral de emergencia en estudiantes de quinto año de secundaria de la institución educativa "Ventura Ccalamaqui"2018.                        • Identificar las actitudes  frente a la anticoncepción  oral de emergencia en estudiantes de quinto año de secundaria de la institución educativa "Ventura Ccalamaqui"2018.                                   
• Conocer las prácticas  frente a la anticoncepción  oral de emergencia en estudiantes de quinto año de secundaria de la institución educativa "Ventura Ccalamaqui"2018.</t>
  </si>
  <si>
    <t>EFECTO DE UNA INTERVENCIÓN EDUCATIVA EN CONOCIMIENTOS Y HABILIDADES SOBRE REANIMACIÓN CARDIOPULMONAR EN ESTUDIANTES DE ENFERMERÍA - UNIVERSIDAD DE BARRANCA 2019.</t>
  </si>
  <si>
    <t>Gestión en el cuidado de la salud – Calidad en el cuidado</t>
  </si>
  <si>
    <t>06 meses:
del 08 de julio 2019- 07 enero 2020</t>
  </si>
  <si>
    <t>Demostrar el efecto de una intervención educativa en conocimientos y habilidades sobre reanimación cardiopulmonar básica en estudiantes de Enfermería de la Universidad Nacional de Barranca</t>
  </si>
  <si>
    <t>• Evaluar el nivel de conocimiento sobre la maniobra de reanimación cardiopulmonar básica en estudiantes de Enfermería de la Universidad Nacional de Barranca antes y después de la intervención educativa.
• Evaluar la demostración de habilidades de la maniobra de reanimación cardiopulmonar básica en estudiantes de Enfermería de la Universidad Nacional de Barranca antes y después de la intervención educativa.
• Comparar el nivel de conocimientos sobre la maniobra de reanimación cardiopulmonar básica en estudiantes de Enfermería de la Universidad Nacional de Barranca después de la intervención educativa
• Comparar la demostración de habilidades sobre la maniobra de reanimación cardiopulmonar básica en estudiantes de Enfermería de la Universidad Nacional de Barranca después de la intervención.</t>
  </si>
  <si>
    <t>Lic. Juan David Toledo Figueroa</t>
  </si>
  <si>
    <t xml:space="preserve">
Q.F. Alejandro Acuña Flores</t>
  </si>
  <si>
    <t>*Lic. Katherine Paola Mantilla Tarma
*Alexis Bladimir Muñoz Rojas
*Miguel Alexander Melgarejo Sánchez</t>
  </si>
  <si>
    <t>PROGRAMA DE ORIENTACIÓN TRIBUTARIA EN INSTITUCIONES EDUCATIVAS DEL QUINTO AÑO DE SECUNDARIA, VENTURA CCALAMAQUI Y GUILLERMO E. BILLINGHURST, BARRANCA, 2019".</t>
  </si>
  <si>
    <t>CPC. VÍCTOR HENRRY MORALES PACORA</t>
  </si>
  <si>
    <t>Demostrar la eficacia de la aplicación de un Programa de Orientación Tributaria en el conocimiento tirbutario de los estudiantes del quinto año de secundaria de Instituciones Educativas Ventura Ccalamaqui y Guillermo E. Billinghurst, Barranca, 2019.</t>
  </si>
  <si>
    <t>• Evaluar comparativamente en que institución educativa fue más eficaz la aplicación del programa de orientación tributaria</t>
  </si>
  <si>
    <t>Dra. Magna Teodomira Valverde Mendoza.</t>
  </si>
  <si>
    <t>Daniel Antonio Tarazona Leyva</t>
  </si>
  <si>
    <t>*Yimi Yuniuor Chavez Chavez
*Anderson Jesús Pineda Garay</t>
  </si>
  <si>
    <t>FACTORES QUE DETERMINAN LA INFORMALIDAD DE PREDIOS EN LETICIA - SUPE PUERTO</t>
  </si>
  <si>
    <t>Derecho Civil-Comercial</t>
  </si>
  <si>
    <t>Determinar los factores para la informalidad de predios en Leticia – Supe Puerto, entre el 2008-2018</t>
  </si>
  <si>
    <t>Dra. MAGNA TEODOMIRA VALVERDE MENDOZA</t>
  </si>
  <si>
    <t xml:space="preserve">• Conocer por qué no se impulsa la formalización de predios en el distrito.
• Conocer cómo la formalización de predios contribuye a la integración urbana como al bienestar económico del poblador del distrito.
</t>
  </si>
  <si>
    <t>Dr. Jorge Hernán Nieves Chen.</t>
  </si>
  <si>
    <t>Mg. Yorrlanka Evelin Damián Espinoza
Mg. Neptalí Rey Damián Robles</t>
  </si>
  <si>
    <t>*John Danny Ferrer Estacio
*Jorge Armando Borja Quineche
*David Jhonathan Silva Acosta</t>
  </si>
  <si>
    <t>PRODUCCIÓN DE FORRAJE VERDE HIDROPÓNICO, PARA LA ALIMENTACIÓN DE CUYES EN EL SECTOR LOS ANITOS BARRANCA.</t>
  </si>
  <si>
    <t>317-2019-UNAB
R.C.O.
N° 053-2022-UNAB
N° 033-2023-UNAB</t>
  </si>
  <si>
    <t>Manejo Agronómico</t>
  </si>
  <si>
    <t>30 meses:
del 08 de julio 2019- 07 enero 2022
Ampliación hasta 08 de enero de 2023
Ampliación hasta 08 de junio de 2023</t>
  </si>
  <si>
    <t>Determinar la cantidad y calidad de forraje hidropónico, en la alimentación de cuyes en el sector los Anitos, ubicado en el Distrito de Barranca</t>
  </si>
  <si>
    <t>• Determinar los forrajes factibles para producir mediante la tecnología FVH para la alimentación de cuyes.
• Determinar la frecuencia de producción de forraje mediante la tecnología FVH, destinados a la alimentación de cuyes en el sector los anitos.
• Determinar el espacio, y la relación forraje/carga animal, mediante la tecnología FVH a fin de plantear como alternativa de abastecimiento de forraje para la crianza de cuyes.
• Determinar la ganancia de peso en cuyes alimentados con FVH.
• Determinar la conversión alimenticia en cuyes alimentados con FVH.
• Determinar el número de camada por madre alimentada con FVH</t>
  </si>
  <si>
    <t>Mg.Sc. Gladys Luz Garay Livia</t>
  </si>
  <si>
    <t>Mg. Miguel Angel Inga Sotelo</t>
  </si>
  <si>
    <t>*Elizabeth del Rosario Gamarra Aldave
*Rene Jonas Guillermo Morales</t>
  </si>
  <si>
    <t>INFLUENCIA DE LAS TICS  EN LOS RESULTADOS ECONÓMICOS DE LAS PYMES DEL DISTRITO DE BARRANCA PERÍODO 2019</t>
  </si>
  <si>
    <t>Financiamiento en las PYMES</t>
  </si>
  <si>
    <t>Conocer de qué manera las TICs contribuye a los Resultados económicos de las PYMES, del Distrito Barranca Período 2019.</t>
  </si>
  <si>
    <t>• Analizar de qué modo la Gestión de compras, a través de las TICs, intermedia en los resultados Económicos de las PYMES, del Distrito Barranca Período 2019.
• Conocer como la Gestión de comercialización y comunicaciones a través de las TICs, coopera en los Resultados Económicos de las PYMES, del Distrito Barranca Período 2019.</t>
  </si>
  <si>
    <t>Dra. Nélida Eladia Vicente Vicente
Mg. José Alexander Marcelo Milla
Mg.Edward Ivan Terrones Galvez
Mg. Efrain Ludogardo Ostos Rodríguez
Mg. Francisco Javier Cristobal Gaitán</t>
  </si>
  <si>
    <t>*Jhonn Jayro Quintana Henriquez
*Marjori Alexandra Cruz Narro</t>
  </si>
  <si>
    <t>Mg. JUDÁ ERIKO SANTISTEBAN AQUINO</t>
  </si>
  <si>
    <t>Estudios de Investigación con Financiamiento Interno (Corto Plazo)</t>
  </si>
  <si>
    <t>ANÁLISIS DE LA RESISTENCIA A LA COMPRESIÓN DEL CONCRETO UTILIZANDO DE RESIDUOS DE CONCHAS DE ABANI9CO Y YESO</t>
  </si>
  <si>
    <t xml:space="preserve">
•Conocer la influencia de los Huaicos e Inundaciones en la Situación Financiera de los Agricultores del Valle de Supe, Barranca 2017. 
•  Conocer la influencia de los Huaicos e Inundaciones en el Estado de Resultados de los Agricultores del Valle de Supe, Barranca 2017.</t>
  </si>
  <si>
    <t>Gestión de la Construcción – Innovación y Productividad en la Construcción</t>
  </si>
  <si>
    <t>Analizar la resistencia a la compresión del concreto utilizando residuos de conchas de abanico y yeso</t>
  </si>
  <si>
    <t xml:space="preserve">• Determinar  la temperatura  (ATD) adecuada a la cual deben de calcinarse los residuos de conchas de abanico
• Reconocer  la composición química del yeso artesanal mediante el ensayo de Fluorescencia de rayos X 
• Reconocer los porcentajes de la composición química de los residuos de conchas de abanico mediante el ensayo de Fluorescencia de rayos X
• Obtener la resistencia a la compresión del concreto a los 7, 14 y 21 días utilizando residuos de conchas de abanico y yeso </t>
  </si>
  <si>
    <t>Mg. Leo Avelino La Borda Dueñas Tovar</t>
  </si>
  <si>
    <t>Mg. Sleyther Arturo De La Cruz Vega
Mg. Cristian Milton Mendoza Flores
Mg. Kevin Arturo Ascoy Flores</t>
  </si>
  <si>
    <t>*Nepher Jhonatan Vásquez Salas
*Brayan Acuña Saldaña
*Abel Florencio Huerta De La Cruz
*Jamil Erick Huerta Valerio
*Wilder Armando Asencios Asencios</t>
  </si>
  <si>
    <t>GEI</t>
  </si>
  <si>
    <t>Dra. ELIZABETH DEL PILAR PAREDES CRUZ</t>
  </si>
  <si>
    <t>DEPRESIÓN Y SENTIDO DE LA VIDA ENH ESTUDIANTES DE CIENCIAS DE LA SALUD EN DOS UNIVERSIDADES -PERÚ Y COLOMBIA: ESTUDIO COMPARATIVO</t>
  </si>
  <si>
    <t>PROYECTOS ESPECIALES</t>
  </si>
  <si>
    <t>Promoción y Prevención en Salud</t>
  </si>
  <si>
    <t>Comparar el nivel de depresión relacionado al sentido de la vida en estudiantes de Ciencias de la Salud en dos universidades – Perú y Colombia, 2019.</t>
  </si>
  <si>
    <t>• Identificar el nivel de depresión en estudiantes de Ciencias de la Salud en dos universidades – Perú y Colombia.
• Identificar el sentido de la vida en estudiantes de Ciencias de la Salud en dos universidades – Perú y Colombia.
• Establecer la relación del nivel de depresión con el sentido de la vida en estudiantes de Ciencias de la Salud en dos universidades – Perú y Colombia.
• Establecer las similitudes y diferencias significativas de la relación del nivel de depresión con el sentido de la vida en estudiantes de Ciencias de la Salud en dos universidades – Perú y Colombia.</t>
  </si>
  <si>
    <t xml:space="preserve">
Mg. Herminda Consuelo Chambergo Valverde</t>
  </si>
  <si>
    <t>*Mg. Pedro Nel Beitia Cardona
* Lic. Claudia Liseet Valverde Villegas
 *Lic. Margarita Evangelina Ayala  Montalván
*Brenda Caroline Romero Garro
*Smith Marquiño Hermosilla Cervantes</t>
  </si>
  <si>
    <t>GENERACIÓN DE TECNOLOGÍA PARA ACELERAR DESCOMPOSICIÓN DE BIOMASA DE MAÍZ AMARILLO DURO EMPLEANDO CONSORCIO MICROBIANO EN BARRANCA</t>
  </si>
  <si>
    <t>Conservación de la diversidad</t>
  </si>
  <si>
    <t>23 meses:
del 08 de julio 2019- 07 junio 2021</t>
  </si>
  <si>
    <t>Aplicar consorcios microbianos para acelerar descomposición de la biomasa de maíz amarillo duro en condiciones de Barranca</t>
  </si>
  <si>
    <t>• Determinar el momento de aplicación del consorcio microbiano a base EM-compost y Trichop a la biomasa de maíz amarillo duro
• Evaluar la descomposición biológica aerobia de la biomasa de maíz maíz amarillo duro de la aplicación del consorcio microbiano a base EM-compost y trichop
 • Analizar cambios en la propiedades físicas, químicas y biológicas del suelo debido a la descomposición biológica aerobia de la biomasa de maíz amarillo duro</t>
  </si>
  <si>
    <t>APROBADOS 2017</t>
  </si>
  <si>
    <t>Dr. Gregorio José Arone Gaspar</t>
  </si>
  <si>
    <t>Ing. Jorge Alberto Agurto Isidro</t>
  </si>
  <si>
    <t>VIENEN DEL 2016</t>
  </si>
  <si>
    <t>*Moises Nelson Pineda Cotrina
*César Guillermo Ramirez Rojas
*Lincol Emerson Pineda Reyes
*Herminda Kimberly Gonzáles Medina</t>
  </si>
  <si>
    <t>II CONVOCATORIA DE INICIACIÓN CIENTÍFICA PARA GRUPOS ESTUDIANTILES DEDICADOS A LA INVESTIGACIÓN EN CIENCIA, TECNOLOGÍA E INNOVACIÓN (GEI)</t>
  </si>
  <si>
    <t>Lic. MARÍA MARTHA MARTÍNEZ BRONCANO</t>
  </si>
  <si>
    <t>LA RESPONSABILIDAD SOCIAL EMPRESARIAL Y SU INFLUENCIA EN EL ÉXITO COMPETITIVO DE LAS EMPRESAS AGROEXPORTADORAS DE LA PROVINCIA DE BARRANCA-2019</t>
  </si>
  <si>
    <t>552-2019-UNAB</t>
  </si>
  <si>
    <t>Lic. ZULEMA NÉLIDA NAVARRO SOTO</t>
  </si>
  <si>
    <t>Auditoria y sus aplicaciones</t>
  </si>
  <si>
    <t>06 meses:
del 03 de octubre 2019- 03 de abril  2020</t>
  </si>
  <si>
    <t xml:space="preserve">Analizar   la influencia de la responsabilidad social empresarial en el éxito competitivo de las empresas agroexportadoras
de a provincia de barranca.
</t>
  </si>
  <si>
    <t xml:space="preserve">Financiamiento Interno de Estudios de Investigación Científica, Tecnológica y Humanística </t>
  </si>
  <si>
    <t>• Determinar     la influencia de la responsabilidad social empresarial en    su dimensión social frente al   éxito competitivo de las empresas agroexportadoras
• Determinar     la influencia de la responsabilidad social empresarial en    su dimensión económica frente al   éxito competitivo de las empresas agroexportadoras.
• Determinar    la influencia de la responsabilidad social empresarial en   su dimensión medioambiental frente al éxito competitivo de las empresas agroexportadoras de la provincia de barranca.</t>
  </si>
  <si>
    <t>*Muro Ruiz José Valdemar
* Mariños Obregón Genesis Dayana
*Vilcarino Osorio Leoncio Franco</t>
  </si>
  <si>
    <t>USO DE INTERPRETACIÓN DE LOS ESTADOS FINANCIEROS BÁSICOS PARA LA TOMA DE DECISIONES EN LAS MYPES</t>
  </si>
  <si>
    <t>Finanzas</t>
  </si>
  <si>
    <t>Conocer los estados financieros el usos y aplicación en la toma decisiones por los dueños de la Mypes, Distrito de Barranca, 2019.</t>
  </si>
  <si>
    <t>• Conocer los estados financieros y uso constante en la toma decisiones.
• Conocer los estados financieros en el crecimiento de la empresa.</t>
  </si>
  <si>
    <t>*Merino Diaz María Consuelo 
*Solis Ramirez Paolo Richard
*Ayala Paredes Jorge Luis</t>
  </si>
  <si>
    <t>PROGRAMA DE INTERVENCIÓN PARA FORTALECIMIENTO DE AUTOESTIMA Y REPITENCIA ACADÉMICA – UNIVERSIDAD NACIONAL DE BARRANCA, 2019</t>
  </si>
  <si>
    <t>FINANCIAMIENTO DE TESIS</t>
  </si>
  <si>
    <t>Determinar el efecto positivo de un programa de intervención en el nivel de autoestima y resiliencia en casos de repitencia académica en la Universidad Nacional de Barranca, 2019.</t>
  </si>
  <si>
    <t>10 MESES
DEL 24 DE SETIEMBRE 2018 -24 JULIO 2019</t>
  </si>
  <si>
    <t>•  Identificar el nivel de autoestima antes y después del programa de intervención en casos de repitencia académica en la Universidad Nacional de Barranca.
•  Identificar el nivel de resiliencia antes y después del programa de intervención en casos de repitencia académica en la Universidad Nacional de Barranca.
 • Comparar el nivel de autoestima y resiliencia antes y después del programa de intervención en casos de repitencia académica en la Universidad Nacional de Barranca.</t>
  </si>
  <si>
    <t>Dra. Marialita Catalina Ramirez Preciado</t>
  </si>
  <si>
    <t>*Fabián Abendaño Jemina 
*Morales Espinoza Dalilo Gregorio
*Gonzales Villarreal Luis Alex
*Chinchay Copertino Yanina
*Agurto Aguilar Bryan Jair
*Jaramillo Vega Jazmin Yacira
* León Portilla Boris Einstein
*Aranda Flores Jeanpiers Mauro</t>
  </si>
  <si>
    <t>CONDUCTAS PROMOTORAS DE SALUD SOBRE PREVENCIÓN DE ANEMIA EN MADRES DE NIÑOS MENOS DE 3 AÑOS DEL PUESTO DE SALUD POTAO</t>
  </si>
  <si>
    <t>Dra. SILVIA ELIZABET REYES NARVÁEZ</t>
  </si>
  <si>
    <t>05meses:
del 03 de octubre 2019- 03 de marzo 2020</t>
  </si>
  <si>
    <t xml:space="preserve">Determinar cuál son las conductas promotoras de salud que realiza la madre para la prevención de la anemia en niños menores de 3 años del Puesto de Salud Potao. </t>
  </si>
  <si>
    <t xml:space="preserve">•  Identificar las conductas promotoras que realiza la madre para la prevención de la anemia en Salubridad y hábitos de higiene.
 • Identificar las conductas promotoras que realiza la madre para la prevención de la anemia en Administración de multimicronutrientes
 • Identificar las conductas promotoras que realiza la madre para la prevención de la anemia en prácticas de lactancia materna.
• Identificar las conductas promotoras que realiza la madre para la prevención de la anemia en prácticas de alimentación. </t>
  </si>
  <si>
    <t>*Velasquez Grados Sefora Milagrito
* Tarazona Huertas Rommy Milagros
*Valdez Valderrama Yosselin Flor</t>
  </si>
  <si>
    <t>EFECTO DE BACTERIAS ENDÓFITAS AISLADAS NICANDRA PHYSALODES (L.) GAERTN “CHUNCUY” SOBRE EL CRECIMIENTO DE SOLANUM LYCOPERSICUM L. EN CONDICIONES IN VITRO</t>
  </si>
  <si>
    <t xml:space="preserve">Uso de controladores biológicos </t>
  </si>
  <si>
    <t>Determinar el efecto de bacterias endófitas aisladas de Nicandra physalodes (L.) Gaertn. “chuncuy” sobre el crecimiento de Solanum lycopersicum L. en condiciones in vitro.</t>
  </si>
  <si>
    <t>• Aislar bacterias endofíticas de hojas, tallos y raíces de la planta Nicandra physalodes (L.) Gaertn. “chuncuy”.
• Probar la capacidad promotora de crecimiento de las bacterias endofíticas seleccionadas previamente en laboratorio, en plantas de Solanum lycopersicum en condiciones in vitro.</t>
  </si>
  <si>
    <t>Blgo. Mblgo. M. Sc. Renzo Alfredo Valdez Nuñez</t>
  </si>
  <si>
    <t>*Cuba Gutiérrez Elvia Milagros
*Andres Blas Jaime Adolfo
*Gamarra Aldave Elizabeth Del Rosario</t>
  </si>
  <si>
    <t>06 MESES
DEL 24 DE SETIEMBRE 2018 -24 MARZO 2019</t>
  </si>
  <si>
    <t xml:space="preserve">EFECTO DE LA APLICACIÓN DE ACIDO HÚMICO, TRICHOP Y EM EN EL CRECIMIENTO DE PÁPRIKA EN CONDICIONES DE SUELO DEGRADADO EN BARRANCA </t>
  </si>
  <si>
    <t>Conservación de la Diversidad</t>
  </si>
  <si>
    <t>Evaluar el crecimiento de plantas de páprika cultivadas en suelo degradado mediante la aplicación de ácidos húmicos enriquecido con microorganismos.</t>
  </si>
  <si>
    <t xml:space="preserve">• Emplear ácido húmico enriquecido con microorganismos eficaces y trichoderma en plantas de páprika cultivada en suelo degradado
• Determinar materia seca foliar y radicular de plantas de páprika cultivada en suelo degradado
• Determinar altura de planta de páprika cultivada en suelo degradado </t>
  </si>
  <si>
    <t>Dra. ERLINDA HOLMOS FLORES</t>
  </si>
  <si>
    <t>*Pineda Cotrina Moises Nelson
*Ramirez Rojas Cesar Guillermo
*Pineda Reyes Lincol Emerson 
*Gonzales Medina Herminda  kimberly
*Flores Valverde Junior Jesus 
*Zenobio Tolentino Yony Yulmer
*Rimac Torres Oliver Francli
*Chuy Rojas Marko Antonio</t>
  </si>
  <si>
    <t>RELACIÓN ENTRE EL RIESGO SUICIDA Y LA DINÁMICA FAMILIAR EN ESCOLARES DE UNA INSTITUCIÓN EDUCATIVA PÚBLICA RURAL COSTEÑA</t>
  </si>
  <si>
    <t>Promoción y prevención de la salud</t>
  </si>
  <si>
    <t>Establecer la relación entre el riesgo suicida y la dinámica familiar en escolares de una Institución Educativa Publica Rural.</t>
  </si>
  <si>
    <t>• Identificar el nivel de riesgo suicida en escolares de una Institución Educativa Publica Rural.
• Identificar la dinámica familiar en escolares de una Institución Educativa Publica Rural.</t>
  </si>
  <si>
    <t>Dra. Olga Giovanna Valderrama Ríos</t>
  </si>
  <si>
    <t>*Antaurco Valverde Mayra Elizabeth
*Manrique Sipán Katerin Yesenia
*Samaniego Félix Ana Meilyn</t>
  </si>
  <si>
    <t>IDEAS DE EMPRENDIMIENTO EMPRESARIAL UNIVERSITARIO 2019</t>
  </si>
  <si>
    <t>Dra. KATTIA OCHOA VIGO</t>
  </si>
  <si>
    <t>MISIÓN</t>
  </si>
  <si>
    <t>OBJETIVOS ESTRATÉGICOS</t>
  </si>
  <si>
    <t>RESPONSABLE EMPRENDEDOR</t>
  </si>
  <si>
    <t>Lic. MARÍA MARTHA MARTINEZ BRONCANO</t>
  </si>
  <si>
    <r>
      <rPr>
        <rFont val="Calibri"/>
        <color rgb="FF000000"/>
        <sz val="12.0"/>
      </rPr>
      <t xml:space="preserve">PRODUCTOS ARTESANALES DE CUERO VEGETAL ELABORADOS A PARTIR DE LAS FIBRAS DE HOJAS DE PIÑA </t>
    </r>
    <r>
      <rPr>
        <rFont val="Calibri"/>
        <i/>
        <color rgb="FF000000"/>
        <sz val="12.0"/>
      </rPr>
      <t>(Ananas comosus</t>
    </r>
    <r>
      <rPr>
        <rFont val="Calibri"/>
        <color rgb="FF000000"/>
        <sz val="12.0"/>
      </rPr>
      <t>)</t>
    </r>
  </si>
  <si>
    <t>324-2019-UNAB</t>
  </si>
  <si>
    <t>UNAB:
8 Recursos Ordinarios</t>
  </si>
  <si>
    <t>03 meses:
del 16 de julio 2019- 16 de octubre 2019</t>
  </si>
  <si>
    <t>Ofrecer productos de calidad y generar conciencia sobre las alternativas de productos que se pueden generar a partir de desechos vegetales, en nuestro caso las coronas de piña, las cuales son desechadas en el mercado.</t>
  </si>
  <si>
    <t>• Ser una empresa líder ofreciendo productos ecológicos. 
• Brindar productos con la mejor calidad posible.
• Ofrecer diversidad de productos a partir de nuestra materia prima.
• Brindar un mejor trato personalizado.
• Desarrollar alternativas para ofrecer al público productos innovadores.</t>
  </si>
  <si>
    <t>Dra. Nelida Eladia Vicente Vicente</t>
  </si>
  <si>
    <t>Cristian Ivan Palacios Santos</t>
  </si>
  <si>
    <t>*Flor Antonia Condor Cruz
*Leydy Valeria Manrique Beraun
*Lida Guiliana Pablo Tarazona
*Leslie Brigitte Rosales Chero</t>
  </si>
  <si>
    <r>
      <rPr>
        <rFont val="Calibri"/>
        <color rgb="FF000000"/>
        <sz val="12.0"/>
      </rPr>
      <t>ELABORACIÓN Y CARACTERIZACIÓN DE LAS PROPIEDADES CURATIVAS Y BENEFICIOSAS DEL FILTRANTE DE HOJAS DE GUANÁBANA (</t>
    </r>
    <r>
      <rPr>
        <rFont val="Calibri"/>
        <i/>
        <color rgb="FF000000"/>
        <sz val="12.0"/>
      </rPr>
      <t>Annona muricata L</t>
    </r>
    <r>
      <rPr>
        <rFont val="Calibri"/>
        <color rgb="FF000000"/>
        <sz val="12.0"/>
      </rPr>
      <t>) ENRIQUECIDO CON CLAVO DE OLOR (</t>
    </r>
    <r>
      <rPr>
        <rFont val="Calibri"/>
        <i/>
        <color rgb="FF000000"/>
        <sz val="12.0"/>
      </rPr>
      <t>Syzygium aromaticum</t>
    </r>
    <r>
      <rPr>
        <rFont val="Calibri"/>
        <color rgb="FF000000"/>
        <sz val="12.0"/>
      </rPr>
      <t>) Y CANELA (</t>
    </r>
    <r>
      <rPr>
        <rFont val="Calibri"/>
        <i/>
        <color rgb="FF000000"/>
        <sz val="12.0"/>
      </rPr>
      <t>Cinnamomum verum</t>
    </r>
    <r>
      <rPr>
        <rFont val="Calibri"/>
        <color rgb="FF000000"/>
        <sz val="12.0"/>
      </rPr>
      <t>)”</t>
    </r>
  </si>
  <si>
    <t>Mg. HÉCTOR JORGE CASTRO BARTOLOMÉ</t>
  </si>
  <si>
    <t>Nuestra misión se basa en satisfacer las necesidades de los consumidores; organizar, evaluar sus propiedades curativas y beneficiosas que se encuentran en las Hojas de Guanábana, para dar un producto de calidad y así poder demostrar que es un producto saludable.</t>
  </si>
  <si>
    <t xml:space="preserve">• Ser la empresa líder del mercado distribuyendo nuestros productos en Tiendas de Metro, Centro Comercial Mega Plaza y Maxi Ahorro.
• Que el cliente esté satisfecho con sus propiedades curativas del producto.
</t>
  </si>
  <si>
    <t>Mg. Felix Bustamante Bustamante</t>
  </si>
  <si>
    <t>Luilly Alexander Soto Gregorio</t>
  </si>
  <si>
    <t>*Evelin Cristel Espinoza Prado
*Waldir Palacios Suarez
*María Consuelo Merino Díaz
*Damaris Rosely Jaime Borja
*Susana Fiorella Isidro Cabrera
*Wesly Edinsson Leon Antaurco</t>
  </si>
  <si>
    <t>REAL DOLCE - PRODUCCIÓN DE CHOCOLATES SALUDABLES Y EXÓTICOS EN LA LOCALIDAD DE BARRANCA.</t>
  </si>
  <si>
    <t xml:space="preserve">La misión corporativa de  REAL DOLCE  S.A.C dentro del rubro de la elaboración de chocolates fortificados en hierro, chocotejas con frutas exóticas maceradas en licor rellenas de manjar de legumbres y chocolates con rellenos líquidos de licor de hierbas medicinales, es desarrollar y ofrecer productos tanto saludables como exóticos, de alta calidad y que generen un gran nivel de satisfacción para todos los consumidores. </t>
  </si>
  <si>
    <t>• Que el producto sea uno de los favoritos en el mercado para tener un reconocimiento local como una de las mejor productoras de chocolates
Incursionar en el mercado a nivel regional
• Adquirir tecnología para producir a mayor escala</t>
  </si>
  <si>
    <t>Ing. Norma Beatriz Quintana Salazar</t>
  </si>
  <si>
    <t>Shakira Sheila Beltrán Urcuhuaranga</t>
  </si>
  <si>
    <t>*Brayan Samir  Asencios Cabrera
*Rebeca Luis Mendoza
*Renato Alejandro Ramírez Ríos
*Luis Miguelomar Vásquez Gutiérrez
*Jonny Ángel Montes Vía</t>
  </si>
  <si>
    <t>WALL.E. - BATALLÓN DE LIMPIEZA</t>
  </si>
  <si>
    <t>Comprometernos con nuestros usuarios brindándoles las mejores soluciones y amplia
experiencia de nuestro personal.</t>
  </si>
  <si>
    <t>Mg. MARINO JESÚS VALDERRAMA CALDERÓN</t>
  </si>
  <si>
    <t>• Desarrollar la eficiencia en gestión de nuestras utilidades y perdidas.
• Desarrollar la eficiencia de la gestión administrativa de nuestra empresa.
• Desarrollar la eficiencia de la distribución de nuestro personal.
• Desarrollar métodos de capacitación y actualización para nuestro equipo.
• Destacar por el nivel de perfeccionamiento de competitividad de nuestro equipo.
• Destacar por ser una empresa líder que contribuye en el cuidado de nuestro medio ambiente.</t>
  </si>
  <si>
    <t>Cpc. José Alexander Milla Marcelo</t>
  </si>
  <si>
    <t>Jhon Jayro Quintana Henriquez</t>
  </si>
  <si>
    <t>*Jhoselin Anali Chugnas Azañero
*Marjori Alexandra Cruz Narro
*Esmeralda Briggith Fabian Saenz
*Luis David Rosario Malpartida
*Enrique Leonidas Flores Maravi
*Yasmin Yelina Pablo Caqui
*Juan Edwin Mallqui More
*Nicole Giuliana Melgarejo Cochachin</t>
  </si>
  <si>
    <t>Dr. MÁXIMO VILLARREAL SALOMÉ</t>
  </si>
  <si>
    <t>* Dr. Germán Guzmán Ostos Luis</t>
  </si>
  <si>
    <t>APROBADOS 2019</t>
  </si>
  <si>
    <t>VIENEN DEL 2018</t>
  </si>
  <si>
    <t xml:space="preserve">PROYECTOS ESPECIALES DE INVESTIGACIÓN  </t>
  </si>
  <si>
    <t>Dr. CARLOS ENRIQUE GARCÍA SOTO</t>
  </si>
  <si>
    <t>TESIS</t>
  </si>
  <si>
    <t>FINANCIAMIENTO INTERNO</t>
  </si>
  <si>
    <t>IDEAS DE EMPRENDIMIENTO</t>
  </si>
  <si>
    <t>APROBADOS 2018</t>
  </si>
  <si>
    <t>VIENEN DEL 2017</t>
  </si>
  <si>
    <t>Confirmar que el despido arbitrario causa daño emergente y lucro cesante a los trabajadores del régimen privado de la provincia de Barranca, 2018.
Indagar que el despido arbitrario causa daño moral a los trabajadores del régimen privado de la provincia de Barranca, 2018.</t>
  </si>
  <si>
    <t xml:space="preserve"> Identificar las consecuencias jurídicas que ocasiona la falta de uso de Testamentos por Escritura Pública en los ciudadanos de Barranca.
Identificar las consecuencias jurídicas de la errada declaración de bienes al momento de otorgar Testamento por Escritura Pública.
</t>
  </si>
  <si>
    <t>Ejecución de los Presupuestos de los Proyectos de Investigación 2024</t>
  </si>
  <si>
    <t>Ejecución de los Presupuestos de los Proyectos de Investigación 2025</t>
  </si>
  <si>
    <t>Ejecución de los Presupuestos de los Proyectos de Investigación 2026</t>
  </si>
  <si>
    <t>• Identificar las actitudes de las adolescentes durante el embarazo que inciden en su salud en el Hospital de Barranca.
• Determinar las prácticas de las adolescentes durante el embarazo que inciden en su salud en el Hospital de Barranca.
• Identificar la presencia o ausencia de morbilidades en las adolescentes durante el embarazo en el Hospital de Barranca.</t>
  </si>
  <si>
    <t>PROGRAMA DE ESTUDIO</t>
  </si>
  <si>
    <t xml:space="preserve">Se asignó al Instituto de Investigación un techo presupuestal de s/. 2,220,864,00, corresondiente a canon distribuido en las diferentes modalidades dependiendo de la ejecución del año. </t>
  </si>
  <si>
    <t xml:space="preserve">Se asignó al Instituto de Investigación un techo presupuestal de s/. 4,026,024.00, corresondiente a canon distribuido en las diferentes modalidades dependiendo de la ejecución del año. </t>
  </si>
  <si>
    <t>Se asignó al Instituto de Investigación un techo presupuestal de s/. 2,500,000.00, corresondiente a canon distribuido en las diferentes modalidades dependiendo de la ejecución del año. Se manifiesta que en el año 2026 se tiene programado la convocatorio para el mes de junio dado que nos encontramos en modificacion del reglamento segun las nuevas modalidad del concytec.</t>
  </si>
  <si>
    <t>FORMULACIÓN Y ELABORACIÓN DEL PANETÓN FUNCIONAL ENRIQUECIDO CON QUINUA (Chenopodium quinoa W.) Y HOJUELAS DE AMARANTO (Amaranthus caudatus L.)</t>
  </si>
  <si>
    <t>Modalidades</t>
  </si>
  <si>
    <t>685-2021UNAB
(19-10-2021)</t>
  </si>
  <si>
    <t>INGENIERÍA</t>
  </si>
  <si>
    <t>Fuente de financiamiento</t>
  </si>
  <si>
    <t>Presupuesto Aperturado 2024 (PIA)</t>
  </si>
  <si>
    <t>Presupuesto asignado 2024 (pim)</t>
  </si>
  <si>
    <t>6 meses
19 de octubre 2021 - 19 de abril 2022</t>
  </si>
  <si>
    <t>Ejecutados 2024</t>
  </si>
  <si>
    <t>%</t>
  </si>
  <si>
    <t>Evaluar la optimización de proceso en los parámetros del desarrollo del panetón utilizando pre-fermentos, adicionando granos de quinua y hojuelas de amaranto enriquecido con arándanos y pecanas en las propiedades funcionales de textura y su impacto de aceptabilidad sensorial.</t>
  </si>
  <si>
    <t>Presupuesto Aperturado 2025 (PIA)</t>
  </si>
  <si>
    <t>Presupuesto asignado 2025 (pim)</t>
  </si>
  <si>
    <t>• Desarrollar y caracterizar las propiedades fisicoquímicas y sensorial del panetón tradicional enriquecido con granos de quinua, hojuelas de kiwicha, arándanos y pecanas, utilizando diferentes pre-fermentos (1era fase)
• Determinar los efectos de los parámetros en la elaboración del panetón funcional de los diferentes pre fermentos, empleando el diseño de experimentos de Taguchi en el proceso del panetón. (2da fase).
• Optimizar los parámetros aplicando la metodología de superficie de respuestas en las propiedades fisicoquímicas y aceptabilidad sensorial en el proceso de desarrollo del panetón funcional.
•Determinar las propiedades físico-químicas, vida útil, microbiológicas, fenoles totales y capacidad antioxidante de las muestras optimizadas del panetón funcional.
•Evaluar y comparar las diferentes formulaciones en el desarrollo del panetón por diseño de muestras relacionadas independientes.</t>
  </si>
  <si>
    <t>Ejecutados 2025</t>
  </si>
  <si>
    <t>% devengado</t>
  </si>
  <si>
    <t xml:space="preserve">Dr. NICODEMO CRESCENCIO JAMANCA GONZALES  </t>
  </si>
  <si>
    <t>Presupuesto Aperturado 2026 (PIA)</t>
  </si>
  <si>
    <t>Presupuesto asignado 2026 (pim)</t>
  </si>
  <si>
    <t>Ejecutados 2026</t>
  </si>
  <si>
    <t>Robert William Ocrospoma Dueñas 
Norma Beatriz Quintana Salazar</t>
  </si>
  <si>
    <t xml:space="preserve">Edder Marcelo Saenz Dionicio
Kelly Milena Leyva Obispo
Cristian Jhony Santa Genebrozo
Meylin Rosmery Estacion Torres 
Lisbeth Adela Gutierrez  Calua 
Stephany de la Cruz  Melgarejo
Heidee Milagros Suarez Rosales 
Anggie Ayme Gonzales Arustegui
Alicia Jahira Castillo Tafur </t>
  </si>
  <si>
    <t>EL FONDO DE COMPENSACIÓN
MUNICIPAL Y SU REPERCUSIÓN EN
LA CALIDAD DE VIDA DE LOS
POBLADORES EN LA
MUNICIPALIDAD DISTRITAL DE
PARAMONGA 2017</t>
  </si>
  <si>
    <t>Proyectos especiales de investigación </t>
  </si>
  <si>
    <t>463-2020-UNAB</t>
  </si>
  <si>
    <t>Tributos y sus aplicaciones.</t>
  </si>
  <si>
    <t>12 meses:
Del 03 de noviembre 2020- 02 noviembre 2021</t>
  </si>
  <si>
    <t>Describir y explicar cómo se utiliza el Fondo de Compensación
Municipal, y su repercusión en la calidad de vida de la población
en el Distrito de Paramonga.</t>
  </si>
  <si>
    <t>376-2019-UNAB
AMPLIACIÓN: 
R.C.O.
N° 449-2021-UNAB</t>
  </si>
  <si>
    <t>• Describir y explicar en qué medida la utilización del Fondo de Compensación Municipal repercute en la recaudación de tributos a la mejora de calidad de vida de la población en la Municipalidad Distrital de Paramonga 2017.
• Evaluar de qué manera se utiliza el Fondo de Compensación Municipal y repercute en el financiamiento de gastos de inversión a la mejora de la calidad de vida de la población en el Distrito de Paramonga.</t>
  </si>
  <si>
    <t>5 Recursos Determinados</t>
  </si>
  <si>
    <t>Mg. Tito Armando
Jara Pajuelo</t>
  </si>
  <si>
    <t>Castillo Rosas, Karol Almendra</t>
  </si>
  <si>
    <t>24 meses
07 de agosto 2019 - 06 de agosto 2021
Ampliación hasta 07 de diciembre de 2022</t>
  </si>
  <si>
    <t>IDENTIFICACIÓN DE ESPECIES DE Prodiplosis spp. EN CULTIVOS ANUALES Y FRUTALES INSTALADOS
EN EL SECTOR DE ARAYA
BARRANCA - PERÚ</t>
  </si>
  <si>
    <t>Conservación de la diversidad.</t>
  </si>
  <si>
    <t>08 meses:
Del 03 de noviembre 2020- 02 julio 2021</t>
  </si>
  <si>
    <t>Determinar las especies de Prodiplosis spp. en cultivos anuales y frutales
instalados en el sector de Araya Barranca-Perú</t>
  </si>
  <si>
    <t>• Comprobar especies de Prodiplosis spp. en cultivos anuales instalados en el sector de Araya Barranca-Perú
• Hallar especies de Prodiplosis spp. en frutales instalados en el sector de Araya Barranca-Perú</t>
  </si>
  <si>
    <t>Dra. Juana Consuelo
Aliaga Camarena</t>
  </si>
  <si>
    <t xml:space="preserve">Huerta Fabián, Irma Yoselin
Mariano Leonardo, Yesica
Leida
</t>
  </si>
  <si>
    <t>Proyectos de Investigación Financiados con Fondos Internos y Sin Financiamiento</t>
  </si>
  <si>
    <t>CARACTERIZACIÓN Y EXTRACCIÓN
DE OLEORRESINA DEL AJÍ PAPRIKA
(Capsicum annuum) APLICANDO
HEXANO Y ALCOHOL ETÍLICO
COMO SOLVENTES.</t>
  </si>
  <si>
    <t>Optimización de Procesos Agroindustriales.</t>
  </si>
  <si>
    <t>09 meses
Del 03 de noviembre 2020- 02 agosto 2021</t>
  </si>
  <si>
    <t>CIENCIAS BÁSICAS Y AFINES</t>
  </si>
  <si>
    <t>Caracterizar y extraer la oleorresina del ají paprika (Capsicum annum)
aplicando hexano y alcohol etílico como solventes.</t>
  </si>
  <si>
    <t>• Caracterizar la calidad de la oleorresina del ají paprika (Capsicum annum) para determinar sus propiedades generales.
• Determinar qué solvente ofrece una mejor extracción de oleorresina del ají paprika (Capsicum annum).
• Determinar el porcentaje de rendimiento de la extracción de oleorresina.</t>
  </si>
  <si>
    <t>Mg. Jorge Hilario Guzmán Bautista</t>
  </si>
  <si>
    <t>Cerna Mendoza, Angela
Sifuentes Barrios, Sayly Ximena</t>
  </si>
  <si>
    <t>Mg. HERNÁN EDWIN VERDE LUJAN</t>
  </si>
  <si>
    <t>FINANCIAMIENTO DE TRABAJOS DE INVESTIGACIÓN PARA LA OBTENCIÓN DEL GRADO ACADÉMICO DE BACHILLER 2020</t>
  </si>
  <si>
    <t>PROYECTOS DE TRABAJO DE INVESTIGACIÓN</t>
  </si>
  <si>
    <t xml:space="preserve">CULTURA TRIBUTARIA Y EL
CUMPLIMIENTO DE OBLIGACIONES
TRIBUTARIAS EN EL MERCADO
MODELO DEL DISTRITO DE
BARRANCA, 2019
</t>
  </si>
  <si>
    <t>tributación y sus aplicaciones</t>
  </si>
  <si>
    <t>10 meses:
Del 03 de noviembre 2020- 02 setiembre 2021</t>
  </si>
  <si>
    <t>Determinar la relación de la cultura tributaria con el cumplimiento de las
obligaciones tributarias en el mercado modelo de Barranca, 2019.</t>
  </si>
  <si>
    <t>• Determinar la relación del conocimiento tributario con el cumplimiento de las obligaciones tributarias en el mercado modelo de Barranca, 2019.
• Determinar la relación de los valores tributarios con el cumplimiento de las obligaciones tributarias en el mercado modelo de Barranca, 2019.</t>
  </si>
  <si>
    <t xml:space="preserve">Dra. Magna
Teodomira Valverde
Mendoza
</t>
  </si>
  <si>
    <t>Chavez Chavez, Yimi Yuniuor
Pineda Garay, Anderson Jesús</t>
  </si>
  <si>
    <t>FINANCIAMIENTO DE PROYECTOS DE TESIS PARA LA OBTENCIÓN DEL TÍTULO PROFESIONAL EN EL MARCO DEL CONVENIO CON INIA HUARAL</t>
  </si>
  <si>
    <t>PROYECTOS DE TESIS</t>
  </si>
  <si>
    <t>INFLUENCIA DE LOS ÁCIDOS HUMICOS EN LA FENOLÓGIA DEL FRIJOL CARAOTA (Phaseolus vulgaris L) BAJO CONDICIONES DE BARRANCA</t>
  </si>
  <si>
    <t>PROYECTOS EN EJECUCIÓN 2024</t>
  </si>
  <si>
    <t>483-2021-UNAB</t>
  </si>
  <si>
    <t>08 meses:
del 19 de agosto 2021 - 18 abril 2022</t>
  </si>
  <si>
    <t>Evaluar la Influencia de los ácidos húmicos en la fenología del frijol caraota (Phaseolus vulgaris L.) bajo condiciones de Barranca”</t>
  </si>
  <si>
    <t>•Determinar la dosis de fertilización que muestre mejores resultados en las etapas fenológicas del frijol caraota (Phaseolus vulgaris L.) bajo condiciones de Barranca.
•Evaluar los parámetros de días a la emergencia, días a la floración, nodulación, número de flores/planta, peso a la floración, días a la cosecha, número de vainas/planta, número de granos/ vaina, peso de 100 granos, peso kg/ha), durante la fase fenológica del frijol caraota.</t>
  </si>
  <si>
    <t>EVALUACIÓN DE LA EXPRESIÓN DE GENES INVOLUCRADOS EN LA TOLERANCIA A ESTRÉS POR DÉFICIT HÍDRICO EN TRES ESPECIES DE AJÍ</t>
  </si>
  <si>
    <t>MG. SC. CELIA CRUZ SILVERA PABLO</t>
  </si>
  <si>
    <t>Rubro 18: Canon Sobrecanon, Regalías.</t>
  </si>
  <si>
    <t>439-2020-UNAB</t>
  </si>
  <si>
    <t>CABERO ROSARIO WUENDY ESTRELLA</t>
  </si>
  <si>
    <t xml:space="preserve">Conservación de la diversidad </t>
  </si>
  <si>
    <t>12 meses
Del 14 de octubre 2020- 13 octubre 2021</t>
  </si>
  <si>
    <t>INCENTIVOS TRIBUTARIOS Y LA RECAUDACIÓN DEL IMPUESTO PREDIAL DE LA MUNICIPALIDAD DISTRITAL DE PATIVILCA - 2019</t>
  </si>
  <si>
    <t>CIENCIAS CONTABLES Y FINANCIERAS</t>
  </si>
  <si>
    <t>Tributación y sus aplicaciones.</t>
  </si>
  <si>
    <t xml:space="preserve">12 meses:
del 19 de agosto 2021 - 18 agosto 2022
</t>
  </si>
  <si>
    <t>Determinar la relación de los incentivos tributarios y la recaudación del impuesto predial de la Municipalidad distrital de Pativilca- 2019.</t>
  </si>
  <si>
    <t>•Analizar el nivel de relación entre los beneficios tributarios y los sujetos del impuesto de la Municipalidad Distrital de Pativilca – 2019
•Determinar el nivel de relación entre la cobranza y la base imponible de la Municipalidad Distrital de Pativilca. 2019
•Identificar el nivel de promoción de los incentivos tributarios y la determinación del impuesto de la Municipalidad Distrital de Pativilca – 2019</t>
  </si>
  <si>
    <t>Evaluar la expresión de genes involucrados en la tolerancia a estrés por déficit hídrico en tres especies de ajíes mediante la técnica del RT-qPCR en tiempo real.</t>
  </si>
  <si>
    <t xml:space="preserve"> JEANETTE ELIDA, BUENDÍA LARA DE TRUJILLO
MARÍA TERESA, CAURINO CHAVESTA</t>
  </si>
  <si>
    <t>• Sintetizar los cebadores de los genes de interés relacionados al estrés por déficit hídrico.
• Aislar el ARN a partir de hojas en etapa vegetativa, floración y fructificación en tres especies de ajíes sometidos a déficit hídrico.
• Amplificar y evaluar la expresión de los genes relacionados a estrés por déficit hídrico en hojas de tres especies de ajíes por RT-qPCR en tiempo real.</t>
  </si>
  <si>
    <t>Mg.Renzo Alfredo Nuñez Valdez</t>
  </si>
  <si>
    <t>Estudios de investigación con financiamiento interno</t>
  </si>
  <si>
    <t>IMPUESTO A LA RENTA Y LA EVASIÓN TRIBUTARIA DE LAS MYPES DEL RUBRO DE AGROQUÍMICOS, DEL DISTRITO DE BARRANCA 2021</t>
  </si>
  <si>
    <t xml:space="preserve">Ing. Marcelo Salvador,
Mavel Nansi 
</t>
  </si>
  <si>
    <t xml:space="preserve">Andres Blas, Jaime Adolfo 
</t>
  </si>
  <si>
    <t>CIENCIAS CONTABLES LA FINANCIERAS</t>
  </si>
  <si>
    <t xml:space="preserve">10meses:
del 19 de agosto 2021 - 18 junio 2022
</t>
  </si>
  <si>
    <t>ALTERNATIVA TECNOLÓGICA DE INJERTO EN CUCURBITÁCEAS PARA SUPERAR PROBLEMAS BIÓTICOS POR EFECTO DEL CAMBIO CLIMÁTICO EN LA COSTA CENTRAL</t>
  </si>
  <si>
    <t>Establecer la relación del impuesto a la renta con la evasión tributaria de las MYPES del rubro de agroquímicos, del distrito de Barranca 2021.</t>
  </si>
  <si>
    <t>439-2020-UNAB
Ampliación:
220-2021-UNAB</t>
  </si>
  <si>
    <t>Diversificación de la producción agrícola</t>
  </si>
  <si>
    <t xml:space="preserve">•Determinar la incidencia de la alteración de comprobantes de pago en el pago del impuesto a la renta de las MYPES del rubro de agroquímicos, del distrito de Barranca 2021.
•Determinar la relación de los ingresos tributarios en la recaudación del impuesto de las MYPES del rubro de agroquímicos, del distrito de Barranca 2021.
</t>
  </si>
  <si>
    <t>06 meses:
Del 14 de octubre 2020-13 de abril 2021
Ampliacion:
Hasta el 14 de mayo 2021</t>
  </si>
  <si>
    <t>DRA. MAGNA TEODOMIRA VALVERDE MENDOZA</t>
  </si>
  <si>
    <t>Evaluar las técnicas de injerto como alternativa tecnológica en cucurbitáceas para superar problemas bióticos por efecto del cambio climático en la costa central</t>
  </si>
  <si>
    <t xml:space="preserve">YENIFER GABRIELA RAMIREZ CHAVEZ
JHON ANGEL ROJAS SOTELO
</t>
  </si>
  <si>
    <t>• Determinar la técnica de injerto que mejor se adapta en la sandía (Citrullus lanatus) para superar problemas bióticos por efecto del cambio climático en la costa central.
• Determinar el efecto de los tres tipos de injerto (aproximación, adosado y empalme), con menor porcentaje de mortandad de plantines de sandía.
• Determinar el rendimiento de la sandía (Citrullus lanatus), utilizando los tres tipos de injerto como alternativa tecnológica para superar problemas bióticos por efecto del cambio climático en la costa central</t>
  </si>
  <si>
    <t>Ing. Cosme Cerna, Leon
Raymundo</t>
  </si>
  <si>
    <t xml:space="preserve"> Camacho Rivera,
Jhamilet</t>
  </si>
  <si>
    <t>PERCEPCIÓN DEL VARÓN SOBRE EL CUIDADO PUERPERAL Y ANTICONCEPCIÓN POST-PARTO EN EL HOSPITAL DE BARRANCA, 2021</t>
  </si>
  <si>
    <t>213-2021-UNAB</t>
  </si>
  <si>
    <t>CIENCIAS DE LA SALUD</t>
  </si>
  <si>
    <t xml:space="preserve">Salud materno perinatal </t>
  </si>
  <si>
    <t xml:space="preserve">IMPLEMENTACIÓN DE UNA METODOLOGÍA BASADA EN ENSAYO DE INMUNOABSORCIÓN LIGADO A ENZIMAS ELISA PARA LA DETECCIÓN VIRAL EN AJO </t>
  </si>
  <si>
    <t xml:space="preserve">12 meses:
del 20 de abril 2021 - 19 abril 2022
</t>
  </si>
  <si>
    <t xml:space="preserve">Identificar la percepción del varón sobre el cuidado puerperal y anticoncepción post-parto en el Hospital de Barranca, 2021. </t>
  </si>
  <si>
    <t>Conservación de la biodiversidad</t>
  </si>
  <si>
    <t>•	Determinar la percepción del varón sobre el cuidado puerperal.
•	Determinar la percepción del varón sobre la anticoncepción post- parto.</t>
  </si>
  <si>
    <t xml:space="preserve">Implementar una metodología basada en el ensayo de inmunoabsorción ligado a enzimas “ELISA” para la detección del virus del enanismo amarillo de la cebolla en el cultivo de ajo (Allium
sativum L.), en la costa peruana. </t>
  </si>
  <si>
    <t>Mg. ANA VIOLETA APOLINARIO TAHUA</t>
  </si>
  <si>
    <t>PRESUPUESTO APROBADO</t>
  </si>
  <si>
    <t>*CLARA ALEXANDRA, MEDINA ZAVALETA</t>
  </si>
  <si>
    <t xml:space="preserve">• Recolectar muestras de plantas de ajos con sistemas del virus YODV, en campo de cultivo de ajo en la ciudad de Barranca y Huaral.
• Estimar la incidencia y severidad del virus YODV, presentes en los cultivos de ajo en la ciudad de Barranca y Huaral.
• Estandarizar el ensayo de ELISA para la detección del virus YODV en plantas de ajo en la costa peruana. </t>
  </si>
  <si>
    <t>PRESUPUESTO ASIGNADO
2024</t>
  </si>
  <si>
    <t>Mg. Victor Manuel Arévalo Rojas</t>
  </si>
  <si>
    <t>Ing. Condor Caro, José
Rolando</t>
  </si>
  <si>
    <t>Cuba Gutiérrez,
Elvia Milagros
Leyva Flores, Erick
Anthoni</t>
  </si>
  <si>
    <t>FACTORES OBSTÉTRICOS ASOCIADOS A LA ANEMIA DURANTE EL PUERPERIO INMEDIATO EN EL HOSPITAL LAURA ESTHER RODRÍGUEZ DULANTO - SUPE</t>
  </si>
  <si>
    <t>PRESUPUESTO ASIGNADO
2024 (AJUSTADO)</t>
  </si>
  <si>
    <t>EJECUTADO ACUMULADA</t>
  </si>
  <si>
    <t xml:space="preserve">VERIFICACIÓN DEL EFECTO DEL Porous Alpha EN EL AHORRO DE AGUA EN EL CULTIVO DE TOMATE VARIEDAD katya </t>
  </si>
  <si>
    <t>EJECUTADO 2024</t>
  </si>
  <si>
    <t>439-2020-UNAB
AMPLIACIÓN:
462-2021-UNAB</t>
  </si>
  <si>
    <t>SALDO 2024</t>
  </si>
  <si>
    <t>Determinar los factores obstétricos asociados a la anemia durante el puerperio inmediato en el Hospital Laura Esther Rodríguez Dulanto - Supe.</t>
  </si>
  <si>
    <t>Diversificación de la producción agrícola, conservación de la diversidad y ecosistema, estudio de impacto
ambiental.</t>
  </si>
  <si>
    <t>08 meses
Del 14 de octubre 2020- 13 junio 2021
Ampliacion:
Hasta el 14 de diciembre 2021</t>
  </si>
  <si>
    <t xml:space="preserve">•	Identificar los factoresobstétricos anteparto asociados a la anemia durante el puerperio inmediato en el Hospital Laura Esther Rodríguez Dulanto - Supe.
•	Identificar los factores obstétricos intraparto asociados a la anemia durante el puerperio inmediato en el Hospital Laura Esther Rodríguez Dulanto - Supe.
•	Identificar los factores obstétricos posparto asociados a la anemia durante el puerperio inmediato en el Hospital Laura Esther Rodríguez Dulanto - Supe. </t>
  </si>
  <si>
    <t>% DE AVANCE DEL PRESUPUESTO TOTAL</t>
  </si>
  <si>
    <t>Confirmar la seguridad ambiental del Porous Alpha y el efecto de ahorro de agua y ningún impacto negativo en el suelo y producto cosechado por empleo del Porous Alpha en el cultivo de Tomate bajo
condiciones de la Estación experimental Agraria Donoso.</t>
  </si>
  <si>
    <t>META</t>
  </si>
  <si>
    <t xml:space="preserve">• Determinar el efecto del Porous Alpha en el ahorro de agua.
• Evaluar el impacto del Porous Alpha en el suelo.
• Evaluar el impacto del Porous Alpha en el producto cosechado en el cultivo de Tomate.
• Confirmar la seguridad ambiental en el empleo de Porous Alpha </t>
  </si>
  <si>
    <t xml:space="preserve"> *KARINA MARELY, MENDOZA JANAMPA
*ANDREA CELESTE, RAMIREZ RAMOS</t>
  </si>
  <si>
    <t>Mg. MEJÍA QUIROZ HERBERT EDGARDO</t>
  </si>
  <si>
    <t>% AVANCE PRESUPUESTO ASIGNADO
2024</t>
  </si>
  <si>
    <t>Ing. Nicho Salas, Pedro
Eduardo</t>
  </si>
  <si>
    <t>Ramos Rojas, Manuel Jesús</t>
  </si>
  <si>
    <t>CARACTERIZACIÓN MOLECULAR DE LA MOSCA BLANCA EN EL CULTIVO DE ZAPALLO MACRE, COMO POSIBLE CAUSANTE DEL PLATEADO EN COSTA CENTRAL</t>
  </si>
  <si>
    <t>439-2020-UNAB
AMPLIACIÓN:
564-2021-UNAB</t>
  </si>
  <si>
    <t>DESARROLLO DE PRODUCTOS DE PANIFICACIÓN ENRIQUECIDOS Y FORTIFICADOS CON COMPUESTOS BIOACTIVOS MICRO ENCAPSULADOS, UTILIZANDO HARINAS TRADICIONALES, NO TRADICIONALES Y BIOACCESIBILIDAD DE NUTRIENTES</t>
  </si>
  <si>
    <t>12 meses
Del 14 de octubre 2020- 13 octubre 2021
Ampliacion:
Hasta el 14 de diciembre 2021</t>
  </si>
  <si>
    <t>893-2023-UNAB
(17-10-2023)</t>
  </si>
  <si>
    <t xml:space="preserve">Caracterizar a nivel molecular el complejo de biotipos de mosca Blanca Bemisia tabaci, en el cultivo de zapallo Cucurbita maxima Ducht, en la Costa Central Peruana. </t>
  </si>
  <si>
    <t>• Colectar insectos adultos y ninfas de moscas blancas en campos sembrados de zapallo macre en las zonas de costa central peruana.
• Realizar el análisis filogenético a partir de la amplificación del gen citocromo C oxidasa mitocondrial (mtCOI).</t>
  </si>
  <si>
    <t>Mg. Víctor Manuel Arévalo Rojas</t>
  </si>
  <si>
    <t>Seguridad e Inocuidad Alimentaria</t>
  </si>
  <si>
    <t>Ing. Cosme Cerna, León
Raymundo</t>
  </si>
  <si>
    <t xml:space="preserve">Olivas Villalobos,
Yipsy Alejandra </t>
  </si>
  <si>
    <t>• Describir y explicar en qué medida la utilización del Fondo de Compensación Municipal repercute en la recaudación de tributos a la mejora de calidad de vida de la población en la Municipalidad Distrital de Paramonga 2017.
• Evaluar de qué manera se utiliza el Fondo de Compensación Municipal y repercute en el financiamiento
de gastos de inversión a la mejora de la calidad de vida de
la población en el Distrito de Paramonga.</t>
  </si>
  <si>
    <t>Mg. TITO ARMANDO
JARA PAJUELO</t>
  </si>
  <si>
    <t xml:space="preserve">24 meses
17 de octubre 2023 - 16 de octubre 2025 </t>
  </si>
  <si>
    <t>Optimizar los parámetros de enriquecimiento con sustitución parcial con harinas no tradicionales y fortificación con micropartículas bioactivas para elaborar productos panificables con propiedades funcionales.</t>
  </si>
  <si>
    <t>• Determinar los parámetros de elaboración de pan de molde blanco, integral y pan dulce.
• Determinar los parámetros de enriquecimiento de pan de molde blanco, integral y pan dulce sustituyendo con harinas no tradicionales.
• Determinar los parámetros de fortificación con micropartículas de pectina cítrica recubiertas con proteínas de sangre bovina utilizando la técnica de gelificación iónica.
• Caracterización nutricional, microbiológica y sensorial de los productos enriquecidos y fortificados con micropartículas a diferentes porcentajes.
• Evaluar la bioaccesibilidad de compuestos bioactivos, proteína, lípidos y hierro heme en pan enriquecido con micropartículas (in vitro).</t>
  </si>
  <si>
    <t>EFECTO EN EL RENDIMIENTO Y CALIDAD DE BULBO EMPLEANDO MINIBULBILLOS COMO MATERIAL DE PROPAGACIÓN EN CEBOLLA ROJA (Allium cepa L.)</t>
  </si>
  <si>
    <t>Dra. Eulalia Vargas Tapia</t>
  </si>
  <si>
    <t>08 meses
Del 14 de octubre 2020- 13 junio 2021</t>
  </si>
  <si>
    <t>Evaluar el mejor rendimiento y calidad de bulbo empleando minibulbillos para propagación en cebolla roja (Allium cepa L).</t>
  </si>
  <si>
    <t>Mg. Sc. NINA CASANA AMORETTI</t>
  </si>
  <si>
    <r>
      <rPr>
        <rFont val="Arial"/>
        <b/>
        <color theme="1"/>
        <sz val="12.0"/>
      </rPr>
      <t>CO.INVESTIGADOR:</t>
    </r>
    <r>
      <rPr>
        <rFont val="Arial"/>
        <color theme="1"/>
        <sz val="12.0"/>
      </rPr>
      <t xml:space="preserve">
Dra. Noemí León Roque
Dr. Fernando Tello Celis
Mg. Joel Jerson Coaquira Quispe
</t>
    </r>
    <r>
      <rPr>
        <rFont val="Arial"/>
        <b/>
        <color theme="1"/>
        <sz val="12.0"/>
      </rPr>
      <t>MIEMBROS:</t>
    </r>
    <r>
      <rPr>
        <rFont val="Arial"/>
        <color theme="1"/>
        <sz val="12.0"/>
      </rPr>
      <t xml:space="preserve">
Mg. Grisel Violeta Chiroque Velasquez
Mg. Nilton Rojas Guerra
Dra. Kattia Ochoa Vigo
Mg. Eduardo Eusebio Herrera Huamán
Dr. Reynaldo Justino Silva Paz
Mg. Lorenzo Huambachano Rodriguez 
</t>
    </r>
    <r>
      <rPr>
        <rFont val="Arial"/>
        <b/>
        <color theme="1"/>
        <sz val="12.0"/>
      </rPr>
      <t>COLABORADORES:</t>
    </r>
    <r>
      <rPr>
        <rFont val="Arial"/>
        <color theme="1"/>
        <sz val="12.0"/>
      </rPr>
      <t xml:space="preserve">
Ing. Rossy A. Padilla Fabián (Administrativo)
Ing. Lizbeht Milagros Astete Calderon (Administrativo)
</t>
    </r>
  </si>
  <si>
    <t>• Evaluar el efecto del tamaño de minibulbillos para propagación en el rendimiento y calidad del bulbo de la cebolla roja (Allium cepa L).
• Determinar el rendimiento y calidad del bulbo de la cebolla roja (Allium cepa L) utilizando minibulbillos para propagación de diferentes tamaños.</t>
  </si>
  <si>
    <t>Mg. Celia Silvera Pablo</t>
  </si>
  <si>
    <t xml:space="preserve">Ing. Condor Caro, José
Rolando </t>
  </si>
  <si>
    <t>RENUNCIÓ</t>
  </si>
  <si>
    <t>4 Donaciones y Transferencias</t>
  </si>
  <si>
    <t xml:space="preserve">Bañez Rimac, Zulma
Veronika </t>
  </si>
  <si>
    <t>463-2020-UNAB
Ampliación:
455-2021-UNAB (06-08-2021)</t>
  </si>
  <si>
    <t xml:space="preserve">RESISTENCIA A Phytophthora
capsici Leo DE ECOTIPOS DE AJÍES (Capsicum sp.) TOLERANTES A ESTRÉS HÍDRICO
</t>
  </si>
  <si>
    <t>439-2020-UNAB
AMPLIACIÓN:
350-2021-UNAB</t>
  </si>
  <si>
    <t>Agricultura de precisión</t>
  </si>
  <si>
    <t xml:space="preserve">09 meses
Del 03 de noviembre 2020- 02 agosto 2021
Ampliación:
</t>
  </si>
  <si>
    <t>08 meses
Del 14 de octubre 2020- 13 junio 2021
Ampliacion:
Hasta el 14 de octubre 2021</t>
  </si>
  <si>
    <t>Determinar la resistencia a Phytophthora capsici Leo de ecotipos de ajíes (Capsicum sp.) tolerantes a estrés hídrico.</t>
  </si>
  <si>
    <t>• Identificar la presencia de Phytophthora capsici en diferentes estados fenológicos de los ecotipos de ajíes (Capsicum sp.) tolerantes a estrés hídrico.
• Evaluar la resistencia de Phytophthora capsici posterior a la inoculación en los ecotipos de ajíes (Capsicum sp.) tolerantes a estrés hídrico.</t>
  </si>
  <si>
    <t>Mg. JORGE HILARIO GUZMÁN BAUTISTA</t>
  </si>
  <si>
    <t>Ing. Marcelo Salvador,
Mavel Nans</t>
  </si>
  <si>
    <t>Rojas Huamán, William Percy
Sifuentes Cacha, Victoria</t>
  </si>
  <si>
    <t>FINANCIAMIENTO DE TRABAJOS DE INVESTIGACIÓN PARA LA OBTENCIÓN DEL GRADO ACADÉMICO DE BACHILLER 2021</t>
  </si>
  <si>
    <t>Rubro 13: Donaciones y Transferencias.</t>
  </si>
  <si>
    <t>EFECTO DEL ETONOGESTREL Y ACETATO DE MEDROXIPROGESTERONA SOBRE EL ÍNDICE DE MASA CORPORAL Y PERFIL LIPÍDICO, CENTROS DE SALUD - BARRANCA</t>
  </si>
  <si>
    <t>483-2021-UNAB
Ampliación:
079-2023-UNAB</t>
  </si>
  <si>
    <t xml:space="preserve">Salud Sexual y Reproductiva                          </t>
  </si>
  <si>
    <t xml:space="preserve">12 meses:
del 19 de agosto 2021 - 18 agosto 2022
Ampliación:
30 Setiembre 2023
</t>
  </si>
  <si>
    <t>ALTERNATIVA SOSTENIBLE Y ECOLOGICA AL AGUA EMBOTELLADA.</t>
  </si>
  <si>
    <t>Analizar los efectos del Etonogestrel y el Acetato de Medroxiprogesterona sobre el índice de masa corporal y perfil lipídico, centros de salud - Barranca</t>
  </si>
  <si>
    <t>892-2023-UNAB
(17-10-2023)</t>
  </si>
  <si>
    <t xml:space="preserve">• Evaluar el perfil lipídico en usuarias que usan Etonogestrel y Acetato de Medroxiprogesterona.
• Estimar el IMC en usuarias que usan Etonogestrel y Acetato de Medroxiprogesterona.
</t>
  </si>
  <si>
    <t>LIC. OBS. MARÍA MARTHA MARTÍNEZ BRONCANO</t>
  </si>
  <si>
    <t>Medio ambiente y desarrollo sostenible</t>
  </si>
  <si>
    <r>
      <rPr>
        <rFont val="Calibri"/>
        <b/>
        <color theme="1"/>
        <sz val="12.0"/>
      </rPr>
      <t xml:space="preserve">
</t>
    </r>
    <r>
      <rPr>
        <rFont val="Calibri"/>
        <b val="0"/>
        <color theme="1"/>
        <sz val="12.0"/>
      </rPr>
      <t xml:space="preserve">Q.F. Alejandro Acuña Flores
</t>
    </r>
  </si>
  <si>
    <t xml:space="preserve">LESLY BRIYITH, ROCA MAURICIO
WENDY THALIA, SOPLOPUCO SANCHEZ
</t>
  </si>
  <si>
    <t>Estudios de iniciación en la investigación con financiamiento interno </t>
  </si>
  <si>
    <t>PERCEPCIÓN SOBRE EL APOYO FAMILIAR EN EL CUIDADO PRE, INTRA Y POSTNATAL EN USUARIAS DEL HOSPITAL DE BARRANCA - 2021</t>
  </si>
  <si>
    <t xml:space="preserve">12 meses
17 de octubre 2023 - 16 de octubre 2024 </t>
  </si>
  <si>
    <t>Desarrollar y promover una alternativa sostenible y amigable con el medio ambiente para el consumo de agua en la comunidad universitaria de la UNAB, reduciendo significativamente el consumo de agua embotellada y fomentando prácticas más eco amigables a través de la implementación de un sistema de purificación de agua, la 
promoción de envases retornables y maquinas expendedoras de agua, con el fin de disminuir los desechos plásticos en el campus universitario y fomentar prácticas más responsables en el consumo de agua y el uso del plástico.</t>
  </si>
  <si>
    <t>Salud Materno Perinatal</t>
  </si>
  <si>
    <t xml:space="preserve">Determinar la percepción sobre el apoyo familiar en el cuidado pre, intra y post natal en usuarias del Hospital de Barranca - 2021. </t>
  </si>
  <si>
    <t>• Evaluar la calidad de las fuentes de agua local disponibles para la producción de agua purificada, asegurando la calidad y seguridad del suministro.
• Implementar una planta de purificación de agua con tecnologías sostenibles y eficientes que cumplan con los estándares de calidad establecidos por normativa.
• Realizar los análisis físicos, químicos, microbiológicos, parasitológicos, organolépticos y radioactivos; para garantizar que el agua procesada cumple con todos los parámetros establecidos por norma.
• Evaluar la satisfacción de los consumidores y recopilar información para realizar mejoras continuas en el sabor y calidad de agua.
• Tramitar el registro sanitario ante el Ministerio de Salud y la patente de marca ante INDECOPI.
• Promover el uso de bidones retornables para el consumo de agua de alta calidad, fabricados con materiales duraderos y reciclables, que los usuarios podrán rellenar o canjear en los puntos establecidos.
•  Instalar máquinas expendedoras de agua tratada en lugares estratégicos de la UNAB.
• Educar y concienciar a la comunidad sobre los beneficios ambientales y la importancia de adoptar prácticas responsables en el uso del plástico.</t>
  </si>
  <si>
    <t>•Identificar la percepción sobre el apoyo familiar en el cuidado pre natal.
•Identificar la percepción sobre el apoyo familiar en el cuidado intra natal.
•Identificar la percepción sobre el apoyo familiar en el cuidado post natal.</t>
  </si>
  <si>
    <r>
      <rPr>
        <rFont val="Arial"/>
        <b/>
        <color theme="1"/>
        <sz val="12.0"/>
      </rPr>
      <t xml:space="preserve">MIEMBROS: </t>
    </r>
    <r>
      <rPr>
        <rFont val="Arial"/>
        <color theme="1"/>
        <sz val="12.0"/>
      </rPr>
      <t xml:space="preserve">
Dr. Reynaldo Justino Silva Paz 
Mg. Renzo Alfredo Valdez Núñez
Mg. Carlos Enrique Condemarin 
Montealegre
Mg. Yanett Yolanda Landivar Escalante
Mg. José Nicolás Jiménez Bustamante
</t>
    </r>
    <r>
      <rPr>
        <rFont val="Arial"/>
        <b/>
        <color theme="1"/>
        <sz val="12.0"/>
      </rPr>
      <t xml:space="preserve">
</t>
    </r>
    <r>
      <rPr>
        <rFont val="Arial"/>
        <color theme="1"/>
        <sz val="12.0"/>
      </rPr>
      <t xml:space="preserve">
</t>
    </r>
  </si>
  <si>
    <t>KAREN MELINA, LEONARDO RAMOS</t>
  </si>
  <si>
    <t>Pedro Manuel Agusto Taboada Palomino (Estudiante)
Rodriguez Montalvo Graciela Ruth (Estudiante)
Fuentes Rivera Diana Marisol (Estudiante)</t>
  </si>
  <si>
    <r>
      <rPr>
        <rFont val="Calibri"/>
        <b val="0"/>
        <color theme="1"/>
        <sz val="12.0"/>
      </rPr>
      <t xml:space="preserve">Daniel Antonio Tarazona Leyva
</t>
    </r>
  </si>
  <si>
    <t>ACCESO Y PERCEPCIÓN SOBRE LA ATENCIÓN EN PLANIFICACIÓN FAMILIAR DURANTE LA PANDEMIA COVID-19 EN USUARIAS DEL C.S. PUERTO SUPE 2021</t>
  </si>
  <si>
    <t>Salud Sexual y Reproductiva</t>
  </si>
  <si>
    <t>Describir el acceso y percepción sobre la atención en planificación familiar durante la pandemia COVID-19 en usuarias del C.S. Puerto Supe 2021.</t>
  </si>
  <si>
    <t xml:space="preserve">•Determinar el acceso sobre la atención en planificación familiar durante la pandemia COVID-19 en usuarias del C.S. Puerto Supe 2021.
•Conocer la percepción sobre la atención en planificación familiar durante la pandemia COVID-19 en usuarias del C.S. Puerto Supe 2021. </t>
  </si>
  <si>
    <t>LESSLY THALIA, ACUÑA MELGAREJO
ANGIE ELEEN, HERNANDEZ VELASCO</t>
  </si>
  <si>
    <t>OPTIMIZACIÓN DEL PROCESO DE LA FERMENTACIÓN LÁCTICA, EFECTIVIDAD DE CULTIVOS Y TIEMPO DE DESARROLLO DE YOGURT PROBIÓTICO FRUTADO</t>
  </si>
  <si>
    <r>
      <rPr>
        <rFont val="Calibri"/>
        <b/>
        <color theme="1"/>
        <sz val="12.0"/>
      </rPr>
      <t xml:space="preserve">
</t>
    </r>
    <r>
      <rPr>
        <rFont val="Calibri"/>
        <b val="0"/>
        <color theme="1"/>
        <sz val="12.0"/>
      </rPr>
      <t>Mg. Yorrlanka Evelin Damián Espinoza
Mg. Neptalí Rey Damián Robles</t>
    </r>
    <r>
      <rPr>
        <rFont val="Calibri"/>
        <b val="0"/>
        <color theme="1"/>
        <sz val="12.0"/>
      </rPr>
      <t xml:space="preserve">
</t>
    </r>
  </si>
  <si>
    <t>927-2023-UNAB
(25-10-2023)</t>
  </si>
  <si>
    <t>CONTROL INTERNO Y SU RELACIÓN CON LA EFICACIA DE LOS GASTOS PRESUPUESTALES EN LA MUNICIPALIDAD PROVINCIAL DE BARRANCA - 2019</t>
  </si>
  <si>
    <t xml:space="preserve"> Diseño, desarrollo y optimización de procesos en productos alimenticios</t>
  </si>
  <si>
    <t>30 meses
25 de octubre 2023 - 17 de abril 2026</t>
  </si>
  <si>
    <t>Auditoría y sus Aplicaciones</t>
  </si>
  <si>
    <t>Optimizar el proceso de la fermentación láctica frente a la concentración y tiempo de desarrollo como forma de medir la efectividad del cultivo como una estrategia para mejorar la disponibilidad 
de bebidas lácteas saludables.</t>
  </si>
  <si>
    <t>Evaluar el Control Interno y su relación con la eficacia de los gastos presupuestales en la Municipalidad Provincial de Barranca -2019.</t>
  </si>
  <si>
    <t xml:space="preserve">• Seleccionar los frutos de estación, así como determinar su disponibilidad estacional y su potencial en la producción de yogurt probiótico frutado.
• Optimizar el proceso de la fermentación láctica frente a la concentración, efectividad de cultivos y tiempo de desarrollo. 
• Evaluar las propiedades sensoriales, físicas, químicas y microbiológicas del yogur y su calidad durante el almacenamiento.
</t>
  </si>
  <si>
    <t>Mg. Nilton Rojas Guerra</t>
  </si>
  <si>
    <t>•Identificar el ambiente de control y su relación con la eficacia de gastos presupuestales en la Municipalidad Provincial de Barranca -2019.
•Demostrar la evaluación de riesgos y su relación con la eficacia de los gastos presupuestales en la Municipalidad Provincial de Barranca -2019.
•Establecer las actividades de control y su relación con la eficacia de los gastos presupuestales en la Municipalidad Provincial de Barranca -2019.
•Determinar la supervisión y su relación con la eficacia de gastos presupuestales en la Municipalidad Provincial de Barranca -2019.</t>
  </si>
  <si>
    <t>Mg. TITO ARMANDO JARA PAJUELO</t>
  </si>
  <si>
    <t>Dra. Eulalia Vargas Tapia
Mg. Carlos Enrique Condemarin Montealegre
Mg. José Nicolás Jiménez Bustamante
Mg. Grisel Violeta Chiroque Velásquez
Dr. Reynaldo Justino Silva Paz</t>
  </si>
  <si>
    <t>MELISSA LISBETH, VEGA LAGUNA</t>
  </si>
  <si>
    <t>ESTUDIO SENSORIAL Y PERFIL DE TEXTURA DE PANETÓN TRADICIONAL A BASE DE GRANOS ANDINOS Y FRUTOS SECOS</t>
  </si>
  <si>
    <t>919-2023-UNAB
(25-10-2023)</t>
  </si>
  <si>
    <t>Optimización de procesos y desarrollo de
nuevosproductos</t>
  </si>
  <si>
    <t>12 meses
25 de octubre 2023 - 24 de octubre 2024</t>
  </si>
  <si>
    <t>Evaluar las características sensoriales y texturales de un panetón tradicional enriquecido con granos andinos y frutos secos.</t>
  </si>
  <si>
    <t>Dra. MAGNA
TEODOMIRA VALVERDE
MENDOZA</t>
  </si>
  <si>
    <t xml:space="preserve">• Determinar las propiedades sensoriales del panetón tradicional enriquecido con granos andinos empleando pruebas descriptivas con consumidores.
• Evaluar las propiedades texturales del panetón tradicional procesado por el método de esponja.
• Correlacionar las propiedades sensoriales con el perfil de textura en el panetón tradicional y productos comerciales.
</t>
  </si>
  <si>
    <t>Dr. Nicodemo Crescencio Jamanca Gonzales</t>
  </si>
  <si>
    <t>Dr. Reynaldo Justino Silva Paz
Mg. Robert William Ocrospoma Dueñas
Ing. Yolanda Maricruz Equilas Caushi (administrativo)
Ing. Rossy Anavel Padilla Fabian (administrativo)</t>
  </si>
  <si>
    <t>Sánchez Gutiérrez Arteaga Camila Nayre
Rodríguez Montalvo Graciela Ruth
Antón Leyva Rosa Elizabeth
Jeri Alfaro Melanie Irina
Gómez Domínguez Yoshwa Alex
Santos Ramírez Maricielo
Ortega Inca Medaly Estefany
Suarez Rosales Heidee Milagros
Robles Luján Maryori Paola</t>
  </si>
  <si>
    <r>
      <rPr>
        <rFont val="Calibri"/>
        <b/>
        <color theme="1"/>
        <sz val="12.0"/>
      </rPr>
      <t xml:space="preserve">
</t>
    </r>
    <r>
      <rPr>
        <rFont val="Calibri"/>
        <b val="0"/>
        <color theme="1"/>
        <sz val="12.0"/>
      </rPr>
      <t>Mg. Sleyther Arturo De La Cruz Vega
Mg. Cristian Milton Mendoza Flores
Mg. Kevin Arturo Ascoy Flores</t>
    </r>
  </si>
  <si>
    <t>Programa de fomento al emprendimiento e incubación empresarial</t>
  </si>
  <si>
    <t>1 Recursos Ordinarios</t>
  </si>
  <si>
    <t>RESCATE, CONSERVACIÓN Y CARACTERIZACIÓN DEL AJÍ ARNAUCHO (CAPSICUM CHINENSE JACQ.) USANDO ABORDAJES AGRO-MORFOLÓGICOS, FÍSICO QUÍMICOS, Y GENÓMICOS.</t>
  </si>
  <si>
    <r>
      <rPr>
        <rFont val="Calibri"/>
        <b/>
        <color theme="1"/>
        <sz val="12.0"/>
      </rPr>
      <t xml:space="preserve">
</t>
    </r>
    <r>
      <rPr>
        <rFont val="Calibri"/>
        <b val="0"/>
        <color theme="1"/>
        <sz val="12.0"/>
      </rPr>
      <t>Mg. Herminda Consuelo Chambergo Valverde</t>
    </r>
    <r>
      <rPr>
        <rFont val="Calibri"/>
        <b val="0"/>
        <color theme="1"/>
        <sz val="12.0"/>
      </rPr>
      <t xml:space="preserve">
</t>
    </r>
  </si>
  <si>
    <t>Estudios de innovación y transferencia tecnológica con financiamiento interno</t>
  </si>
  <si>
    <t>478-2022-UNAB
(08-07-2022)</t>
  </si>
  <si>
    <t>Biodiversidad</t>
  </si>
  <si>
    <t>36 meses
08 de julio 2022 - 07 de julio 2025</t>
  </si>
  <si>
    <t>Determinar el estado de la conservación y caracterización de la raza local ají arnaucho
(Capsicum chinense Jacq.) en la Provincia de Barranca.</t>
  </si>
  <si>
    <t>• Proponer estrategias de rescate de la raza local ají arnaucho (Capsicum chinense Jacq.) para su preservación y protección.
• Proponer estrategias de conservación ex situ e in situ para la preservación de la raza local de ají arnaucho (Capsicum chinense Jacq.) en la Universidad Nacional de Barranca.
• Determinar la variabilidad morfológica de la raza local ají arnaucho (Capsicum chinense Jacq.) con respecto a otras principales variedades y razas locales a nivel de intra e interespecies.
• Cuantificar los niveles de capsicinoides y otros metabolitos de la raza local ají arnaucho (Capsicum chinense Jacq.) con respecto a otras principales variedades y razas locales a nivel de intra e interespecies.
• Inferir la diversidad genética y estructura poblacional de la raza local ají arnauchoa (Capsicum chinense Jacq.) con respecto a otras principales variedades y razas locales a nivel de intra e interespecies.
• Discriminar fenotípicamente y enéticamente de la raza local ají arnaucho (Capsicum chinense Jacq.) a nivel intraespecies para conducir su postulación a “Denominación de Origen”.
• Reconstruir arquitectura del genoma de la raza local ají arnaucho (Capsicum chinense Jacq.) con respecto a otras principales variedades y razas locales a nivel de intra e interespecies.
- Identificar regiones genómicas de la raza local ají arnaucho que están asociadas a características o rasgos de interés económico para su uso en programas de mejoramiento genético.</t>
  </si>
  <si>
    <t>Dr. Julio César Chávez Galarza</t>
  </si>
  <si>
    <t xml:space="preserve">Mg. Víctor Manuel Arévalo Rojas
Mg. Nina Casana Amoretti
Mg. Hernán Verde Luján
Mg. Jorge Alberto Agurto Isidro
Mg. Carlos Enrique Condemarín Montealegre
Mg. Renzo Alfredo Valdez Núñez
</t>
  </si>
  <si>
    <t>EVALUACIÓN DE 9 SELECCIONES DE ARVEJA PROVENIENTE DEL CRUCE DE ‘‘RONDOS X INIA-102 USUI’’ EN COSTA CENTRAL</t>
  </si>
  <si>
    <t>Dr. Wilson Huanca Mamani
Dr. Eric Carvalho Pereira</t>
  </si>
  <si>
    <r>
      <rPr>
        <rFont val="Calibri"/>
        <b val="0"/>
        <color theme="1"/>
        <sz val="12.0"/>
      </rPr>
      <t>Ing. Jorge Alberto Agurto Isidro</t>
    </r>
    <r>
      <rPr>
        <rFont val="Calibri"/>
        <b/>
        <color theme="1"/>
        <sz val="12.0"/>
      </rPr>
      <t xml:space="preserve">
</t>
    </r>
  </si>
  <si>
    <t>679-2021-UNAB</t>
  </si>
  <si>
    <t>Producción Agropecuaria Sostenible</t>
  </si>
  <si>
    <t>8 meses:
Del 19 de octubre 2021- 19 junio 2022</t>
  </si>
  <si>
    <t>LA ENFERMEDAD OCUPACIONAL EN EL RÉGIMEN LABORAL DE LA ACTIVIDAD PRIVADA DEL DISTRITO DE BARRANCA 2020</t>
  </si>
  <si>
    <t>Identificar dos variedades de arveja de mejor comportamiento productivo de las 9 variedades de arveja provenientes del cruce Rondos x INIA-102 Usui en costa central.</t>
  </si>
  <si>
    <t xml:space="preserve"> • Medir el comportamiento productivo de las 9 variedades de arveja provenientes del cruce Rondos x INIA-102 Usui respecto a rendimiento en costa central.
 • Medir el comportamiento de las 9 variedades de arveja provenientes del cruce Rondos x INIA 102 Usui respecto a calidad de vaina en costa central.</t>
  </si>
  <si>
    <t>308-2020-UNAB</t>
  </si>
  <si>
    <t>Dr. ALFREDO CARLOS RODRÍGUEZ COBOS</t>
  </si>
  <si>
    <t>Ing. Pedro Eduardo Nicho 
Salas</t>
  </si>
  <si>
    <t>24 meses: 
Del 05 de agosto 2020-04 de agosto de 2022</t>
  </si>
  <si>
    <t>Huanca Masgo, Reymundo Vidal</t>
  </si>
  <si>
    <t>Argumentar que el reconocimiento del origen ocupacional de la enfermedad
impulsa a la mejora de la gestión preventiva de riesgos laborales y la calidad de
vida en los trabajadores del régimen laboral de la actividad privada del distrito de
Barranca 2020.</t>
  </si>
  <si>
    <t>PROCESAMIENTO Y CARACTERIZACIÓN FÍSICO QUÍMICA, MECÁNICA Y SENSORIAL DE PANETÓN FUNCIONAL ENRIQUECIDO CON QUINUA (Chenopodium
quinoa W.) Y AMARANTO 
(Amaranthus caudatus L.)</t>
  </si>
  <si>
    <t>• Explicar que el reconocimiento del origen ocupacional de la enfermedad impulsa a la mejora de la gestión preventiva de riesgos laborales en las empresas del régimen laboral de la actividad privada del distrito de Barranca
2020.
• Recomendar que el reconocimiento del origen ocupacional de la enfermedad impulsa a la mejora de la calidad de vida en los trabajadores del régimen laboral de la actividad privada del distrito de Barranca 2020.</t>
  </si>
  <si>
    <t>855-2022-UNAB
(09-11-2022)
Ampliación:
645-2023-UNAB
(25-07-2023)
019-2024-UNAB
(11-01-2024)</t>
  </si>
  <si>
    <t>6 Recursos Determinados
Rubro 18:
Canon Sobrecanon, Regalías.</t>
  </si>
  <si>
    <t>EVALUACIÓN DE 11 SELECCIONES DE ARVEJA PROVENIENTE DEL CRUCE DE ‘‘UTRILLO X INIA-102 USUI’’ EN COSTA CENTRAL</t>
  </si>
  <si>
    <r>
      <rPr>
        <rFont val="Calibri"/>
        <b/>
        <color theme="1"/>
        <sz val="12.0"/>
      </rPr>
      <t xml:space="preserve">Miembro
</t>
    </r>
    <r>
      <rPr>
        <rFont val="Calibri"/>
        <color theme="1"/>
        <sz val="12.0"/>
      </rPr>
      <t>Mg. Víctor Manuel Bazán Montenegro</t>
    </r>
  </si>
  <si>
    <t>670-2021-UNAB</t>
  </si>
  <si>
    <t>9 meses
09 de noviembre 2022 - 08 de agosto 2023
Ampliación:
07 diciembre 2023
08 junio 2024</t>
  </si>
  <si>
    <t>Evaluar las características físico químicas, mecánicas y sensoriales de panetón funcional enriquecido con granos de quinua y hojuelas de amaranto enriquecido con arándanos y pecanas en las propiedades funcionales de textura y su impacto de aceptabilidad sensorial.</t>
  </si>
  <si>
    <t>Rubro 00: Recursos Ordinarios</t>
  </si>
  <si>
    <t>- Cristian Alexis Gómez Blas
- Denis Kely Milla Cueva</t>
  </si>
  <si>
    <t xml:space="preserve">• Desarrollar y caracterizar las propiedades fisicoquímicas y sensorial del panetón tradicional enriquecido con granos de quinua, hojuelas de kiwicha, arándanos y pecanas, utilizando diferentes pre-fermentos.
• Determinar las propiedades físico-químicas, vida útil, microbiológicas, fenoles totales y capacidad antioxidante de las muestras panetón funcional, obtenidas por diseño de mezclas.
</t>
  </si>
  <si>
    <t>8 meses:
Del 13 de octubre 2021- 12 junio 2022</t>
  </si>
  <si>
    <t>Dr. Nicodemo Crescencio 
Jamanca Gonzáles</t>
  </si>
  <si>
    <t>Medir el comportamiento de las 11 selecciones de arveja proveniente del cruce de ‘‘Utrillo x INIA-102 Usui’’, en función al rendimiento y calidad de las vainas.</t>
  </si>
  <si>
    <t xml:space="preserve">Dr. Reynaldo Justino Silva Paz
Mg. Robert William Ocrospoma 
Dueñas
Ing. Norma Beatriz Quintana Salazar
Ing. Eduardo Eusebio Herrera Huamán
Ing. Yolanda Maricruz Eguilas Caushi
Ing. Rossy Anavel Padilla Fabian
</t>
  </si>
  <si>
    <t xml:space="preserve"> • Identificar selecciones de arveja con buen rendimiento y calidad de vainas.
• Analizar las selecciones de arveja y su estado de desarrollo en las condiciones 
establecidas en campo.
• Relacionar los rendimientos y calidad al menos de 2 selecciones de arveja.</t>
  </si>
  <si>
    <t xml:space="preserve">Mg. Sc. CELIA CRUZ SILVERA PABLO </t>
  </si>
  <si>
    <t>MV. Nathalie Zirena Arana</t>
  </si>
  <si>
    <t>Espinoza Veramendi Ralph Darren</t>
  </si>
  <si>
    <t>REVISIÓN SISTEMÁTICA SOBRE  LA CALIDAD DEL AGREGADO UTILIZADO EN LA ELABORACIÓN DEL CONCRETO</t>
  </si>
  <si>
    <t>INNOVACIÓN Y
PRODUCTIVIDAD EN LA CONSTRUCCION</t>
  </si>
  <si>
    <t>EFICIENCIA DE ABONOS ORGÁNICOS A PARTIR DE GUANO DE CUY EN LA PRODUCCIÓN DE MAÍZ CHALA (Zea mays L.) EN LA COSTA CENTRAL</t>
  </si>
  <si>
    <t>06 meses:
Del 05 de agosto 2020-04 de febrero 2021</t>
  </si>
  <si>
    <t>581-2021-UNAB</t>
  </si>
  <si>
    <t>Analizar los diferentes trabajos que se han realizado sobre la calidad del agregado
utilizado en elaboración de concreto en la base de datos SCOPUS</t>
  </si>
  <si>
    <t>• Determinar las características necesarias del agregados de los diferentes trabajos que se han realizado sobre la calidad del agregado utilizado en elaboración de concreto en la base de datos SCOPUS
• Determinar los ensayos a realizar a los agregados de los diferentes trabajos que se han realizado sobre la calidad del agregado utilizado en elaboración de concreto en la base de datos SCOPUS
• Determinar la resistencia optima de los agregados de los diferentes trabajos que se han realizado sobre la calidad del agregado utilizado en elaboración de concreto en
la base de datos SCOPUS</t>
  </si>
  <si>
    <t>8 meses:
Del 28 de setiembre 2021- 27 mayo 2022</t>
  </si>
  <si>
    <t>ESTUDIOS DE INNOVACIÓN Y TRANSFERENCIA TECNOLÓGICA CON FINANCIAMIENTO INTERNO</t>
  </si>
  <si>
    <t>Mg. Sleyther Arturo De La Cruz Vega</t>
  </si>
  <si>
    <t>Determinar la efectividad de los abonos orgánicos obtenidos del estiércol de cuy en el rendimiento del cultivo de maíz chala.</t>
  </si>
  <si>
    <r>
      <rPr>
        <rFont val="Calibri"/>
        <b/>
        <color theme="1"/>
        <sz val="12.0"/>
      </rPr>
      <t xml:space="preserve">Miembros
</t>
    </r>
    <r>
      <rPr>
        <rFont val="Calibri"/>
        <color theme="1"/>
        <sz val="12.0"/>
      </rPr>
      <t xml:space="preserve">- Mg. María Asunción González Esqueche
- Mg. José Luis Zumarán Irribarren
</t>
    </r>
  </si>
  <si>
    <t>• Analizar las propiedades fisicoquímicas y microbiológicas de los abonos orgánicos a partir del guano de cuy.
• Evaluar el rendimiento del cultivo de maíz chala.
• Determinar las propiedades fisicoquímicas del suelo post cosecha.
• Analizar el valor nutricional del maíz chala.</t>
  </si>
  <si>
    <t>- Ander Antonio Romero Trucios 
- Rafael Fernando Nuñez Flores 
- Xiomara Urrieta Milla</t>
  </si>
  <si>
    <t>Juan Javier Meza Campos</t>
  </si>
  <si>
    <t>MODELAMIENTO DE LA CINÉTICA DE OXIDACIÓN DE ACEITES FUNCIONALES USANDO EL SISTEMA FREE-CHEMICAL OXITEST</t>
  </si>
  <si>
    <t>ALTERNATIVA TECNOLÓGICA DE INJERTO EN MELÓN Cucumis melo (CUCURBITACEAE), PARA SUPERAR PROBLEMAS BIÓTICO POR EFECTO DEL CAMBIO CLIMÁTICO EN COSTA CENTRAL</t>
  </si>
  <si>
    <t>Optimización de productos agroindustriales</t>
  </si>
  <si>
    <t>12 meses:
Del 05 de agosto 2020-04 de agosto 2021</t>
  </si>
  <si>
    <t>Estudios de investigación con financiamiento externo: Nacional (PROCIENCIA)</t>
  </si>
  <si>
    <t>Realizar el modelamiento de la cinética de oxidación de lípidos utilizando un sistema free-chemical OXITEST</t>
  </si>
  <si>
    <t>Producción Agrícola Sustentable.</t>
  </si>
  <si>
    <t>• Identificar nuevos parámetros de oxidación
• Realizar el modelamiento de ajuste a modelos sigmoidales.</t>
  </si>
  <si>
    <t>Dra. Sarela Carmela Alfaro Cruz</t>
  </si>
  <si>
    <t xml:space="preserve"> Evaluar las técnicas de injerto como alternativa tecnológica en el melón para superar problemas bióticos por efecto del cambio climático en la costa central.</t>
  </si>
  <si>
    <r>
      <rPr>
        <rFont val="Calibri"/>
        <b/>
        <color theme="1"/>
        <sz val="12.0"/>
      </rPr>
      <t xml:space="preserve">Miembros:
</t>
    </r>
    <r>
      <rPr>
        <rFont val="Calibri"/>
        <color theme="1"/>
        <sz val="12.0"/>
      </rPr>
      <t>- Mg. José Nicolás Jiménez Bustamente</t>
    </r>
  </si>
  <si>
    <t>- Luis Miguelomar Vasquez Gutierrez
- Evelin Cristel Espinoza Prado</t>
  </si>
  <si>
    <t>• Determinar la técnica de injerto que mejor se adapta en el melón para superar 
problemas bióticos por efecto del cambio climático en la costa central.
• Determinar el efecto de los tres tipos de injerto en el melón, con menor porcentaje 
de mortandad de plantines.
• Determinar el rendimiento de melón, utilizando los tres tipos de injerto como 
alternativa tecnológica para superar problemas bióticos por efecto del cambio 
climático en la costa central.</t>
  </si>
  <si>
    <t xml:space="preserve">Mg. Sc. VICTOR MANUEL AREVALO ROJAS </t>
  </si>
  <si>
    <t>Ing. Reymundo Cosme Cerna</t>
  </si>
  <si>
    <t>Chopa Morales Alisson Yesly</t>
  </si>
  <si>
    <t>IMPACTO DEL PROGRAMA PENSIÓN 65 EN LA SATISFACCIÓN DE NECESIDADES DE ADULTOS MAYORES. UN ANÁLISIS DE INDICADORES 2018 – 2020.</t>
  </si>
  <si>
    <t>ALTERNATIVA DE INJERTO EN PEPINILLO Cucumis sativus PARA SUPERAR PROBLEMAS BIÓTICOS POR EFECTO DEL CAMBIO CLIMÁTICO EN LA COSTA CENTRAL</t>
  </si>
  <si>
    <t>Promoción y Prevención en Salud.</t>
  </si>
  <si>
    <t>Evaluar el impacto del programa social Pensión 65 en la satisfacción de las
necesidades de los adultos mayores a través de sus indicadores, en la
Región Áncash durante el periodo 2018 – 2020.</t>
  </si>
  <si>
    <t>Producción agropecuaria sostenible</t>
  </si>
  <si>
    <t>6 meses:
Del 28 de setiembre 2021- 27 marzo 2022</t>
  </si>
  <si>
    <t xml:space="preserve"> Evaluar las técnicas de injerto como alternativa tecnológica en el rendimiento del cultivo de pepinillo Cucumis sativus para superar problemas bióticos por efecto del cambio climático en la Costa Central.</t>
  </si>
  <si>
    <t>• Describir el impacto de los indicadores de seguridad y protección: Envejecimiento participativo, (Atención a discapacidades, Saberes productivos y Prevención/atención en violencia) en adultos mayores del programa Pensión 65, en la Región Áncash durante el periodo 2018 – 2020 a través de series temporales.
• Describir el impacto de los indicadores de necesidades básicas y fisiológicas: envejecimiento saludable (Afiliación a SIS, Valoración funcional, Valoración mental, Estado afectivo, Valoración socio familiar, Salud visual e Inmunizaciones) en adultos mayores del programa Pensión 65, en la Región Áncash durante el periodo 2018– 2020 a través de series temporales.
•Describir los indicadores de necesidades de autorrealización: envejecimiento productivo (Inclusión financiera y habilidades agrícolas) en adultos mayores del programa Pensión 65, en la Región Áncash durante el periodo 2018 – 2020 a través de series temporales
• Identificar la variabilidad del gasto per cápita y pobreza extrema en adultos mayores del programa Pensión 65
• Estimar valores futuros de las necesidades de los adultos mayores pertenecientes al programa Pensión 65.</t>
  </si>
  <si>
    <t>• Determinar la técnica o tipo de injerto que presenta mejores características en 
la firmeza del fruto para cultivo de pepinillo Cucumis sativus.
• Establecer la técnica o tipo de injerto que mejor se adapta en el cultivo de 
pepinillo Cucumis sativus para superar problemas bióticos por efecto del 
cambio climático en la Costa Central.
• Determinar la técnica o tipo de injerto apropiada que presenta menor número 
de mortandad de plantines en condiciones de vivero.</t>
  </si>
  <si>
    <t>Mg. Marialita Catalina Ramírez Preciado</t>
  </si>
  <si>
    <t xml:space="preserve">Mg. Sc. GLADYS LUZ GARAY LIVIA </t>
  </si>
  <si>
    <r>
      <rPr>
        <rFont val="Calibri"/>
        <b/>
        <color theme="1"/>
        <sz val="12.0"/>
      </rPr>
      <t xml:space="preserve">Miembros:
</t>
    </r>
    <r>
      <rPr>
        <rFont val="Calibri"/>
        <color theme="1"/>
        <sz val="12.0"/>
      </rPr>
      <t xml:space="preserve">- Mg. César Augusto Curipaco Oncebay
</t>
    </r>
    <r>
      <rPr>
        <rFont val="Calibri"/>
        <b/>
        <color theme="1"/>
        <sz val="12.0"/>
      </rPr>
      <t xml:space="preserve">
Colaboradores</t>
    </r>
    <r>
      <rPr>
        <rFont val="Calibri"/>
        <color theme="1"/>
        <sz val="12.0"/>
      </rPr>
      <t xml:space="preserve">
- Mg. Jannet Anilú Alva Huerta</t>
    </r>
  </si>
  <si>
    <t>- Jeraly Susan Salinas Gavino
- Yesenia Martha Tinoco Montes
- Rommy Tarazona Huertas</t>
  </si>
  <si>
    <t>Jim Rosario Guardia Medina
Milenia Adelaida López Vega</t>
  </si>
  <si>
    <t>% DE AVANCE</t>
  </si>
  <si>
    <t>IMPACTO DEL SEGUIMIENTO DE PACIENTES COVID-19 ATENDIDOS EN UNA INSTITUCIÓN HOSPITALARIA.</t>
  </si>
  <si>
    <t>CARACTERIZACIÓN MORFOAGRONÓMICA A FACTORES BIÓTICAS Y ABIÓTICAS DE LA COLECCIÓN DE TOMATE SILVESTRE EN EL BANCO DE GERMOPLASMA DEL INIA</t>
  </si>
  <si>
    <t>578-2021-UNAB</t>
  </si>
  <si>
    <t>Enfermedades Transmisibles y No Transmisibles.</t>
  </si>
  <si>
    <t>APLICACIÓN DE BIOACTIVOS 
ANTIMICROBIANOS Y 
ANTIOXIDANTES EN
PELÍCULAS FLEXIBLES 
BIODEGRADABLES PARA EMPAQUE DE ALIMENTOS PROCESADOS PARA 
GARANTIZAR LA INOCUIDAD Y VIDA ÚTIL.</t>
  </si>
  <si>
    <t>Determinar el impacto del seguimiento de pacientes COVID-19 atendidos en una
institución hospitalaria.</t>
  </si>
  <si>
    <t xml:space="preserve">787-2023-UNAB
(06/09/2023)
</t>
  </si>
  <si>
    <t>12 meses:
Del 28 de setiembre 2021- 27 setiembre 2022</t>
  </si>
  <si>
    <t>• Evaluar el impacto del seguimiento clínico de pacientes COVID-19 atendidos en una institución hospitalaria
• Evaluar el impacto del seguimiento remoto de pacientes COVID-19 atendidos en una institución hospitalaria
• Evaluar el impacto del seguimiento de los contactos de pacientes COVID-19 atendidos en una institución hospitalaria</t>
  </si>
  <si>
    <t>Diseño, desarrollo y optimización de
procesos en productos alimenticios</t>
  </si>
  <si>
    <t>Elaborar la caracterización morfoagronómica de las accesiones tolerantes a factores bióticas y abióticas en la colección nacional de 
tomate silvestre del banco de germoplasma del INIA.</t>
  </si>
  <si>
    <r>
      <rPr>
        <rFont val="Calibri"/>
        <b/>
        <color theme="1"/>
        <sz val="12.0"/>
      </rPr>
      <t xml:space="preserve">Miembros
</t>
    </r>
    <r>
      <rPr>
        <rFont val="Calibri"/>
        <color theme="1"/>
        <sz val="12.0"/>
      </rPr>
      <t>- Dra. Kattia Ochoa Vigo.
- Mg. Mayra Grisell Garcia Silva.
- Dra. Aracelli Mónica Aguado Lingán.</t>
    </r>
  </si>
  <si>
    <t>18 meses
Del 06 setiembre 2023- 06 marzo 2025</t>
  </si>
  <si>
    <t>- Lesly Estefany Roca Mauricio
- Alexis Bladimir Muñoz Rojas
- Janelly Xiomara Quispe Angeles
- Emily Mayumi Cosme Guimarey</t>
  </si>
  <si>
    <t>• Evaluar las características morfológicas según IPGRI de las accesiones de la colecta nacional de tomate silvestre del banco de germoplasma del INIA.
• Determinar las características agronómicas de las accesiones tolerantes bióticas, con importancia a la costa central del Perú en la colecta nacional de tomate silvestre del banco de germoplasma del INIA.
• Determinar las características agronómicas de las accesiones tolerantes abióticas, con importancia a la costa central del Perú de la colecta nacional de tomate silvestre del banco de germoplasma del INIA</t>
  </si>
  <si>
    <t xml:space="preserve">Mg. Sc. LUIS PRIMITIVO VARGAS LUNA </t>
  </si>
  <si>
    <t>Ing. Mavel Nansy Marcelo Salvador</t>
  </si>
  <si>
    <t>Edwin Ader Nazario Tapayuri</t>
  </si>
  <si>
    <t>LAS LEGUMINOSAS Y SU MICROBIOMA EN LA AGRICULTURA SOSTENIBLE.</t>
  </si>
  <si>
    <t>Desarrollar tecnología para obtener películas flexibles con propiedades antimicrobianas y antioxidantes, con la finalidad de utilizar como empaque para hamburguesa de bonito.</t>
  </si>
  <si>
    <t>Conservación de la Biodiversidad y ecosistemas</t>
  </si>
  <si>
    <t>EVALUACIÓN POS COSECHA DE CARACTERIZACIÓN FÍSICO QUÍMICA DE FRUTOS EN CULTIVARES DE FRESA (Fragaria x ananassa Duch) EN BARRANCA</t>
  </si>
  <si>
    <t xml:space="preserve">• Caracterizar los polímeros formadores de películas flexibles.
• Diseñar la extracción,cuantificar y caracterizar compuestos bioactivos de especies vegetales: propoleo y eucalipto.
• Desarrollar y caracterizar películas flexibles con incorporación de compuestos bioactivos y evaluación de las actividades biológicas.
• Evaluar el efecto protectivo de las películas flexibles en hamburguesa bonito.
• Divulgación de resultados y transferencia tecnológica.
</t>
  </si>
  <si>
    <t xml:space="preserve">Editar y producir un libro a modo de revisión y sistematización del estado del arte referente a las leguminosas y su microbioma en agricultura sostenible.
</t>
  </si>
  <si>
    <t xml:space="preserve">• Formar equipos multidisciplinarios respecto a los temas propuestos.
• Realizar la revisión bibliográfica de los temas relacionados a las leguminosas y su microbioma en la agricultura sostenible.
• Editar los capítulos producidos como resultado de la revisión del estado del arte relacionado a leguminosas y su microbioma en la agricultura sostenible.
</t>
  </si>
  <si>
    <t xml:space="preserve">Tecnología de alimentos en manejo de 
post cosecha. </t>
  </si>
  <si>
    <t>Mg. Renzo Alfredo Valdez Nuñez</t>
  </si>
  <si>
    <t>11 meses:
Del 28 de setiembre 2021- 27 agosto 2022</t>
  </si>
  <si>
    <t>Evaluar en post cosecha las propiedades físico, químicas y sensoriales en cultivares de fresa (Fragaria x ananassa Duch) provenientes de dos tipos de riego del distrito de Supe y Barranca.</t>
  </si>
  <si>
    <r>
      <rPr>
        <rFont val="Calibri"/>
        <b/>
        <color theme="1"/>
        <sz val="12.0"/>
      </rPr>
      <t xml:space="preserve">Miembros
</t>
    </r>
    <r>
      <rPr>
        <rFont val="Calibri"/>
        <color theme="1"/>
        <sz val="12.0"/>
      </rPr>
      <t xml:space="preserve">- Mg. Celia Cruz Silvera Pablo
- Mg. Ronald Mauricio Tarazona Delgado
</t>
    </r>
    <r>
      <rPr>
        <rFont val="Calibri"/>
        <b/>
        <color theme="1"/>
        <sz val="12.0"/>
      </rPr>
      <t xml:space="preserve">
Colaboradores</t>
    </r>
    <r>
      <rPr>
        <rFont val="Calibri"/>
        <color theme="1"/>
        <sz val="12.0"/>
      </rPr>
      <t xml:space="preserve">
- Mg. Henrry Ruiz Solsol
- Mg. José Carlos Rojas García
- Dr. Pedro Bernardo Lezama Asencio
- Dra. Bertha Soledad Soriano Bernilla
- Mg. Edgar David Zavaleta Verde
- Mg. Luz Marina Espinoza De Arenas
- Dra. Nery Luz Santillana Villanueva
- Dr. Eulogio José Bedmar Gómez</t>
    </r>
  </si>
  <si>
    <t>• Evaluar la interacción de los factores que influyen en la mejora de las propiedades física, química y sensorial de la fruta de fresa en post cosecha.
• Evaluar el sistema de riego más eficiente para mejorar la calidad física, química y sensorial de la fruta de fresa en post cosecha.
• Evaluar la preferencia de variedades por el consumidor en el distrito de Barranca.</t>
  </si>
  <si>
    <t xml:space="preserve">Mg. Sc. NINA CASANA AMORETTI </t>
  </si>
  <si>
    <t>- Jaime Adolfo Andrés Blas
- Juan Javier Meza Campos</t>
  </si>
  <si>
    <t>Ing. José Cóndor Caro</t>
  </si>
  <si>
    <t>Chávez Rosales Kelvin Héctor</t>
  </si>
  <si>
    <t>EL IMPACTO DEL COVID-19 EN LA ECONOMÍA DE LAS EMPRESAS HOTELERAS DE LA PROVINCIA DE BARRANCA – 2020.</t>
  </si>
  <si>
    <t>EFECTO DE LA HARINA DE SEMILLA DE Lupinus mutabilis EN LOS PARÁMETROS PRODUCTIVOS Y REPRODUCTIVOS EN OVINOS DE PELO</t>
  </si>
  <si>
    <t>Financiamiento en las Pymes</t>
  </si>
  <si>
    <t>514-2021-UNAB</t>
  </si>
  <si>
    <t>Determinar el impacto del COVID-19 en la economía de las empresas hoteleras de la provincia de Barranca -2020.</t>
  </si>
  <si>
    <t>• Describir el impacto del COVID-19 en la economía de las empresas hoteleras de la provincia de Barranca - 2020, respecto a la prestación de servicios. 
• Analiza el impacto del COVID-19 en la economía de las empresas hoteleras de la provincia de Barranca - 2020, respecto a la carga laboral
• Examinar el impacto del COVID-19 en la economía de las empresas hoteleras de la provincia de Barranca – 2020, respecto al consumo y a gastos fijos</t>
  </si>
  <si>
    <t xml:space="preserve"> Producción Agropecuaria Sustentable</t>
  </si>
  <si>
    <r>
      <rPr>
        <rFont val="Calibri"/>
        <b/>
        <color theme="1"/>
        <sz val="12.0"/>
      </rPr>
      <t xml:space="preserve">Miembros
</t>
    </r>
    <r>
      <rPr>
        <rFont val="Calibri"/>
        <color theme="1"/>
        <sz val="12.0"/>
      </rPr>
      <t>- Mg. Nil Edinson Mendoza Virhuez
- Mg. Percy Fernando Sayán Castillo</t>
    </r>
    <r>
      <rPr>
        <rFont val="Calibri"/>
        <color theme="1"/>
        <sz val="12.0"/>
      </rPr>
      <t xml:space="preserve">
</t>
    </r>
  </si>
  <si>
    <t>08 meses
Del 02 de setiembre 2021- 02 mayo 2022</t>
  </si>
  <si>
    <t>- José Valdemar Muro Ruiz
- Josué Aljovin Giraldo Cotrina</t>
  </si>
  <si>
    <r>
      <rPr>
        <rFont val="Calibri"/>
        <b/>
        <color theme="1"/>
        <sz val="12.0"/>
      </rPr>
      <t>MIEMBROS:</t>
    </r>
    <r>
      <rPr>
        <rFont val="Calibri"/>
        <color theme="1"/>
        <sz val="12.0"/>
      </rPr>
      <t xml:space="preserve">
MSc. Grisel V. Chiroque Velásquez
MSc. Nilton Rojas Guerra
</t>
    </r>
    <r>
      <rPr>
        <rFont val="Calibri"/>
        <b/>
        <color theme="1"/>
        <sz val="12.0"/>
      </rPr>
      <t xml:space="preserve">
COLABORADORES:</t>
    </r>
    <r>
      <rPr>
        <rFont val="Calibri"/>
        <color theme="1"/>
        <sz val="12.0"/>
      </rPr>
      <t xml:space="preserve">
Ph.D. Fernando Tello Celis
Lic. Estefany Deyhanyra Rengifo 
Silvano
Ph.D. Víctor Hugo Álvarez</t>
    </r>
  </si>
  <si>
    <t>Totales</t>
  </si>
  <si>
    <t xml:space="preserve"> Evaluar el efecto de la inclusión de la harina de semilla de Lupinus mutabilis
en la dieta de ovinos de pelo en los parámetros productivos y reproductivos.</t>
  </si>
  <si>
    <t>EFECTO DEL CORONAVIRUS (COVID 19), EN LAS PYMES DEL PERÚ, 2020</t>
  </si>
  <si>
    <r>
      <rPr>
        <rFont val="Calibri"/>
        <b/>
        <color theme="1"/>
        <sz val="12.0"/>
      </rPr>
      <t xml:space="preserve">Colaborador:
</t>
    </r>
    <r>
      <rPr>
        <rFont val="Calibri"/>
        <b val="0"/>
        <color theme="1"/>
        <sz val="12.0"/>
      </rPr>
      <t>José López Barreto
Junior Rick Aldave Montes</t>
    </r>
  </si>
  <si>
    <t>▪ Determinar conversión alimenticia en borregas blackbelly pre y post parto
alimentadas con diferentes porcentajes de harina de tarwi.
▪ Establecer la mortalidad en corderos de borregas blackbelly alimentadas con 
diferentes porcentajes de harina de tarwi.
▪ Evaluar el tamaño y peso de la camada de borregas alimentadas con 
diferentes porcentajes de harina de tarwi.
▪ Determinar el intervalo parto-primer celo post parto en borregas 
alimentadas con diferentes porcentajes de harina de tarwi.
▪ Determinar los intervalos parto-concepción en borregas con alimentación 
en diferentes porcentajes de harina de tarwi.
▪ Determinar costo-beneficio del uso de harina de tarwi en la dieta en ovinos</t>
  </si>
  <si>
    <t>FINANCIAMIENTO EN LAS PYMES</t>
  </si>
  <si>
    <t>Mg. Sc. Ing. GLADYS GARAY LIVIA</t>
  </si>
  <si>
    <t xml:space="preserve">Conocer los efectos del Coronavirus COVID 19 en las PYMES del Peru,  2020.
</t>
  </si>
  <si>
    <t>Gadea Giraldo Lizet Lizbeth</t>
  </si>
  <si>
    <t xml:space="preserve">• Conocer los efectos del coronavirus covid-19 en el financiamiento de las PYMES del Perú 2020.
• Conocer los efectos del Coronavirus Covid 19 en los trabajadores de las PYMES del Perú 2020.
</t>
  </si>
  <si>
    <r>
      <rPr>
        <rFont val="Calibri"/>
        <b/>
        <color theme="1"/>
        <sz val="12.0"/>
      </rPr>
      <t xml:space="preserve">Miembros
</t>
    </r>
    <r>
      <rPr>
        <rFont val="Calibri"/>
        <color theme="1"/>
        <sz val="12.0"/>
      </rPr>
      <t>- Abog. Efrain Ludogardo Ostos Rodriguez
- Mg. Edward Ivan Terrones Galvez</t>
    </r>
  </si>
  <si>
    <t>- Jhonn Jayro Quintana Henriquez
- Marjori Alexandra Cruz Narro</t>
  </si>
  <si>
    <t>EVALUACIÓN DE MEDIOS DE CULTIVO PARA EL ESTABLECIMIENTO Y MULTIPLICACIÓN IN VITRO DE ARÁNDANO Vaccinium corymbosum L.</t>
  </si>
  <si>
    <t>515-2021-UNAB</t>
  </si>
  <si>
    <t xml:space="preserve">Producción Agrícola Sustentable </t>
  </si>
  <si>
    <t>12 meses
Del 02 de setiembre 2021- 02 setiembre 2022</t>
  </si>
  <si>
    <t>Evaluar medios de cultivo para el establecimiento y multiplicación in vitro de microestacas de arándano Vaccinium corymbosum L. variedad “Biloxi” y “Emerald”.</t>
  </si>
  <si>
    <t xml:space="preserve">▪ Estandarizar el protocolo de desinfección superficial de microestacas de arándanos var. “Biloxi” y “Emerald”.
▪ Estandarizar los medios de cultivo para el establecimiento y multiplicación in vitro de microestacas de arándanos var. “Biloxi” y “Emerald”.
</t>
  </si>
  <si>
    <t>Mblgo. M. Sc. RENZO ALFREDO VALDEZ NUÑEZ</t>
  </si>
  <si>
    <t>Blga. M. Sc. Rosa Maria Cabrera Pintado</t>
  </si>
  <si>
    <t>Jackeline Belgica Bazán Casimiro</t>
  </si>
  <si>
    <t>ESTUDIO DE LA EFICIENCIA E IMPACTO DEL POROUS ALPHA BAJO DIFERENTES REGÍMENES DE RIEGO EN EL CULTIVO DE ESPÁRRAGO</t>
  </si>
  <si>
    <t>530-2021-UNAB
Ampliación:
080-2022-UNAB</t>
  </si>
  <si>
    <t>Mejoramiento de la textura del suelo</t>
  </si>
  <si>
    <t>6 meses
Del 09 de setiembre 2021- 08 marzo 2022
Ampliacion:
Hasta el 24 de mayo 2022</t>
  </si>
  <si>
    <t>Determinar el efecto del porous alpha en el ahorro de agua sin impacto negativo en el cultivo de espárrago (Asparagus officinalis L.).</t>
  </si>
  <si>
    <t>• Confirmar la eficiencia del porous alpha en un 40% en el ahorro de agua, sin impacto negativo en el suelo y producto cosechado de espárrago (Asparagus offcinalis L.).
• Confirmar la utilidad de la enmienda porous alpha en el ahorro de agua, sin impacto negativo en el suelo y producto cosechado de espárrago (Asparagus officinalis L.).</t>
  </si>
  <si>
    <t>Mg. Sc. HUGO OSWALDO RAMOS INCA ROCA</t>
  </si>
  <si>
    <t>Ing. José Rolando Condor Caro</t>
  </si>
  <si>
    <t>Cerna Abal Reynold Kendy</t>
  </si>
  <si>
    <t>Mg. VICTOR MANUEL ARÉVALO ROJAS</t>
  </si>
  <si>
    <t>Ms.C. Edwin Jorge Vega Portalatino</t>
  </si>
  <si>
    <t xml:space="preserve"> IDEAS DE EMPRENDIMIENTO EMPRESARIAL UNIVERSITARIO </t>
  </si>
  <si>
    <t>439-2020-UNAB
AMPLIACIÓN:
391-2021-UNAB</t>
  </si>
  <si>
    <t>08 meses
Del 14 de octubre 2020- 13 junio 2021
Ampliacion:
Hasta el 14 de agosto 2021</t>
  </si>
  <si>
    <t>IDEA DE EMPRENDIMIENTO</t>
  </si>
  <si>
    <t>Mg. CELIA SILVERA PABLO</t>
  </si>
  <si>
    <t>OBJETIVOS ESTRATEGICOS</t>
  </si>
  <si>
    <t xml:space="preserve">
CONSULTORIO DE ENFERMERÍA “ESPERANZA DE VIDA”
</t>
  </si>
  <si>
    <t>426-2020-UNAB</t>
  </si>
  <si>
    <t xml:space="preserve">UNAB:
1 Recursos Ordinarios
00 Recursos Ordinarios
</t>
  </si>
  <si>
    <t>06 meses:
Del 02 de octubre 2020- 01 de abril 2021</t>
  </si>
  <si>
    <t>Ofrecer nuestros servicios de cuidado asistencial dirigido al Adulto Mayor,
buscando satisfacer las necesidades de salud en forma oportuna, eficiente y eficaz.
Proponemos crear un Consultorio de Enfermería denominado “Esperanza de Vida” el cual
se atenderá de manera directa y también a domicilio. Se contará con personal competente, humanitario e integro.</t>
  </si>
  <si>
    <t>•Ofrecer servicios de Enfermería que cubran las necesidades del usuario.
• Fomentar el cuidado integral, al adulto mayor para su recuperación y calidad de vida.
• Brindar comodidad y confort.
• Mantener altos niveles de satisfacción de nuestros servicios.
• Lograr una cobertura la salud pública.
• Crear un Consultorio de Enfermería “Esperanza de Vida” en la Provincia, dirigidos al
adulto mayor.</t>
  </si>
  <si>
    <t>Mg. Cesar Augusto Curipaco Oncebay</t>
  </si>
  <si>
    <t xml:space="preserve">
Jemina Fabian Abendaño</t>
  </si>
  <si>
    <r>
      <rPr>
        <rFont val="Calibri"/>
        <b/>
        <color theme="1"/>
        <sz val="12.0"/>
      </rPr>
      <t>Miembros</t>
    </r>
    <r>
      <rPr>
        <rFont val="Calibri"/>
        <color theme="1"/>
        <sz val="12.0"/>
      </rPr>
      <t xml:space="preserve">
- Jeraly Susan Salinas Gavino
- Estefany Karol Blas Tamara
- Junior Bikeysi Romero Simón</t>
    </r>
  </si>
  <si>
    <t>SERVICIO DE TELECONSULTAS EN EL CONSUMO DE ALIMENTOS SOSTENIBLES PARA CONTRARRESTAR LA CONDICIÓN DE OBESIDAD</t>
  </si>
  <si>
    <t>La misión corporativa de La empresa SPEAS S.A.C situada en el rubro de alimentos sostenibles, tiene como tarea orientar el proceso de alimentación saludable, cuidando y mejorando los hábitos alimenticios, en población económicamente activa y su entorno, con aplicación de la normatividad vigente y tecnologías que permitan identificar, evaluar y clasificar el estado nutricional de los clientes atendidos.</t>
  </si>
  <si>
    <t>• Realizar el mayor número de tele consultas hasta el fin de año del 2020 para lograr que nuestro servicio sea conocido y poder posicionarnos en la mente del cliente cubriendo las necesidades de este.
• Diseñar diferentes plataformas de negocio en tele consultas bridando calidad alimentaria y nutricional para las personas.
• Consolidar el patrimonio de la empresa.
• Difundir el servicio en distritos de mayor acogida.
• Que el servicio sea uno de los favoritos en los distritos para tener un reconocimiento local como una de la mejor tele consultas en alimentos sostenibles.
• Incursionar en el mercado a nivel regional.
• Innovar en productos que beneficien a contra restar los problemas de obesidad de los clientes de SPEAS S.A.C.</t>
  </si>
  <si>
    <t>Mg. Robert William Ocrospoma Dueñas</t>
  </si>
  <si>
    <t>Kelly Milena Leyva Obispo</t>
  </si>
  <si>
    <t>CAPACITACIÓN EN GESTIÓN EMPRESARIAL Y SU EFECTO EN LA COMPETITIVIDAD DE LOS AGRICULTORES DEL VALLE DE SUPE, BARRANCA 2021</t>
  </si>
  <si>
    <r>
      <rPr>
        <rFont val="Calibri"/>
        <b/>
        <color theme="1"/>
        <sz val="12.0"/>
      </rPr>
      <t>Miembros</t>
    </r>
    <r>
      <rPr>
        <rFont val="Calibri"/>
        <color theme="1"/>
        <sz val="12.0"/>
      </rPr>
      <t xml:space="preserve">
- Betsy Vanessa Hizo Presentacion
- Yonel Daivi Doroteo Doroteo
- Cristian Jhony Santa Genebrozo
- Sarumi Livanesa Seminario León</t>
    </r>
  </si>
  <si>
    <t>300-2021-UNAB</t>
  </si>
  <si>
    <t>“IDEAS VERDES SOSTENIBLES”</t>
  </si>
  <si>
    <t>Innovación, tecnología y empresa</t>
  </si>
  <si>
    <t>12 meses:
del 24 de mayo 2021- 23 de mayo 2022</t>
  </si>
  <si>
    <t>Determinar el efecto de la capacitación en gestión empresarial en la competitividad de los agricultores del Valle de Supe, Barranca 2021</t>
  </si>
  <si>
    <t>Contribuir al desarrollo económico de los productores, incrementando los rendimientos y
mejorando la calidad de los suelos agrícolas de nuestros clientes, produciendo compost
fortificado. Así mismo brindando servicio de calidad basados en el mejoramiento continuo de
nuestros procesos e innovación tecnológica, siendo una empresa rentable y sostenible en el
tiempo.</t>
  </si>
  <si>
    <t>• Demostrar el efecto de la capacitación de gestión productiva en la competitividad de los agricultores del Valle de Supe, Barranca 2021.
• Analizar el efecto de la capacitación de gestión comercial en la competitividad de los agricultores del Valle de Supe, Barranca 2021.
• Evaluar el efecto de la capacitación de gestión financiera en la competitividad de los agricultores del Valle de Supe, Barranca 2021.</t>
  </si>
  <si>
    <t>• Reducir el volumen original de los residuos urbanos y agrícolas.
• Aumentar la fertilidad de los suelos agrícolas.
• Mejorar la calidad de cosecha con nuestro producto biológicamente estable
• Satisfacer el mercado de enmiendas agrícolas orgánicas en la Provincia de Barranca</t>
  </si>
  <si>
    <t>JOSÉ CAYETANO VERGARAY HUAMÁN
FRANCISCO RAFAEL LEÓN CAVERO
TITO ARMANDO JARA PAJUELO
NIL EDINSON MENDOZA VIRHUEZ</t>
  </si>
  <si>
    <t>M. Sc. Celia Cruz  Silvera Pablo</t>
  </si>
  <si>
    <t>WALTER JAVIER GUTIERREZ DEXTRE
DAVID ANTONIO ZUÑIGA RAMIREZ</t>
  </si>
  <si>
    <t>Jose Sipan Vega</t>
  </si>
  <si>
    <r>
      <rPr>
        <rFont val="Calibri"/>
        <b/>
        <color theme="1"/>
        <sz val="12.0"/>
      </rPr>
      <t>Miembros</t>
    </r>
    <r>
      <rPr>
        <rFont val="Calibri"/>
        <color theme="1"/>
        <sz val="12.0"/>
      </rPr>
      <t xml:space="preserve">
- Roxana Armas Caro
- Kenlli Asencios Patricio 
- Jackeline Bazán Casimiro
- José Gonzáles Gavino
- Karen Sanchez Chinchay</t>
    </r>
  </si>
  <si>
    <t>“NUTRASOLUTION TECH”</t>
  </si>
  <si>
    <t>BRECHAS DE CUMPLIMIENTO Y LA RECAUDACIÓN FISCAL, BARRANCA  2021</t>
  </si>
  <si>
    <t>Somos una empresa que brinda un servicio a la comunidad, facilitándole el
tiempo de entrega a los distribuidores de sus productos y/a clientes que requerían
nuestro servicio de express delivery con la entrega satisfactoria en el destino previsto de productos.</t>
  </si>
  <si>
    <t>Tributación. Negocios y sus aplicaciones</t>
  </si>
  <si>
    <t xml:space="preserve">• En nuestros usuarios que distingan la respuesta eficaz, eficiente y de calidad de nuestros servicios brindados.
• Desarrollar la eficiencia de la gestión administrativa de nuestra empresa.
• Desarrollar la eficiencia de la distribución de nuestro personal.
• Destacar por el nivel de perfeccionamiento de competitividad de nuestro equipo.
• Destacar por ser una empresa líder que contribuye en el cuidado de nuestro medio ambiente.
</t>
  </si>
  <si>
    <t>Conocer las brechas de cumplimiento y la recaudación fiscal de las Mypes, Barranca 2021.</t>
  </si>
  <si>
    <t>Mg. Cesar Jesús Peña Oxolon</t>
  </si>
  <si>
    <t>Gabriela Ticse Vila</t>
  </si>
  <si>
    <t>• Identificar la incidencia de las brechas de cumplimiento de las Mypes en la recaudación fiscal Barranca 2021.
• Identificar las causas que originan las brechas de cumplimiento de las Mypes en la recaudación fiscal Barranca 2021.</t>
  </si>
  <si>
    <r>
      <rPr>
        <rFont val="Calibri"/>
        <b/>
        <color theme="1"/>
        <sz val="12.0"/>
      </rPr>
      <t>Miembros</t>
    </r>
    <r>
      <rPr>
        <rFont val="Calibri"/>
        <color theme="1"/>
        <sz val="12.0"/>
      </rPr>
      <t xml:space="preserve">
- Ruht Abigail Agurto Saavedra
- Yeni Salinas Torres
- Nicolle Gloria Solorzano Balabarca
- Yuri Luzmila Cuadros Cuellar</t>
    </r>
  </si>
  <si>
    <t>EFRAIN LUDOGARDO, OSTOS RODRIGUEZ</t>
  </si>
  <si>
    <t>JHONN JAYRO, QUINTANA HENRIQUEZ
MARJORI ALEXANDRA, CRUZ NARRO</t>
  </si>
  <si>
    <t>APROBADOS 2020</t>
  </si>
  <si>
    <t>EL IMPACTO DE LOS RECURSOS FINANCIEROS DEL COVID-19 Y LAS ESTRATEGIAS DE LAS EMPRESAS AGROEXPORTADORAS DEL DISTRITO DE BARRANCA – 2021</t>
  </si>
  <si>
    <t>VIENEN DEL 2019</t>
  </si>
  <si>
    <t>Finanzas y sus aplicaciones</t>
  </si>
  <si>
    <t>6 meses:
del 24 de mayo 2021- 23 de noviembre 2021</t>
  </si>
  <si>
    <t>Determinar el impacto de recurso financiero del covid-19 y las estrategias de las empresas agroexportadoras del distrito de barranca-2021.</t>
  </si>
  <si>
    <t>•Analizar el impacto de recurso financiero del covid-19 y las estrategias de las empresas agroexportadoras del distrito de barranca-2021, respecto a la planificación
•Evaluar   el impacto de recurso financiero del covid-19 y las estrategias de las empresas agroexportadoras del distrito de barranca-2021, respecto a la ejecución
•Examinar el impacto de recurso financiero del covid-19 y las estrategias de las empresas agroexportadoras del distrito de barranca-2021, Respecto al control</t>
  </si>
  <si>
    <t>Mg. PERCY FERNANDO SAYÁN CASTILLO</t>
  </si>
  <si>
    <t xml:space="preserve">DE PAZ LAZARO ANA CECILIA
MAGNA TEODOMIRA VALVERDE MENDOZA
</t>
  </si>
  <si>
    <t xml:space="preserve">NAYELY ANALY RODRIGUEZ GARAY
ETHEL JENYFER MENDOZA PAJUELO
</t>
  </si>
  <si>
    <t>AUTOCUIDADO Y MEDIDAS PREVENTIVAS ANTE LA COVID-19 EN LA FAMILIA DE LOS ESTUDIANTES DE UNA INSTITUCIÓN UNIVERSITARIA, BARRANCA, 2021</t>
  </si>
  <si>
    <t>Salud Pública</t>
  </si>
  <si>
    <t>Determinar la asociación entre las conductas de autocuidado y las medidas preventivas ante la COVID-19 en la familia de los estudiantes de una institución universitaria.</t>
  </si>
  <si>
    <t>• Identificar las características sociodemográficas y epidemiológicas COVID19 de las familias de los estudiantes de una institución universitaria.
• Clasificar las conductas de autocuidado de la familia de los estudiantes de una institución universitaria.
•  Clasificar las medidas preventivas frente a la COVID-19 en la familia de los estudiantes de una institución universitaria.
• Asociar las características sociodemográficas y conductas de autocuidado en la familia de los estudiantes de una institución universitaria.
• Asociar las características sociodemográficas y medidas preventivas frente al COVID-19 en la familia de los estudiantes de una institución universitaria.</t>
  </si>
  <si>
    <t>Mg. MAYRA GRISELL GARCIA SILVA.</t>
  </si>
  <si>
    <t>KATTIA OCHOA VIGO
ENRIQUE DANIEL GONZALES AYALA
CARMEN ROSA ALVARADO ZÚÑIGA
BRANCO ERNESTO ARANA CERNA</t>
  </si>
  <si>
    <t>SÉFORA MILAGRITO VELÁSQUEZ GRADOS.
LUCERO DE AMÉRICA ESPINOZA JARA.
JEANPIERS MAURO ARANDA FLORES.</t>
  </si>
  <si>
    <t>DERECHO Y CIENCIAS POLÍTICAS</t>
  </si>
  <si>
    <t>TESIS INIA</t>
  </si>
  <si>
    <r>
      <rPr>
        <rFont val="Calibri"/>
        <b/>
        <color theme="1"/>
        <sz val="12.0"/>
      </rPr>
      <t xml:space="preserve">Miembro
</t>
    </r>
    <r>
      <rPr>
        <rFont val="Calibri"/>
        <color theme="1"/>
        <sz val="12.0"/>
      </rPr>
      <t>Mg. Víctor Manuel Bazán Montenegro</t>
    </r>
  </si>
  <si>
    <t xml:space="preserve">APLICACIÓN DE LA IMPRESIÓN 3D POR INYECCION DE CHOCOLATES. ESTUDIO DE FORMA DE CUBIERTA, TEXTURA INSTRUMENTAL Y SENSORIAL </t>
  </si>
  <si>
    <t xml:space="preserve">338-2024-UNAB
(02/05/2024)
</t>
  </si>
  <si>
    <t>UNAB:
4 Donaciones y Transferencias 13 Donaciónes y 
Transferencias</t>
  </si>
  <si>
    <t>Diseño, desarrollo y optimización de procesos en 
productos alimenticios.</t>
  </si>
  <si>
    <t>18 meses
Del 02 mayo 2024- 02 noviembre 2025</t>
  </si>
  <si>
    <t xml:space="preserve">Determinar la influencia de la estructura  macroscópica de barras de chocolates impresas en 3D sobre las propiedades instrumentales de la textura y la percepción sensorial </t>
  </si>
  <si>
    <t>• Diseñar, formular e imprimir barras de chocolates con diferentes patrones de líneas diagonales y porcentajes de relleno.
• Realizar un análisis del perfil de textura (TPA) para cuantificar las propiedades instrumentales de la barra de chocolates
• Conocer la percepción de la textura (dureza, masticabilidad) y aceptabilidad. 
• Correlacionar las propiedades de la textura instrumental con la textura sensorial y la aceptabilidad.</t>
  </si>
  <si>
    <t>Dr. Reynaldo Justino Silva Paz</t>
  </si>
  <si>
    <t>Mg. SLEYTHER ARTURO DE LA CRUZ VEGA</t>
  </si>
  <si>
    <r>
      <rPr>
        <rFont val="Calibri"/>
        <b/>
        <color theme="1"/>
        <sz val="12.0"/>
      </rPr>
      <t xml:space="preserve">Miembros
</t>
    </r>
    <r>
      <rPr>
        <rFont val="Calibri"/>
        <color theme="1"/>
        <sz val="12.0"/>
      </rPr>
      <t xml:space="preserve">- Mg. María Asunción González Esqueche
- Mg. José Luis Zumarán Irribarren
</t>
    </r>
  </si>
  <si>
    <r>
      <rPr>
        <rFont val="Calibri"/>
        <b/>
        <color theme="1"/>
        <sz val="12.0"/>
      </rPr>
      <t xml:space="preserve">MIEMBROS:
</t>
    </r>
    <r>
      <rPr>
        <rFont val="Calibri"/>
        <color theme="1"/>
        <sz val="12.0"/>
      </rPr>
      <t xml:space="preserve">Dr. Nicodemo Crescencio Jamanca Gonzales
Dra. Eulalia Vargas Tapia
Dra. Amparo Eccoña Sota (Externo)
Dr. Erick Saldaña Villa (Externo)
Dr. Elfer Orlando Obispo Gavino (Externo)
Mg. Edwin Antonio Macavilca Ticlyauri (Externo)
Mg. Thalia Alesandra Rivera Asqui (Externo)
</t>
    </r>
    <r>
      <rPr>
        <rFont val="Calibri"/>
        <b/>
        <color theme="1"/>
        <sz val="12.0"/>
      </rPr>
      <t>COLABORADORES:</t>
    </r>
    <r>
      <rPr>
        <rFont val="Calibri"/>
        <color theme="1"/>
        <sz val="12.0"/>
      </rPr>
      <t xml:space="preserve">
•Ing. Yolanda Maricruz, Eguilas Caushi (Administrativo) 
• Ing. Rossy Anavel, Padilla Fabian  (Administrativo)          
• Est. Gianella Naely, Rosales Muñoz             • Est. Maricarmen paola Arteaga Reyes            • Est. Jasmin Gudelia, Juipa Mallqui</t>
    </r>
  </si>
  <si>
    <r>
      <rPr>
        <rFont val="Calibri"/>
        <b/>
        <color theme="1"/>
        <sz val="12.0"/>
      </rPr>
      <t>Tesistas:</t>
    </r>
    <r>
      <rPr>
        <rFont val="Calibri"/>
        <color theme="1"/>
        <sz val="12.0"/>
      </rPr>
      <t xml:space="preserve">
</t>
    </r>
  </si>
  <si>
    <t>308-2020-UNAB
AMPLIACIÓN:
482-2021-UNAB</t>
  </si>
  <si>
    <t>12 meses:
Del 05 de agosto 2020-04 de agosto 2021
Ampliacion:
Hasta el 05 de diciembre 2021</t>
  </si>
  <si>
    <t>Dra. SARELA CARMELA ALFARO CRUZ</t>
  </si>
  <si>
    <r>
      <rPr>
        <rFont val="Calibri"/>
        <b/>
        <color theme="1"/>
        <sz val="12.0"/>
      </rPr>
      <t xml:space="preserve">Miembros:
</t>
    </r>
    <r>
      <rPr>
        <rFont val="Calibri"/>
        <color theme="1"/>
        <sz val="12.0"/>
      </rPr>
      <t>- Mg. José Nicolás Jiménez Bustamente</t>
    </r>
  </si>
  <si>
    <t>Mg. MARIALITA CATALINA RAMÍREZ PRECIADO</t>
  </si>
  <si>
    <r>
      <rPr>
        <rFont val="Calibri"/>
        <b/>
        <color theme="1"/>
        <sz val="12.0"/>
      </rPr>
      <t xml:space="preserve">Miembros:
</t>
    </r>
    <r>
      <rPr>
        <rFont val="Calibri"/>
        <color theme="1"/>
        <sz val="12.0"/>
      </rPr>
      <t xml:space="preserve">- Mg. César Augusto Curipaco Oncebay
</t>
    </r>
    <r>
      <rPr>
        <rFont val="Calibri"/>
        <b/>
        <color theme="1"/>
        <sz val="12.0"/>
      </rPr>
      <t xml:space="preserve">
Colaboradores</t>
    </r>
    <r>
      <rPr>
        <rFont val="Calibri"/>
        <color theme="1"/>
        <sz val="12.0"/>
      </rPr>
      <t xml:space="preserve">
- Mg. Jannet Anilú Alva Huerta</t>
    </r>
  </si>
  <si>
    <t>308-2020-UNAB
AMPLIACIÓN:
469-2021-UNAB</t>
  </si>
  <si>
    <t>IDENTIFICACIÓN 
Y CUANTIFICACIÓN DE 
COMPUESTOS 
BIOACTIVOS DE 
PITAHAYA (Hylocereus 
spp.) MEDIANTE LC-MS 
PARA EL DESARROLLO
DE PRODUCTOS EN LA 
PROVINCIA DE BARRANCA</t>
  </si>
  <si>
    <t>12 meses:
Del 05 de agosto 2020-04 de agosto 2021
AMPLIACIÓN:
05 de diciembre 2021</t>
  </si>
  <si>
    <t>Alimentos funcionales y Nutracéuticos</t>
  </si>
  <si>
    <t>Identificar y cuantificar los compuestos bioactivos de pitahaya (hylocereus spp.) en pulpa, cáscara y semillas de diferentes variedades mediante LC-MS para el desarrollo de productos en la provincia de Barranca, Lima.</t>
  </si>
  <si>
    <t>• Realizar la caracterización fisicoquímica y proximal de las diferentes variedades de pitahaya de la región.
• Optimizar el método de extracción de los compuestos fenólicos, betacianinas totales, antocianinas totales, flavonoides totales y capacidad antioxidante.
• Identificar los componentes bioactivos mediante el uso de Cromatografía Líquida acoplado al Espectrómetro de masa (LC-MS).
• Cuantificar en base a su masa/carga los compuestos individuales presentes en el extracto de la pitahaya.
• Comparar entre las diferentes variedades el potencial que presenta cada uno de ellos.
• Inicio de una base de datos con los resultados de los análisis para organizar y futuras observaciones.</t>
  </si>
  <si>
    <r>
      <rPr>
        <rFont val="Calibri"/>
        <b/>
        <color theme="1"/>
        <sz val="12.0"/>
      </rPr>
      <t xml:space="preserve">Miembros
</t>
    </r>
    <r>
      <rPr>
        <rFont val="Calibri"/>
        <color theme="1"/>
        <sz val="12.0"/>
      </rPr>
      <t xml:space="preserve">- Mg. Celia Cruz Silvera Pablo
- Mg. Ronald Mauricio Tarazona Delgado
</t>
    </r>
    <r>
      <rPr>
        <rFont val="Calibri"/>
        <b/>
        <color theme="1"/>
        <sz val="12.0"/>
      </rPr>
      <t xml:space="preserve">
Colaboradores</t>
    </r>
    <r>
      <rPr>
        <rFont val="Calibri"/>
        <color theme="1"/>
        <sz val="12.0"/>
      </rPr>
      <t xml:space="preserve">
- Mg. Henrry Ruiz Solsol
- Mg. José Carlos Rojas García
- Dr. Pedro Bernardo Lezama Asencio
- Dra. Bertha Soledad Soriano Bernilla
- Mg. Edgar David Zavaleta Verde
- Mg. Luz Marina Espinoza De Arenas
- Dra. Nery Luz Santillana Villanueva
- Dr. Eulogio José Bedmar Gómez</t>
    </r>
  </si>
  <si>
    <r>
      <rPr>
        <rFont val="Calibri"/>
        <b/>
        <color theme="1"/>
        <sz val="12.0"/>
      </rPr>
      <t>MIEMBROS:</t>
    </r>
    <r>
      <rPr>
        <rFont val="Calibri"/>
        <color theme="1"/>
        <sz val="12.0"/>
      </rPr>
      <t xml:space="preserve">
MSc. Grisel V. Chiroque 
Velásquez
</t>
    </r>
    <r>
      <rPr>
        <rFont val="Calibri"/>
        <b/>
        <color theme="1"/>
        <sz val="12.0"/>
      </rPr>
      <t>COLABORADORES:</t>
    </r>
    <r>
      <rPr>
        <rFont val="Calibri"/>
        <color theme="1"/>
        <sz val="12.0"/>
      </rPr>
      <t xml:space="preserve">
Ph.D. Noemí León Roque
Ph.D. Fernando Tello Celis
Ph.D. Silvia Pilco Quesada
Lic. Estefany Deyhanyra Rengifo 
Silvano
Ph.D. Víctor Hugo Álvarez</t>
    </r>
  </si>
  <si>
    <r>
      <rPr>
        <rFont val="Calibri"/>
        <b/>
        <color theme="1"/>
        <sz val="12.0"/>
      </rPr>
      <t>Tesistas:</t>
    </r>
    <r>
      <rPr>
        <rFont val="Calibri"/>
        <color theme="1"/>
        <sz val="12.0"/>
      </rPr>
      <t xml:space="preserve">
Luis Alfredo Tanamachi Chamarro
Marlon Michael Milla Roca
Estrella Dana Parada Cerna
Alexandra Pierina Pichilingue 
Catiri</t>
    </r>
  </si>
  <si>
    <r>
      <rPr>
        <rFont val="Calibri"/>
        <b/>
        <color theme="1"/>
        <sz val="12.0"/>
      </rPr>
      <t xml:space="preserve">Miembros
</t>
    </r>
    <r>
      <rPr>
        <rFont val="Calibri"/>
        <color theme="1"/>
        <sz val="12.0"/>
      </rPr>
      <t>- Mg. Nil Edinson Mendoza Virhuez
- Mg. Percy Fernando Sayán Castillo</t>
    </r>
    <r>
      <rPr>
        <rFont val="Calibri"/>
        <color theme="1"/>
        <sz val="12.0"/>
      </rPr>
      <t xml:space="preserve">
</t>
    </r>
  </si>
  <si>
    <t>EVALUACIÓN DE LOS IMPACTOS QUE GENERA LA QUEMA DE LA BIOMASA FOLIAR DEL MAÍZ AMARILLO DURO EN LAS PROPIEDADES DEL SUELO EN BARRANCA</t>
  </si>
  <si>
    <t>Producción agropecuaria sustentable</t>
  </si>
  <si>
    <r>
      <rPr>
        <rFont val="Calibri"/>
        <b/>
        <color theme="1"/>
        <sz val="12.0"/>
      </rPr>
      <t xml:space="preserve">Miembros
</t>
    </r>
    <r>
      <rPr>
        <rFont val="Calibri"/>
        <color theme="1"/>
        <sz val="12.0"/>
      </rPr>
      <t>- Abog. Efrain Ludogardo Ostos Rodriguez
- Mg. Edward Ivan Terrones Galvez</t>
    </r>
  </si>
  <si>
    <t>Evaluar los impactos que genera la quema de la biomasa foliar del 
maíz amarillo duro en las propiedades del suelo en Barranca.</t>
  </si>
  <si>
    <t>• Medir la magnitud de la elevación térmica en el suelo provocada por la quema de biomasa foliar del maíz amarillo duro en condiciones de campo.
• Analizar los cambios en la textura, pH y conductividad eléctrica (C.E.) del suelo como consecuencia de la quema de biomasa foliar del maíz amarillo duro en condiciones de campo. 
• Evaluar el impacto de la quema de biomasa foliar del maíz amarillo duro en la población de bacterias y hongos del suelo en condiciones de campo.</t>
  </si>
  <si>
    <r>
      <rPr>
        <rFont val="Calibri"/>
        <b/>
        <color theme="1"/>
        <sz val="12.0"/>
      </rPr>
      <t>MIEMBROS:</t>
    </r>
    <r>
      <rPr>
        <rFont val="Calibri"/>
        <color theme="1"/>
        <sz val="12.0"/>
      </rPr>
      <t xml:space="preserve">
Mg. Jorge Alberto Agurto Isidro
Dr. Miguel Ángel Inga Sotelo
Mg. Marino Jesús Valderrama 
Calderón</t>
    </r>
  </si>
  <si>
    <r>
      <rPr>
        <rFont val="Calibri"/>
        <b/>
        <color theme="1"/>
        <sz val="12.0"/>
      </rPr>
      <t>Colaborador:</t>
    </r>
    <r>
      <rPr>
        <rFont val="Calibri"/>
        <color theme="1"/>
        <sz val="12.0"/>
      </rPr>
      <t xml:space="preserve">
Jean Carlos Aviles Toledo</t>
    </r>
  </si>
  <si>
    <t>Mg.Sc. GLADYS LUZ GARAY LIVIA</t>
  </si>
  <si>
    <t>UN NUEVO PERFIL PARA LAS MARCAS DE
OSCILACIÓN EN PROCESOS DE FUNDICIÓN CONTINUA Y LA RÁPIDA SOLIDIFICACIÓN DEL FLUX EN LA INDUSTRIA DEL ACERO.</t>
  </si>
  <si>
    <t xml:space="preserve">843-2023-UNAB
(25/09/2023)
</t>
  </si>
  <si>
    <t xml:space="preserve"> Modelamiento Matemático y Estadístico</t>
  </si>
  <si>
    <t>18 meses
Del 25 setiembre 2023- 25 marzo 2025</t>
  </si>
  <si>
    <t>Determinar un nuevo perfil de las marcas de oscilación en procesos de fundición continua en la industria del acero</t>
  </si>
  <si>
    <t>• Determinar la rápida solidificación del flux adyacente a la pared del molde que en términos matemáticas equivale a un tiempo de solidificación que cumple con. 
• Evaluar el campo de temperatura del flux con respecto al tiempo en procesos de fundición continua</t>
  </si>
  <si>
    <t>Dr. Marcos Zambrano Fernández</t>
  </si>
  <si>
    <t xml:space="preserve">• Determinar el momento de aplicación del consorcio microbiano a base EM-compost y Trichop a la biomasa de maíz amarillo duro
• Evaluar la descomposición biológica aerobia de la biomasa de maíz maíz amarillo duro de la aplicación del consorcio microbiano a base EM-compost y trichop
 • Analizar cambios en la propiedades físicas, químicas y biológicas del suelo debido a la descomposición biológica aerobia de la biomasa de maíz amarillo duro
</t>
  </si>
  <si>
    <t>Dr. GREGORIO JOSÉ ARONE GASPAR</t>
  </si>
  <si>
    <r>
      <rPr>
        <rFont val="Calibri"/>
        <b/>
        <color theme="1"/>
        <sz val="12.0"/>
      </rPr>
      <t>MIEMBROS:</t>
    </r>
    <r>
      <rPr>
        <rFont val="Calibri"/>
        <color theme="1"/>
        <sz val="12.0"/>
      </rPr>
      <t xml:space="preserve">
Dr. Víctor Hugo López Solís
Mg. Flor Eonice Ramírez Mundaca
Mg. Vicente Miguel Alvino Aldave</t>
    </r>
  </si>
  <si>
    <r>
      <rPr>
        <rFont val="Calibri"/>
        <b/>
        <color theme="1"/>
        <sz val="12.0"/>
      </rPr>
      <t>Colaborador:</t>
    </r>
    <r>
      <rPr>
        <rFont val="Calibri"/>
        <color theme="1"/>
        <sz val="12.0"/>
      </rPr>
      <t xml:space="preserve">
 Est. Miguel Cancino Santiago</t>
    </r>
  </si>
  <si>
    <t>FORTALECIMIENTO DE CAPACIDADES DE LA PRODUCCIÓN LECHERA Y SU INCIDENCIA EN LA RENTABILIDAD DE LOS 
PEQUEÑOS GANADEROS, DISTRITO DE  SUPE, 2023</t>
  </si>
  <si>
    <t>Determinar de qué manera el fortalecimiento de capacidades productivas incide en la rentabilidad de pequeños ganaderos lecheros en el Distrito Supe – 2023</t>
  </si>
  <si>
    <t xml:space="preserve">• Caracterizar el sistema de producción pre y pos de pequeños ganaderos lecheros del Distrito Supe.
• Establecer los costos de producción en los pequeños ganaderos de leche del Distrito – Supe.
• Implementar un programa de capacitación mediante los ECAS a los pequeños ganaderos lecheros del Distrito – Supe.
• Evaluar la eficacia de la intervención a través del programa de capacitación en los ingresos económicos de los pequeños ganaderos de leche del Distrito – Supe.
</t>
  </si>
  <si>
    <t>Dr. José Cayetano Vergaray Huamán</t>
  </si>
  <si>
    <t xml:space="preserve">REACTIVARTES.COM </t>
  </si>
  <si>
    <t xml:space="preserve">589-2021-UNAB
(04/10/2021) </t>
  </si>
  <si>
    <r>
      <rPr>
        <rFont val="Calibri"/>
        <b/>
        <color theme="1"/>
        <sz val="12.0"/>
      </rPr>
      <t>MIEMBROS:</t>
    </r>
    <r>
      <rPr>
        <rFont val="Calibri"/>
        <color theme="1"/>
        <sz val="12.0"/>
      </rPr>
      <t xml:space="preserve">
Dr. Carlos Enrique García Soto
Mg. Tito Armando Jara Pajuelo
Mg. Nil Edinson Mendoza Virhuez
Mg. José Nicolás Jiménez 
Bustamante
</t>
    </r>
    <r>
      <rPr>
        <rFont val="Calibri"/>
        <b/>
        <color theme="1"/>
        <sz val="12.0"/>
      </rPr>
      <t>COLABORADORES:</t>
    </r>
    <r>
      <rPr>
        <rFont val="Calibri"/>
        <color theme="1"/>
        <sz val="12.0"/>
      </rPr>
      <t xml:space="preserve">
Dr. Francisco Rafael León Cavero
Mg. Sc. Emmanuel Alexander 
Sessarego Dávila
Mg. Sc. Angel Gerardo Vasquez
Requena
</t>
    </r>
  </si>
  <si>
    <r>
      <rPr>
        <rFont val="Calibri"/>
        <b/>
        <color theme="1"/>
        <sz val="12.0"/>
      </rPr>
      <t>Colaborador:</t>
    </r>
    <r>
      <rPr>
        <rFont val="Calibri"/>
        <color theme="1"/>
        <sz val="12.0"/>
      </rPr>
      <t xml:space="preserve">
Est. Andrea Lluliana Dolores Dextre
Est. Andrea Ximena Pascual Díaz
Est. Diego Edwuard Leyva 
Montañez
Est. Sheyla Meliza Alejandro Bañez</t>
    </r>
  </si>
  <si>
    <t>06 meses:
Del 04 de octubre 2021- 04 de abril 2022</t>
  </si>
  <si>
    <t>Ser una empresa social digital líder en cursos de tejidos artesanales elaborados con productos naturales según las exigencias del mercado logrando un crecimiento sostenible económico con responsabilidad social ambiental y cultural convirtiéndonos en una empresa B.</t>
  </si>
  <si>
    <t>Dra. ANA CECILIA DE PAZ LÁZARO</t>
  </si>
  <si>
    <r>
      <rPr>
        <rFont val="Calibri"/>
        <color theme="1"/>
        <sz val="12.0"/>
      </rPr>
      <t xml:space="preserve">
</t>
    </r>
    <r>
      <rPr>
        <rFont val="Calibri"/>
        <b/>
        <color theme="1"/>
        <sz val="12.0"/>
      </rPr>
      <t>RESPONSABLE EMPRENDEDOR</t>
    </r>
    <r>
      <rPr>
        <rFont val="Calibri"/>
        <color theme="1"/>
        <sz val="12.0"/>
      </rPr>
      <t xml:space="preserve">
ARAUCANO GUIMARAY, IRMA GUISSELA</t>
    </r>
  </si>
  <si>
    <r>
      <rPr>
        <rFont val="Calibri"/>
        <b/>
        <color theme="1"/>
        <sz val="12.0"/>
      </rPr>
      <t>MIEMBROS</t>
    </r>
    <r>
      <rPr>
        <rFont val="Calibri"/>
        <color theme="1"/>
        <sz val="12.0"/>
      </rPr>
      <t xml:space="preserve">
• ABNER RENOJO CASTILLON
• CHRISTIAN MANUEL SÁNCHEZ DOLORES
• MILENKA TAIZ REGALADO BONIFACIO</t>
    </r>
  </si>
  <si>
    <t>NIVEL DE INCUMPLIMIENTO 
TRIBUTARIO Y SU INFLUENCIA EN LA RECAUDACIÓN FISCAL DEL PERÚ</t>
  </si>
  <si>
    <t>“TOCHIWI” MAZAMORRA INSTANTÁNEA A BASE DE TOCOSH Y PIÑA</t>
  </si>
  <si>
    <t>Tributación, negocios y sus aplicaciones</t>
  </si>
  <si>
    <t>Determinar el nivel de incumplimiento tributario y 
su influencia en la recaudación fiscal del Perú</t>
  </si>
  <si>
    <t xml:space="preserve">Nuestra misión es promover el consumo de un producto nacional como lo es el tocosh, 
y por consiguiente mejorar la salud de las personas de tercera edad frente al Covid-19 
con un alimento completo, benéfico, de fácil y rápida preparación. </t>
  </si>
  <si>
    <t>• Dterminar las causas del incumplimiento tributario y su influencia en la recaudación fiscal del Perú.
• Dterminar la falta de control y fiscalización de la administración tributaria y su influencia en la recaudación fiscal en el Perú.
• Dterminar el no pago de impuestos y su influencia en la recaudación fiscal en el Perú.
•Dterminar  el nivel de informalidad y su influencia en la recaudación fiscal en el Perú.
• Dterminar el incumplimiento de las obligaciones tributarias y su influencia en la recaudación fiscal en el Perú.</t>
  </si>
  <si>
    <t>• Mejorar el sistema inmunológico mediante el consumo de este producto, para combatir y hacer frente al Covid-19.
• Incentivar el consumo de un producto 100% natural como lo es el tocosh, para que todas las personas sin excepción alguna puedan consumirlo.
• Dar a conocer uno de los antibióticos naturales para la mejoría de la salud del consumidor y a un costo accesible.
• Crear un producto completo donde se encuentren todos los insumos en este, sin necesidad de adicionar otro componente. Así mismo, facilitar la preparación de la mazamorra, que se realiza en tan solo minutos.
• Disminuir el mal olor del tocosh.
• Apoyar a los agricultores peruanos.</t>
  </si>
  <si>
    <t>Mg. ROBERT WILLIAM OCROSPOMA DUEÑAS</t>
  </si>
  <si>
    <r>
      <rPr>
        <rFont val="Calibri"/>
        <b/>
        <color theme="1"/>
        <sz val="12.0"/>
      </rPr>
      <t>MIEMBROS:</t>
    </r>
    <r>
      <rPr>
        <rFont val="Calibri"/>
        <color theme="1"/>
        <sz val="12.0"/>
      </rPr>
      <t xml:space="preserve">
Mg. Efraín Ludogardo Ostos 
Rodríguez
Mg. Edward Iván Terrones Gálvez</t>
    </r>
  </si>
  <si>
    <r>
      <rPr>
        <rFont val="Calibri"/>
        <b/>
        <color theme="1"/>
        <sz val="12.0"/>
      </rPr>
      <t>RESPONSABLE EMPRENDEDOR</t>
    </r>
    <r>
      <rPr>
        <rFont val="Calibri"/>
        <color theme="1"/>
        <sz val="12.0"/>
      </rPr>
      <t xml:space="preserve">
GONZALES ARUSTEGUI, ANGGIE AYME</t>
    </r>
  </si>
  <si>
    <r>
      <rPr>
        <rFont val="Calibri"/>
        <b/>
        <color theme="1"/>
        <sz val="12.0"/>
      </rPr>
      <t>Colaborador:</t>
    </r>
    <r>
      <rPr>
        <rFont val="Calibri"/>
        <color theme="1"/>
        <sz val="12.0"/>
      </rPr>
      <t xml:space="preserve">
Est. Diego Edwuard Leyva 
Montañez
Est. Sheyla Meliza Alejandro Bañez</t>
    </r>
  </si>
  <si>
    <r>
      <rPr>
        <rFont val="Calibri"/>
        <b/>
        <color theme="1"/>
        <sz val="12.0"/>
      </rPr>
      <t xml:space="preserve">
</t>
    </r>
    <r>
      <rPr>
        <rFont val="Calibri"/>
        <b/>
        <color theme="1"/>
        <sz val="12.0"/>
      </rPr>
      <t>MIEMBROS</t>
    </r>
    <r>
      <rPr>
        <rFont val="Calibri"/>
        <color theme="1"/>
        <sz val="12.0"/>
      </rPr>
      <t xml:space="preserve">
• PEREZ SIFUENTES LUIS ALFREDO
• CASTILLO TAFUR ALICIA JAHAIRA 
• JHONATAN JORGE AVALOS TAYPE</t>
    </r>
  </si>
  <si>
    <t>IONTOX SALUD, MEDIANTE REPOSO</t>
  </si>
  <si>
    <t xml:space="preserve">Brindar Servicio de salud a traves de equipo de calidad. </t>
  </si>
  <si>
    <t>• Crecer empresarialmente 
• Hacer conocida nuestro servicio a nivel nacional 
• Contar con socios estratégicos.</t>
  </si>
  <si>
    <t xml:space="preserve">Dra. MAGNA TEODOMIRA 
VALVERDE MENDOZA
</t>
  </si>
  <si>
    <r>
      <rPr>
        <rFont val="Calibri"/>
        <b/>
        <color theme="1"/>
        <sz val="12.0"/>
      </rPr>
      <t>RESPONSABLE EMPRENDEDOR</t>
    </r>
    <r>
      <rPr>
        <rFont val="Calibri"/>
        <color theme="1"/>
        <sz val="12.0"/>
      </rPr>
      <t xml:space="preserve">
MURO RUIZ, JOSÉ VALDEMAR </t>
    </r>
  </si>
  <si>
    <t>LA AUDITORÍA AMBIENTAL Y EL PLAN DE MANEJO DE RESIDUOS SÓLIDOS EN LA MUNICIPALIDAD PROVINCIAL DE BARRANCA, PERÚ - 2023</t>
  </si>
  <si>
    <r>
      <rPr>
        <rFont val="Calibri"/>
        <b/>
        <color theme="1"/>
        <sz val="12.0"/>
      </rPr>
      <t xml:space="preserve">
MIEMBROS</t>
    </r>
    <r>
      <rPr>
        <rFont val="Calibri"/>
        <color theme="1"/>
        <sz val="12.0"/>
      </rPr>
      <t xml:space="preserve">
• WENDY THALIA SOPLOPUCO SANCHEZ
• MARIÑOS OBREGON, GENESIS DAYANA 
• PAJUELO ROSAS SONIA MARILUZ</t>
    </r>
  </si>
  <si>
    <t>Contabilidad y sus aplicaciones</t>
  </si>
  <si>
    <t>Determinar la relación de la auditoría ambiental con el plan de manejo de residuos 
sólidos en la Municipalidad Provincial de Barranca, Perú – 2023.</t>
  </si>
  <si>
    <t>• Determinar la relación de las normativas ambientales con el plan de manejo de residuos sólidos en la Provincia de Barranca, Perú 2023.
• Determinar la relación de la gestión administrativa con el plan de manejo de residuos sólidos en la Provincia de Barranca, Perú 2023.
• Determinar la relación del control y la supervisión con el plan de manejo de residuos sólidos en la Provincia de Barranca, Perú 2023.
• Determinar la participación de la sociedad civil con el plan de manejo de residuos sólidos en la Provincia de Barranca, Perú 2023</t>
  </si>
  <si>
    <t>Dra. Magna Teodomira Valverde
Mendoza</t>
  </si>
  <si>
    <r>
      <rPr>
        <rFont val="Calibri"/>
        <b/>
        <color theme="1"/>
        <sz val="12.0"/>
      </rPr>
      <t>MIEMBROS:</t>
    </r>
    <r>
      <rPr>
        <rFont val="Calibri"/>
        <color theme="1"/>
        <sz val="12.0"/>
      </rPr>
      <t xml:space="preserve">
Dra. Ana Cecilia De Paz Lázaro
Mg. Carmen Gladys Bustamante 
Rosales
Mg. Percy Fernando Sayán Castillo
</t>
    </r>
    <r>
      <rPr>
        <rFont val="Calibri"/>
        <b/>
        <color theme="1"/>
        <sz val="12.0"/>
      </rPr>
      <t xml:space="preserve">COLABORADORES:
</t>
    </r>
    <r>
      <rPr>
        <rFont val="Calibri"/>
        <color theme="1"/>
        <sz val="12.0"/>
      </rPr>
      <t>Dr. Jorge Rafael Díaz Dumont
Dra. Juana Rosa Ramos Vera</t>
    </r>
  </si>
  <si>
    <r>
      <rPr>
        <rFont val="Calibri"/>
        <b/>
        <color theme="1"/>
        <sz val="12.0"/>
      </rPr>
      <t>Colaborador:</t>
    </r>
    <r>
      <rPr>
        <rFont val="Calibri"/>
        <color theme="1"/>
        <sz val="12.0"/>
      </rPr>
      <t xml:space="preserve">
Est. Leon Portilla Tania Eva Beatriz
Est. Alejandro Bañez Sheyla Meliza</t>
    </r>
  </si>
  <si>
    <t>Mg. CESAR AUGUSTO CURIPACO ONCEBAY</t>
  </si>
  <si>
    <r>
      <rPr>
        <rFont val="Calibri"/>
        <b/>
        <color theme="1"/>
        <sz val="12.0"/>
      </rPr>
      <t>RESPONSABLE EMPRENDEDOR</t>
    </r>
    <r>
      <rPr>
        <rFont val="Calibri"/>
        <color theme="1"/>
        <sz val="12.0"/>
      </rPr>
      <t xml:space="preserve">
Jemina Fabian Abendaño</t>
    </r>
  </si>
  <si>
    <r>
      <rPr>
        <rFont val="Calibri"/>
        <b/>
        <color theme="1"/>
        <sz val="12.0"/>
      </rPr>
      <t>Miembros</t>
    </r>
    <r>
      <rPr>
        <rFont val="Calibri"/>
        <color theme="1"/>
        <sz val="12.0"/>
      </rPr>
      <t xml:space="preserve">
- Jeraly Susan Salinas Gavino
- Estefany Karol Blas Tamara
- Junior Bikeysi Romero Simón</t>
    </r>
  </si>
  <si>
    <t>EFECTIVIDAD DE LA INTERVENCIÓN EDUCATIVA DIGITAL SOBRE LA ANEMIA GESTACIONAL EN SEDES DEL MINISTERIO DE SALUD DE BARRANCA 2023-2024.</t>
  </si>
  <si>
    <t xml:space="preserve">969-2022-UNAB
(21/12/2022)
Ampliación 
662-2024-UNAB
</t>
  </si>
  <si>
    <t>18 meses
Del 21 diciembre 2022- 21 junio 2024
Ampliación: 
Hasta 21 de diciembre de 2024</t>
  </si>
  <si>
    <r>
      <rPr>
        <rFont val="Calibri"/>
        <b/>
        <color theme="1"/>
        <sz val="12.0"/>
      </rPr>
      <t>RESPONSABLE EMPRENDEDOR</t>
    </r>
    <r>
      <rPr>
        <rFont val="Calibri"/>
        <color theme="1"/>
        <sz val="12.0"/>
      </rPr>
      <t xml:space="preserve">
Kelly Milena Leyva Obispo</t>
    </r>
  </si>
  <si>
    <t>Evaluar los resultados de la Intervención Educativa Digital sobre la proporción de anemia durante la gestación en establecimientos de salud del Ministerio de Salud de Barranca durante el periodo 2023 a 2024</t>
  </si>
  <si>
    <r>
      <rPr>
        <rFont val="Calibri"/>
        <b/>
        <color theme="1"/>
        <sz val="12.0"/>
      </rPr>
      <t>Miembros</t>
    </r>
    <r>
      <rPr>
        <rFont val="Calibri"/>
        <color theme="1"/>
        <sz val="12.0"/>
      </rPr>
      <t xml:space="preserve">
- Betsy Vanessa Hizo Presentacion
- Yonel Daivi Doroteo Doroteo
- Cristian Jhony Santa Genebrozo
- Sarumi Livanesa Seminario León</t>
    </r>
  </si>
  <si>
    <t>• Evaluar los resultados en el nivel de conocimientos sobre anemia en las gestantes antes y después de la intervención educativa digital
• Evaluar los resultados en las actitudes sobre anemia en las gestantes antes y después de la intervención educativa digital
• Evaluar las prácticas sobre reducción de la anemia en las gestantes antes y después de la intervención educativa digital
• Evaluar las percepciones sobre el acceso a las TICs, en las gestantes antes y después de la intervención educativa digital.
• Evaluar el uso de las TICs, en las gestantes antes          y después de la intervención educativa digital.
• Evaluar las percepciones sobre la valoración benéfica del programa educativo digital para la mejora de la salud materna
• Evaluar el porcentaje de adherencia al tratamiento de sales de hierro y ácido fólico en las gestantes antes y después de la intervención educativa digital.
• Evaluar el cumplimiento con la atención prenatal en las gestantes antes y después de la intervención.
• Caracterizar los aspectos socio-demográficos, ginecobstétricos y clínicos de las gestantes, en el grupo experimental y control.
• Relacionar las características socio-demográficas y ginecobstétricas de las gestantes con los resultados finales de la intervención educativa digital.
• Proponer un modelo de intervención y/o aplicación móvil que incorpore aspectos relacionados a la prevención de la anemia o recuperación.</t>
  </si>
  <si>
    <t>Dra. Paredes Cruz, Elizabeth del Pilar</t>
  </si>
  <si>
    <r>
      <rPr>
        <rFont val="Calibri"/>
        <b/>
        <color theme="1"/>
        <sz val="12.0"/>
      </rPr>
      <t>MIEMBROS:</t>
    </r>
    <r>
      <rPr>
        <rFont val="Calibri"/>
        <color theme="1"/>
        <sz val="12.0"/>
      </rPr>
      <t xml:space="preserve">
Mg. Ana Violeta Apolinario Tahua
Mg. Lourdes Leyva Minaya
Mg. Carmen Cristina Benancio Huamán
Mg. Anette Lyudmila Lopez Saravia
Mg. María Del Carmen Sánchez Pérez
Lic. Zulema Nélida Navarro Soto
Mg. Doilita Amasifuen Ochavano
Lic. María Martha Martínez Broncano
Mg. Norma Miriam Felles Montoya
</t>
    </r>
    <r>
      <rPr>
        <rFont val="Calibri"/>
        <b/>
        <color theme="1"/>
        <sz val="12.0"/>
      </rPr>
      <t>COLABORADORES:</t>
    </r>
    <r>
      <rPr>
        <rFont val="Calibri"/>
        <color theme="1"/>
        <sz val="12.0"/>
      </rPr>
      <t xml:space="preserve">
Dr. Oscar Fausto Munares García
</t>
    </r>
  </si>
  <si>
    <r>
      <rPr>
        <rFont val="Calibri"/>
        <b/>
        <color theme="1"/>
        <sz val="12.0"/>
      </rPr>
      <t xml:space="preserve">Colaborador Tesista: </t>
    </r>
    <r>
      <rPr>
        <rFont val="Calibri"/>
        <color theme="1"/>
        <sz val="12.0"/>
      </rPr>
      <t xml:space="preserve">
Fiorela Marily Agurto Correa
Rosmery Michel Hidalgo Díaz
Yuri Luzmila Cuadros Cuellar
Diana Isabel Padilla Nuñez
</t>
    </r>
    <r>
      <rPr>
        <rFont val="Calibri"/>
        <b/>
        <color theme="1"/>
        <sz val="12.0"/>
      </rPr>
      <t>Colaborador:</t>
    </r>
    <r>
      <rPr>
        <rFont val="Calibri"/>
        <color theme="1"/>
        <sz val="12.0"/>
      </rPr>
      <t xml:space="preserve">
Tiana Milee Arevalo Arevalo 
Maria Isabel Bragayrac Figueroa 
Laura Maryori Bustamante Fuertes 
Elizabet Guadalupe Espinoza Torres 
Sharon Anabel Huerta Mendoza 
Veronica Del Pilar Mio Reyes
Nicolle Madeleine Salas Rea   
Milagros Daniela Trebejo Ramon 
Tiana Milee Arevalo Arevalo 
</t>
    </r>
  </si>
  <si>
    <t>M. Sc. CELIA CRUZ SILVERA PABLO</t>
  </si>
  <si>
    <r>
      <rPr>
        <rFont val="Calibri"/>
        <b/>
        <color theme="1"/>
        <sz val="12.0"/>
      </rPr>
      <t>RESPONSABLE EMPRENDEDOR</t>
    </r>
    <r>
      <rPr>
        <rFont val="Calibri"/>
        <color theme="1"/>
        <sz val="12.0"/>
      </rPr>
      <t xml:space="preserve">
Jose Sipan Vega</t>
    </r>
  </si>
  <si>
    <r>
      <rPr>
        <rFont val="Calibri"/>
        <b/>
        <color theme="1"/>
        <sz val="12.0"/>
      </rPr>
      <t>Miembros</t>
    </r>
    <r>
      <rPr>
        <rFont val="Calibri"/>
        <color theme="1"/>
        <sz val="12.0"/>
      </rPr>
      <t xml:space="preserve">
- Roxana Armas Caro
- Kenlli Asencios Patricio 
- Jackeline Bazán Casimiro
- José Gonzáles Gavino
- Karen Sanchez Chinchay</t>
    </r>
  </si>
  <si>
    <t>IV CONVOCATORIA DE INICIACIÓN CIENTÍFICA PARA GRUPOS ESTUDIANTILES DEDICADOS A LA INVESTIGACIÓN EN CIENCIA, TECNOLOGÍA E INNOVACIÓN (GEI)</t>
  </si>
  <si>
    <t xml:space="preserve">DINÁMICA DE METACOMUNIDADES PRESENTES EN LA CUENCA DEL RÍO PATIVILCA USANDO METABARCODING </t>
  </si>
  <si>
    <t>969-2022-UNAB
(21/12/2022)
Ampliación 
695-2024-UNAB</t>
  </si>
  <si>
    <t>18 meses
Del 21 diciembre 2022- 21 junio 2024
Hasta 22 de diciembre de 2024</t>
  </si>
  <si>
    <t>Analizar la variación espacio-temporal en la diversidad y composición de comunidades biológicas del agua usando DNA metabarcoding generando así perfiles biológicos y físico-químicos de diferentes zonas del río Pativilca</t>
  </si>
  <si>
    <t xml:space="preserve"> • Caracterizar estacionalmente los parámetros físico químicos como pH, oxígeno disuelto, conductancia eléctrica, etc. de los puntos de muestreo de agua superficial de la cuenca del rio Pativilca.
• Estimar los índices de diversidad especies de las comunidades bacterianas, fúngicas y microeucariotas del agua superficial en cada punto de muestreo de manera trimestral
• Identificar variaciones o disturbios ambiental que indiquen niveles de 
contaminación ambiental
• Analizar la dinámica espaciotemporal de la presencia y abundancia de 
comunidades bacterianas, fúngicas y microeucariotas frente a los cambios abióticos del agua del rio Pativilca</t>
  </si>
  <si>
    <t>AISLAMIENTO E IDENTIFICACIÓN DE ENDOSIMBIONTES DE NÓDULOS DE CAUPÍ, VIGNA UNGUICULATA (L.) WALP. CULTIVADOS EN LA COSTA PERUANA.</t>
  </si>
  <si>
    <t>Mg. Carlos Enrique Condemarín Montealegre</t>
  </si>
  <si>
    <t>Dr. Julio César Chávez Galarza
Mg. Hernán Edwin Verde Luján
Mg. Renzo Alfredo Valdez Nuñez</t>
  </si>
  <si>
    <t>Eric Carvalho Pereira
Rubén Darío Ferro Mauricio</t>
  </si>
  <si>
    <t>06 meses:
del 19 de agosto 2021- 18 de febrero  2022</t>
  </si>
  <si>
    <t>Aislar e identificar endosimbiontes de nódulos radiculares asociados a caupí, Vigna 
unguiculata (L.) Walp. cultivados en la costa norte y central peruana.</t>
  </si>
  <si>
    <t>• Aislar endosimbiontes de nódulos de caupí cultivados en los departamento de 
Lambayeque (costa norte) y Barranca (Costa central).
• Identificar a nivel de especie los endosimbiontes de caupí.</t>
  </si>
  <si>
    <t>MBLGO. M. SC. RENZO ALFREDO, VALDEZ NÚÑEZ</t>
  </si>
  <si>
    <t>JIM ROSARIO, GUARDIA MEDINA
MILENIA ADELAIDA, LÓPEZ VEGA
KATTY EVELIN, MALVAS HERRERA</t>
  </si>
  <si>
    <t>INTRODUCCIÓN DE UNA CLÁUSULA ESPECIAL POR PANDEMIA EN EL CONTRATO DE ARRENDAMIENTO EN LA LEGISLACIÓN CIVIL PERUANA</t>
  </si>
  <si>
    <t>Derecho privado</t>
  </si>
  <si>
    <t>05 meses:
del 19 de agosto 2021- 18 de enero 2022</t>
  </si>
  <si>
    <t>Analizar la necesidad de la introducción de una cláusula especial por pandemia en el contrato de arrendamiento en la legislación civil peruana.</t>
  </si>
  <si>
    <t>Mg. GINO ALEXIS, CONDORI QUISPE</t>
  </si>
  <si>
    <t>REVALORIZANDO NUESTROS RECURSOS ZOOGENÉTICOS: IDENTIFICACIÓN DE GENES 
EVOLUTIVOS Y DE IMPORTANCIA ECONÓMICA 
EN Tayassu spp (SUBORDEN: 
SUINA) MEDIANTE GENÓMICA COMPARATIVA</t>
  </si>
  <si>
    <t>RENZO BRYAN, FLORES CHÁVEZ
ALEJANDRA NAOMI, CARASSAS ROSALES
TONY, SAAVEDRA TAPIA
ADA PATRICIA, GAITÁN TARAZONA
YANETH ISABEL, LEIVA HERRERA
VICKY MEIRE, RAMOS RUIZ</t>
  </si>
  <si>
    <t xml:space="preserve">629-2022-UNAB
(02/09/2022)
Ampliación 
159-2024-UNAB
</t>
  </si>
  <si>
    <t>EL CONTROL INTERNO Y LA RENTABILIDAD FINANCIERA DE LA SOCIEDAD AGRÍCOLA DROKASA S.A. DE LA PROVINCIA DE BARRANCA, 2018-2020</t>
  </si>
  <si>
    <t>18 meses
Del 02 de setiembre 2022- 02 marzo 2024
Ampliación: 
Hasta 02 de setiembre de 2024</t>
  </si>
  <si>
    <t>Identificar genes relacionados a la historia evolutiva y a rasgos de importancia económica en “sajino” y “huangana” para su aprovechamiento sostenible</t>
  </si>
  <si>
    <t>• Construir la arquitectura de los genomas mitocondriales de Tayassu tajacu y T. pecari
• Construir la primera versión del genoma nuclear de Tayassu tajacu y T. pecari.
• Inferir las relaciones filogenéticas Tayassu spp dentro del Suborden Suina.
• identificar de genes asociados a rasgos de importancia económica productiva de Tayassu tajacu y T. pecari por comparación de ortología con el genoma de Sus scrofa.</t>
  </si>
  <si>
    <t xml:space="preserve">Determinar la incidencia del Control Interno y la rentabilidad 
financiera de la Sociedad Agricola Drokasa S.A. de la provincia de 
Barranca, 2018-2020.
</t>
  </si>
  <si>
    <t>Víctor Manuel Arévalo Rojas 
Gladys Luz Garay Livia</t>
  </si>
  <si>
    <t>Agustín Cerna Mendoza 
Carlos Daniel Vecco Giove 
Dora Sofia Martins Henriques 
Rubén Darío Ferro Mauricio</t>
  </si>
  <si>
    <t xml:space="preserve"> • Analizar la incidencia del Control Interno y la rentabilidad financiera de la Sociedad Agricola Drokasa S.A. de la provincia de Barranca, 2018-2020.
• Evaluar la incidencia del Control Interno y la rentabilidad financiera de la Sociedad Agricola Drokasa S.A. de la provincia de  Barranca, 2018-2020.</t>
  </si>
  <si>
    <t>Dra. MAGNA TEODOMIRA, VALVERDE MENDOZA</t>
  </si>
  <si>
    <t>SANTA ANA, BERNUY COCHACHIN
VÍCTOR ANDRES, MANRIQUE MEJÍA
NIKE RASHMIR, ARIZA MOTA</t>
  </si>
  <si>
    <t>VALORIZACIÓN DE LOS SUBPRODUCTOS DE ARÁNDANOS: ESTUDIO DE RECUPERACIÓN DE COMPUESTOS FENÓLICOS USANDO EXTRACCIÓN A BAJA PRESIÓN</t>
  </si>
  <si>
    <t>Alimentos funcionales y nutraceuticos</t>
  </si>
  <si>
    <t xml:space="preserve">El objetivo principal de este trabajo será obtener extractos ricos en compuestos fenólicos y antocianinas, a partir del residuo proveniente del procesamiento de arándano, utilizando solventes 
verdes como agentes de extracción a baja presión. </t>
  </si>
  <si>
    <t xml:space="preserve"> • Estudiar los procesosde extracción a baja presión maceración y soxhlet para la obtención de extractos 
ricos en compuestos fenólicos totales y flavonoides, usando diferentes solventes (etanol y agua), 
diferentes relaciones de S/F y diferentes tamaños de partícula. 
 • Evaluar el contenido de fenólicos totales (FT), contenido de flavonoides totales (FLT) y actividad 
antioxidante (AA) de los extractos obtenidos en la extracción por Soxhlet, en función de las variables 
de proceso.
 • Evaluar el contenido de fenólicos totales (FT), contenido de flavonoides totales (FLT) y actividad 
antioxidante (AA) de los extractos obtenidos en la extracción por maceración, en función de las 
variables de proceso.
 • Definir la mejor condición de extracción con las técnicas de extracción Soxhlet y maceración (mejor
combinación de tipo de solvente, relación de S/F y tamaño de partícula) en términos de la composición
de los extractos (FT, FLT y AA).</t>
  </si>
  <si>
    <t>Dr. PAUL CÉSAR, TORRES MAYANGA</t>
  </si>
  <si>
    <t xml:space="preserve">JOSÉ DENIS, BARRETO LÓPEZ
HEIDEE MILAGROS, SUAREZ ROSALES
STEPHANY INGRID, DE LA CRUZ MELGAREJO
</t>
  </si>
  <si>
    <t>PNE</t>
  </si>
  <si>
    <t xml:space="preserve"> PROYECTOS DE INVESTIGACIÓN CON FINANCIAMIENTO NO INSTITUCIONAL </t>
  </si>
  <si>
    <t>CARACTERIZACIÓN Y FILOGENIA DE RIZOBIOS 
AISLADOS DE NÓDULOS DE 
Vigna unguiculata (L.) WALP. 
“CAUPÍ” CULTIVADOS EN LA COSTA PERUANA</t>
  </si>
  <si>
    <t>629-2022-UNAB
(02/09/2022)
Ampliación 
153-2024-UNAB</t>
  </si>
  <si>
    <t>18 meses
Del 02 de setiembre 2022- 02 marzo 2024
Ampliación: 
Hasta 02 de agosto de 2024</t>
  </si>
  <si>
    <t>Realizar la caracterización simbiótica, fenotípica, PGPR y filogenética de una colección de cepas de rizobios aislado de nódulos de V. unguiculata “caupí” 
cultivados en la costa del Perú.</t>
  </si>
  <si>
    <t>• Evaluar las características simbióticas (Eficiencia simbiótica, respuesta a la inoculación de cepas en diferentes variedades de caupí y rango de nodulación) de una colección de cepas de rizobios aislados de nódulos de caupí bajo condiciones controladas in planta.
• Evaluar las características de tolerancia a la salinidad y temperatura, así como la osmotolerancia de una colección de cepas de rizobios aislados de nódulos de caupí bajo condiciones in vitro.
• Estudiar los mecanismos de promoción de crecimiento vegetal (PGPR) expresados en una colección de cepas de rizobios aislados de nódulos de caupí bajo condiciones in vitro.
• Dilucidar las relaciones filogenéticas en el gen 16S rDNA, genes housekeeping, simbióticos en una colección de cepas de rizobios aislados de nódulos de caupí.</t>
  </si>
  <si>
    <t>Mg. Renzo Alfredo Valdez Núñez</t>
  </si>
  <si>
    <t>Celia Cruz Silvera Pablo</t>
  </si>
  <si>
    <t>Ernesto Aldo Ormeño Orrillo
Antonio Castellano Hinojosa
Mariangela Hungria Da Cunha</t>
  </si>
  <si>
    <t>PRESUPUESTO ASIGNADO
2022</t>
  </si>
  <si>
    <t>EJECUTADO 2022</t>
  </si>
  <si>
    <t>BURKHOLDERIA FITOBENÉFICA Y FITOPATÓGENA ASOCIADAS AL CULTIVO DE ARROZ EN LA REGIÓN SAN MARTÍN: ANÁLISIS GENÓMICO, TAXONÓMICO Y DE DIVERSIDAD PARA UNA MEJOR COMPRENSIÓN DE SU USO EN LA AGRICULTURA</t>
  </si>
  <si>
    <t>CONTRATO N° 062-2021-FONDECYT</t>
  </si>
  <si>
    <t>FONDECYT</t>
  </si>
  <si>
    <t>CONSERVACIÓN DE LA BIODIVERSIDAD</t>
  </si>
  <si>
    <t>18 MESES                                (28.06.2021 AL 27.12.2022)
Ampliación:
Hasta 04-09-2023</t>
  </si>
  <si>
    <t>PREVALENCIA, 
FUNCIONAMIENTO FAMILIAR, AUTOCUIDADO Y ADHERENCIA AL TRATAMIENTO DE LA HIPERTENSIÓN ARTERIAL EN POBLACIÓN DE MEDIANA EDAD, PROVINCIA DE BARRANCA</t>
  </si>
  <si>
    <t>Identificar a través de métodos convencionales y genómicos nuevos aislados de Burkholderia fitobenéficas y fitopatógenas asociadas al cultivo de arroz en zonas productoras de la región San Martín para una mejor comprensión de uso potencial en el incremento de la producción agrícola y prevención fitosanitaria.</t>
  </si>
  <si>
    <t>629-2022-UNAB
(02/09/2022)
Ampliación 
020-2024-UNAB</t>
  </si>
  <si>
    <t>• Identificar aislados de Burkholderia fitobenéficas y patogénicas en arroz
• Evaluar el potencial fitobenéfico y patogénico de cepas de Burkholderia
• Reconstruir los genomas de cepas peruanas de Burkholderia fitobenéficas y patogénicas
• Analizar la diversidad genética y relaciones evolucionarias entre cepas peruanas de Burkholderia y de otras partes del mundo</t>
  </si>
  <si>
    <t xml:space="preserve">Salud Pública </t>
  </si>
  <si>
    <t xml:space="preserve">Dr. Julio César Chávez Galarza
(CO-INVESTIGADOR UNAB)
Gilles Bena 
(CO-INVESTIGADOR IRPD)
Wiston Franz Rios
(CO-INVESTIGADOR UNSM)
</t>
  </si>
  <si>
    <t xml:space="preserve">Lucero Carolina Ramos Luna (Tesista)
Gamaniel Huamán Cordova (Técnico)
Jaime Adolfo Andrés Blás (Técnico)
Emperatriz Melgarejo Rivera (Gestor) </t>
  </si>
  <si>
    <t>Estimar la prevalencia de la hipertensión arterial en población de mediana edad (30-59 años) en la provincia de Barranca y, determinar el funcionamiento familiar, las conductas de autocuidado y la adherencia al tratamiento de los pacientes con enfermedad hipertensiva.</t>
  </si>
  <si>
    <t>• Estimar la prevalencia de hipertensión arterial en los pobladores de mediana edad (30-59 años) en la provincia de Barranca.
• Determinar los factores intervinientes de la hipertensión arterial en los pobladores de mediana edad de la provincia de barranca (según sexo, grupos etarios, nivel de escolaridad, renda económica y antecedentes cardiovasculares en familiares de primer grado).
• Determinar el nivel de funcionamiento familiar que presentan los pacientes
de mediana edad, con diagnóstico y tratamiento de hipertensión arterial en
la provincia de Barranca.
• Determinar las conductas de autocuidado que desarrollan los pacientes de 
mediana edad con diagnóstico y tratamiento de hipertensión arterial en la provincia de Barranca.
• Determinar el grado de adherencia al tratamiento farmacológico y no farmacológico de los pacientes de mediana edad con diagnóstico y tratamiento de hipertensión arterial en la provincia de Barranca.</t>
  </si>
  <si>
    <t xml:space="preserve"> Herminda Consuelo Chambergo Valverde
Marisa Esperanza Morillas Orchessi
Carmen Rosa Alvarado Zúñiga
Juan David Toledo Figueroa</t>
  </si>
  <si>
    <t>Branco Ernesto Arana Cerna
Evanilda Souza de Santana Carvalho
Javier Roger Raúl Vargas Herrera
Alicia Hermelinda Alfaro Henríquez
Cynthia Fiorella Córdova Escobar
Lesly Yajaira Guerrera Ramírez
José Antonio Deza Cruz
Heyli Annel Delgado Gil
Naara Jocabed Pinedo Melgarejo
Natalia Elizabeth Agüero Ayala
Maricielo Mercedes Castillo Infantes</t>
  </si>
  <si>
    <t>APROBADOS 2021</t>
  </si>
  <si>
    <t>VIENEN DEL 2020</t>
  </si>
  <si>
    <t>MÓDULOS DE LIE-BINÁRIOS 
SOBRE EL ÁLGEBRA DE MALCEV EXCEPCIONAL M7 Y UN TEOREMA DE FACTORIZACIÓN DE KRONECKER</t>
  </si>
  <si>
    <t>629-2022-UNAB
(02/09/2022)
Ampliación 
131-2024-UNAB</t>
  </si>
  <si>
    <t xml:space="preserve">Modelamiento Matemático y Estadístico </t>
  </si>
  <si>
    <t>Clasificar los módulos de Lie-Binários sobre M7</t>
  </si>
  <si>
    <t>• Demostrar la reducibilidad completa de los módulos de Lie-Binários 
sobre M7.
• Obtener un Teorema de Factorización de Kronecker para las álgebras 
de Lie-Binárias que contienen M7</t>
  </si>
  <si>
    <t xml:space="preserve"> Dr. Víctor Hugo López Solís</t>
  </si>
  <si>
    <t>Marcos Zambrano Fernández</t>
  </si>
  <si>
    <t>Wilson Jhoel Chuquiviguel Pizán</t>
  </si>
  <si>
    <t>TESIS BACHILLER Y TITULO</t>
  </si>
  <si>
    <t>CARACTERIZACIÓN 
BIOLÓGICA Y MOLECULAR DE CEPAS NATIVAS DE HONGOS ENTOMOPATÓGENOS COMO AGENTES DE CONTROL BIOLÓGICO DE PLAGAS EN CULTIVOS AGRÍCOLAS</t>
  </si>
  <si>
    <t>629-2022-UNAB
(02/09/2022)
Ampliación 
132-2024-UNAB</t>
  </si>
  <si>
    <t>Caracterizar biológica y molecularmente cepas nativas de hongos entomopatógenos como agentes de control biológico de plagas en cultivos agrícolas.</t>
  </si>
  <si>
    <t>• Colectar, aislar y multiplicar cepas locales (nativas) con potencial controlador sobre insectos plagas en campos de cultivos.
• Seleccionar cepas locales (nativas) con mayor potencial en la producción de conidios, termotolerancia y virulencia sobre insectos plagas en condiciones de laboratorio.
•  Identificar taxonómica y molecularmente las principales especies de cepas nativas de hongos entomopatógenos con gran potencial bioinsecticida encontrados en campos de cultivos.
• Realizar un screening de virulencia (bioensayo) con las cepas promisorias de hongos entomopatógenos sobre Prodiplosis longifila para el desarrollo de un bioinsecticida comercial.</t>
  </si>
  <si>
    <t>M. Sc. Nina Casana Amoretti</t>
  </si>
  <si>
    <t>Julio César Chávez Galarza
Nina Casana Amoretti
Nelida Eladia Vicente Vicente</t>
  </si>
  <si>
    <t>Italo Delalibera Junior
Natasha Sant'Anna Iwanicki
Mike Anderson Corazón Guivin
Jordi Giovanni Astete Calderón
Jonathan Junior Burgos Vargas
Leilen Fiorella Diaz Huerta
Annie Nicol Ojeda Ignacio</t>
  </si>
  <si>
    <t>PROCIENCIA</t>
  </si>
  <si>
    <t>SUB TOTAL</t>
  </si>
  <si>
    <t>EVALUACIÓN DE LA RESISTENCIA DE PLANTAS HAPLOIDES DE FRESA (Fragaria X ananassa Duch.) A LA INFECCIÓN DE Botrytis cinérea, BARRANCA PERÚ 2021</t>
  </si>
  <si>
    <t>29-2022-UNAB
(12/01/2022)
Ampliación 
026-2024-UNAB</t>
  </si>
  <si>
    <t xml:space="preserve"> Medio ambiente y desarrollo sostenible</t>
  </si>
  <si>
    <t>24 meses:
del 12 de enero 2022 - 12 de enero 2024
Ampliación hasta 01 de agosto de 2024</t>
  </si>
  <si>
    <t>Evaluar la resistencia de plantas haploides de fresa (Fragaria x ananassa Duch.) a la infección de Botrytis cinérea, Barranca Perú 2021.</t>
  </si>
  <si>
    <t>• Estandarizar la regeneración de plantas de fresa (Fragaria x ananassa Duch.) a partir del cultivo in vitro de anteras.
• Evaluar la dinámica de infección de Botrytis cinerea en plántulas de fresa a nivel de invernadero. 
• Evaluar la resistencia de las plantas de fresa regeneradas in vitro a la infección de Botrytis cinerea.</t>
  </si>
  <si>
    <t>Blgo. MS. C. Ana Melva Contreras Contreras</t>
  </si>
  <si>
    <t xml:space="preserve">• Mg. Carlos Enrique Condemarín Montealegre 
• Dr. Julio Chico Ruíz
• M. Sc. Jesús Ruiz Baca 
• Ing. Pedro Eduardo Nicho Salas (Inia)
</t>
  </si>
  <si>
    <t>• Juan Carlos Navarro Espinoza
• Jean Carlos Urbina Aguilar</t>
  </si>
  <si>
    <t>CÓDIGO</t>
  </si>
  <si>
    <t>CUANTIFICACIÓN  MINEROLÓGICA DE CEMENTO MEDIANTE EL ANÁLISIS DE RIETVELD DE DIFRACTOGRAMAS DE RAYOS X</t>
  </si>
  <si>
    <t>29-2022-UNAB
(12/01/2022)</t>
  </si>
  <si>
    <t>RESOLUCIÓN DE APROBACIÓN</t>
  </si>
  <si>
    <t>Ingeniería de la Construcción</t>
  </si>
  <si>
    <t>36 meses:
del 12 de enero 2022 - 12 de enero 2025</t>
  </si>
  <si>
    <t>Cuantificar mineralógicamente las fases presentes en cementos mediante el refinamiento Rietveld de difractogramas de rayos X.</t>
  </si>
  <si>
    <t>• Sintetizar un composite a base de cemento y conchas de moluscos.
• Realizar refinamiento Rietveld de composite de cemento y conchas de moluscos.
• Cuantificar el contenido porcentual en peso del cemento y las conchas de moluscos presentes en el composite.
• Cuantificar la resistencia a la compresión del composite de cemento y conchas de 
moluscos.
• Formar recursos humanos capacitados en el refinamiento Rietveld de difractogramas de rayos X de cementos.
• Escribir una tesis para la obtención del título profesional de ingeniero civil.</t>
  </si>
  <si>
    <t>CONTRATO DE EJECUCIÓN</t>
  </si>
  <si>
    <t>M.Sc. María Asunción González Esqueche</t>
  </si>
  <si>
    <t>•  Mg. Sleyther Arturo De La Cruz Vega</t>
  </si>
  <si>
    <t>• Chenier Grober Gómez Soto
• Miguel Angel Haro Sifuentes</t>
  </si>
  <si>
    <t>MARCO NORMATIVO</t>
  </si>
  <si>
    <t>RECURSOS HUMANOS</t>
  </si>
  <si>
    <t xml:space="preserve">ESTUDIOS DE INICIACIÓN EN LA INVESTIGACIÓN CON FINANCIAMIENTO INTERNO </t>
  </si>
  <si>
    <t>TÍTULO DE PROYECTO</t>
  </si>
  <si>
    <t>AÑO DE APROBACIÓN</t>
  </si>
  <si>
    <t>CRONOGRAMA DE ACTIVIDADES</t>
  </si>
  <si>
    <t>PRESUPUESTO TOTAL (S/.)</t>
  </si>
  <si>
    <t>EJECUCIÓN ACUMULADO (S/.)</t>
  </si>
  <si>
    <t>FUENTE DE FINANCIAMIENTO</t>
  </si>
  <si>
    <t>IMPACTO EDUCATIVO EN LA PREVENCIÓN DE LA ANEMIA FERROPÉNICA EN NIÑOS MENORES DE 5 AÑOS EN UNA INSTITUCIÓN EDUCATIVA DE BARRANCA</t>
  </si>
  <si>
    <t>336-2024-UNAB
(02/05/2024)</t>
  </si>
  <si>
    <t>Salud y Nutrición</t>
  </si>
  <si>
    <t>12 meses
Del 02 mayo 2024- 02 mayo 2025</t>
  </si>
  <si>
    <t>Determinar el impacto educativo en la prevención de la anemia ferropénica en niños menores de 5 años en una institución educativa de Barranca</t>
  </si>
  <si>
    <t>PARTIDAS PRESUPUESTALES (S/.)</t>
  </si>
  <si>
    <t>• Identificar los índices de hemoglobina en niños de 3 a 5 años en una institución educativa de Barranca antes y después de recibido el programa educativo respectivamente
• Identificar el estado nutricional de niños de 3 a 5 años en una institución educativa de Barranca antes y después de recibido el programa educativo.
• Diagnosticar la parasitosis intestinal en niños de 3 a 5 años en una institución educativa de Barranca antes y después recibido el programa educativo.
• Describir el nivel de conocimientos de las madres en niños de 3 a 5 años en una institución educativa de Barranca antes y despues de la aplicación del programa educativo.
• Establecer estadísticamente el nivel de eficacia del programa educativo en la prevención de la anemia de niños menores de 5 años.
• Explicar la efectividad del programa educativo en la prevención de la anemia de niños menores de 5 años</t>
  </si>
  <si>
    <t>Dr. Nelly Olinda Román Paredes</t>
  </si>
  <si>
    <r>
      <rPr>
        <rFont val="Calibri"/>
        <b/>
        <color theme="1"/>
        <sz val="12.0"/>
      </rPr>
      <t>MIEMBROS:</t>
    </r>
    <r>
      <rPr>
        <rFont val="Calibri"/>
        <color theme="1"/>
        <sz val="12.0"/>
      </rPr>
      <t xml:space="preserve">
• Dr. Elmer Rene, Chavez Araujo                    • Dra. Marialita Ramirez Preciado                      • Dr. Juan Hugo, Romero Acevedo    
• Mg. Ana Melva, Contreras Contreras
</t>
    </r>
    <r>
      <rPr>
        <rFont val="Calibri"/>
        <b/>
        <color theme="1"/>
        <sz val="12.0"/>
      </rPr>
      <t>COLABORADORES:</t>
    </r>
    <r>
      <rPr>
        <rFont val="Calibri"/>
        <color theme="1"/>
        <sz val="12.0"/>
      </rPr>
      <t xml:space="preserve">
 • Est. Lisbeli Noemi Espada Sevillano 
• Est. Mirla Melissa Espada Zamudio </t>
    </r>
  </si>
  <si>
    <r>
      <rPr>
        <rFont val="Calibri"/>
        <b/>
        <color theme="1"/>
        <sz val="12.0"/>
      </rPr>
      <t>Tesistas:</t>
    </r>
    <r>
      <rPr>
        <rFont val="Calibri"/>
        <color theme="1"/>
        <sz val="12.0"/>
      </rPr>
      <t xml:space="preserve">
</t>
    </r>
  </si>
  <si>
    <t>PRESUPUESTO APERTURADO 2025 (PIA) 
S/</t>
  </si>
  <si>
    <t>PRESUPUESTO AJUSTADO 2025 (PIM) 
S/</t>
  </si>
  <si>
    <t>MONTO EJECUTADO 2025 (DEVENGADO) S/</t>
  </si>
  <si>
    <t>PENDIENTE DE PAGO S/</t>
  </si>
  <si>
    <t>ESTADO</t>
  </si>
  <si>
    <t>IMPACTO DE LOS TRATAMIENTOS COMBINADOS DE ÁCIDO ASCÓRBICO/CACL2 Y LUZ 
ULTRAVIOLETA SOBRE LAS PROPIEDADES REOLÓGICAS Y TEXTURALES DE LA PITAHAYA RECIÉN CORTADA.</t>
  </si>
  <si>
    <t>REGISTRO EN EL FORMATO C9</t>
  </si>
  <si>
    <t>Diseño, desarrollo y optimización de procesos en 
productos alimenticios</t>
  </si>
  <si>
    <t>INVESTIGADOR RESPONSABLE</t>
  </si>
  <si>
    <t>COINVESTIGADORES INTERNOS</t>
  </si>
  <si>
    <t>COINVESTIGADORES EXTERNOS</t>
  </si>
  <si>
    <t>Determinar el efecto combinado del ácido ascórbico/carbonato de calcio con radiación de luz UV en las características reológicas y texturales de la pulpa recién cortada de pitahaya.</t>
  </si>
  <si>
    <t>• Determinar las características físico químicas y sensoriales de la pulpa de pitahaya.
• Evaluar el efecto combinado de los tratamientos con ácido ascórbico y carbonato de calcio con luz UV-C en recuentos microbianos, perfil textural y cambios sensoriales de la pulpa de pitahaya recién cortadas.
•Determinar la vida útil considerando los tratamientos, evaluando si tienen efectos aditivos o sinérgicos.</t>
  </si>
  <si>
    <t>Fecha de Inicio</t>
  </si>
  <si>
    <t>Fecha de Termino</t>
  </si>
  <si>
    <r>
      <rPr>
        <rFont val="Calibri"/>
        <b/>
        <color theme="1"/>
        <sz val="12.0"/>
      </rPr>
      <t>MIEMBROS:</t>
    </r>
    <r>
      <rPr>
        <rFont val="Calibri"/>
        <color theme="1"/>
        <sz val="12.0"/>
      </rPr>
      <t xml:space="preserve">
•Dr. Reynaldo Justino, Silva Paz                                 •Mg. Robert Willian, Ocrospoma Dueñas                                                             •Dra. Amparo Eccona Sota (Externo)
</t>
    </r>
    <r>
      <rPr>
        <rFont val="Calibri"/>
        <b/>
        <color theme="1"/>
        <sz val="12.0"/>
      </rPr>
      <t>COLABORADORES:</t>
    </r>
    <r>
      <rPr>
        <rFont val="Calibri"/>
        <color theme="1"/>
        <sz val="12.0"/>
      </rPr>
      <t xml:space="preserve">
•Ing Yolanda Maricruz, Egullas Caushi (Administrativo)
•Egres. Luz Blanca, Solis Muños</t>
    </r>
  </si>
  <si>
    <r>
      <rPr>
        <rFont val="Calibri"/>
        <b/>
        <color theme="1"/>
        <sz val="12.0"/>
      </rPr>
      <t>Tesistas:</t>
    </r>
    <r>
      <rPr>
        <rFont val="Calibri"/>
        <color theme="1"/>
        <sz val="12.0"/>
      </rPr>
      <t xml:space="preserve">
</t>
    </r>
  </si>
  <si>
    <t>1. Equipos y bienes</t>
  </si>
  <si>
    <t>2. Materiales e Insumos</t>
  </si>
  <si>
    <t>3. Servicio de Terceros</t>
  </si>
  <si>
    <t>4. Pasajes y viaticos</t>
  </si>
  <si>
    <t>PROYECTOS DE INVESTIGACIÓN FINANCIADOS  CON FONDOS INTERNOS Y SIN FINANCIAMIENTO 2025</t>
  </si>
  <si>
    <t>PROGRAMA DE FOMENTO AL EMPRENDIMIENTO E INCUBACIÓN EMPRESARIAL</t>
  </si>
  <si>
    <t>INV-001-2025-UNAB</t>
  </si>
  <si>
    <t>PRESUPUESTO APERTURADO 2026 (PIA) 
S/</t>
  </si>
  <si>
    <t>632-2025-UNAB
 (15/05/2025)</t>
  </si>
  <si>
    <t>PRESUPUESTO AJUSTADO 2026 (PIM) 
S/</t>
  </si>
  <si>
    <t>CONTRATO N°011-2025-UNAB</t>
  </si>
  <si>
    <t>MONTO EJECUTADO 2026 (DEVENGADO) S/</t>
  </si>
  <si>
    <r>
      <rPr>
        <rFont val="Calibri"/>
        <color rgb="FF1155CC"/>
        <sz val="8.0"/>
        <u/>
      </rPr>
      <t>R.C.O N°632-2025-UNAB</t>
    </r>
    <r>
      <rPr>
        <rFont val="Calibri"/>
        <color rgb="FF000000"/>
        <sz val="8.0"/>
        <u/>
      </rPr>
      <t xml:space="preserve">
</t>
    </r>
    <r>
      <rPr>
        <rFont val="Calibri"/>
        <color rgb="FF1155CC"/>
        <sz val="8.0"/>
        <u/>
      </rPr>
      <t>R.C.O N°332-2025-UNAB BASES</t>
    </r>
    <r>
      <rPr>
        <rFont val="Calibri"/>
        <color rgb="FF000000"/>
        <sz val="8.0"/>
        <u/>
      </rPr>
      <t xml:space="preserve">
</t>
    </r>
    <r>
      <rPr>
        <rFont val="Calibri"/>
        <color rgb="FF1155CC"/>
        <sz val="8.0"/>
        <u/>
      </rPr>
      <t>R.C.O-1224-2024-UNAB REGLAMENTO</t>
    </r>
  </si>
  <si>
    <t>ELABORACIÓN DE NECTAR CON FRUTAS LOCALES EN CAMPUS LA FLORIDA DE LA UNIVERSIDAD NACIONAL DE BARRANCA</t>
  </si>
  <si>
    <t>337-2024-UNAB
(02/05/2024)</t>
  </si>
  <si>
    <t>08 meses:
Del 02 de mayo 2024- 02 de enero 2025</t>
  </si>
  <si>
    <t>Elaboración de néctar con frutas de la localidad (fresa, uva, mango, manzana) en presentación 
en envase de vidrio y plásticos PET de 300 ml y 1 litro.</t>
  </si>
  <si>
    <t>• Realizar Formulación de néctar de frutas. 
• Realizar estudio de vida útil. 
• Realizar análisis físico-organoléptico, microbiológico. 
• Prueba de preferencia, prueba aceptación</t>
  </si>
  <si>
    <t>Mg. Chiroque Velasquez Grisel Violeta</t>
  </si>
  <si>
    <r>
      <rPr>
        <rFont val="Calibri"/>
        <b/>
        <color theme="1"/>
        <sz val="12.0"/>
      </rPr>
      <t>Coasesor:</t>
    </r>
    <r>
      <rPr>
        <rFont val="Calibri"/>
        <color theme="1"/>
        <sz val="12.0"/>
      </rPr>
      <t xml:space="preserve">
Dra. Vargas Tapia Eulalia</t>
    </r>
  </si>
  <si>
    <t>si</t>
  </si>
  <si>
    <r>
      <rPr>
        <rFont val="Calibri"/>
        <b/>
        <color theme="1"/>
        <sz val="12.0"/>
      </rPr>
      <t>Responsable Emprendedor:</t>
    </r>
    <r>
      <rPr>
        <rFont val="Calibri"/>
        <color theme="1"/>
        <sz val="12.0"/>
      </rPr>
      <t xml:space="preserve">
Juipa Mallqui Jasmine Gudelia
</t>
    </r>
    <r>
      <rPr>
        <rFont val="Calibri"/>
        <b/>
        <color theme="1"/>
        <sz val="12.0"/>
      </rPr>
      <t>Emprendedores:</t>
    </r>
    <r>
      <rPr>
        <rFont val="Calibri"/>
        <color theme="1"/>
        <sz val="12.0"/>
      </rPr>
      <t xml:space="preserve">
Huaman Palacios Yubitza Pierina
Santos Cochachin Nayeli Soledad Santos
Espiritu Baltazar Johan Fabrizio
Tarazona Caldas Dant</t>
    </r>
  </si>
  <si>
    <r>
      <rPr>
        <rFont val="Calibri"/>
        <color theme="1"/>
        <sz val="8.0"/>
      </rPr>
      <t xml:space="preserve">Gladys Luz GAray Livia
</t>
    </r>
    <r>
      <rPr>
        <rFont val="Calibri"/>
        <b/>
        <color theme="1"/>
        <sz val="8.0"/>
      </rPr>
      <t>DNI:</t>
    </r>
    <r>
      <rPr>
        <rFont val="Calibri"/>
        <color theme="1"/>
        <sz val="8.0"/>
      </rPr>
      <t xml:space="preserve"> 06076181
</t>
    </r>
    <r>
      <rPr>
        <rFont val="Calibri"/>
        <b/>
        <color theme="1"/>
        <sz val="8.0"/>
      </rPr>
      <t>Escuela Profesional de Ingeniería Agrónoma, Facultad de Ingeniería</t>
    </r>
  </si>
  <si>
    <r>
      <rPr>
        <rFont val="Arial"/>
        <b/>
        <color theme="1"/>
        <sz val="8.0"/>
      </rPr>
      <t>Co-Investigadores-UNAB:</t>
    </r>
    <r>
      <rPr>
        <rFont val="Arial"/>
        <color theme="1"/>
        <sz val="8.0"/>
      </rPr>
      <t xml:space="preserve">
Mg. Celia Cruz Silvera Pablo
</t>
    </r>
    <r>
      <rPr>
        <rFont val="Arial"/>
        <b/>
        <color theme="1"/>
        <sz val="8.0"/>
      </rPr>
      <t>DNI:</t>
    </r>
    <r>
      <rPr>
        <rFont val="Arial"/>
        <color theme="1"/>
        <sz val="8.0"/>
      </rPr>
      <t xml:space="preserve"> 230047262
</t>
    </r>
    <r>
      <rPr>
        <rFont val="Arial"/>
        <b/>
        <color theme="1"/>
        <sz val="8.0"/>
      </rPr>
      <t xml:space="preserve">Escuela Profesional de Ingeniería Agrónoma, Facultad de Ingeniería.
Tesistas: 
</t>
    </r>
    <r>
      <rPr>
        <rFont val="Arial"/>
        <color theme="1"/>
        <sz val="8.0"/>
      </rPr>
      <t xml:space="preserve">Est. Brandon Antony Hizo Gonzales
</t>
    </r>
    <r>
      <rPr>
        <rFont val="Arial"/>
        <b/>
        <color theme="1"/>
        <sz val="8.0"/>
      </rPr>
      <t>DNI:</t>
    </r>
    <r>
      <rPr>
        <rFont val="Arial"/>
        <color theme="1"/>
        <sz val="8.0"/>
      </rPr>
      <t xml:space="preserve"> 48349551
</t>
    </r>
    <r>
      <rPr>
        <rFont val="Arial"/>
        <b/>
        <color theme="1"/>
        <sz val="8.0"/>
      </rPr>
      <t>Escuela Profesional de Ingeniería Agrónoma, Facultad de Ingeniería.</t>
    </r>
    <r>
      <rPr>
        <rFont val="Arial"/>
        <color theme="1"/>
        <sz val="8.0"/>
      </rPr>
      <t xml:space="preserve">
Est. Lia Luz Vega Príncipe
</t>
    </r>
    <r>
      <rPr>
        <rFont val="Arial"/>
        <b/>
        <color theme="1"/>
        <sz val="8.0"/>
      </rPr>
      <t>DNI:</t>
    </r>
    <r>
      <rPr>
        <rFont val="Arial"/>
        <color theme="1"/>
        <sz val="8.0"/>
      </rPr>
      <t xml:space="preserve"> 73007567
</t>
    </r>
    <r>
      <rPr>
        <rFont val="Arial"/>
        <b/>
        <color theme="1"/>
        <sz val="8.0"/>
      </rPr>
      <t>Escuela Profesional de Ingeniería Agrónoma, Facultad de Ingeniería.</t>
    </r>
  </si>
  <si>
    <r>
      <rPr>
        <rFont val="Arial"/>
        <b/>
        <color theme="1"/>
        <sz val="8.0"/>
      </rPr>
      <t>Investigadores Externos:</t>
    </r>
    <r>
      <rPr>
        <rFont val="Arial"/>
        <color theme="1"/>
        <sz val="8.0"/>
      </rPr>
      <t xml:space="preserve">
Dr. Napoleón Corrales Rodríguez
</t>
    </r>
    <r>
      <rPr>
        <rFont val="Arial"/>
        <b/>
        <color theme="1"/>
        <sz val="8.0"/>
      </rPr>
      <t>DNI: 16680503</t>
    </r>
    <r>
      <rPr>
        <rFont val="Arial"/>
        <color theme="1"/>
        <sz val="8.0"/>
      </rPr>
      <t xml:space="preserve">
</t>
    </r>
    <r>
      <rPr>
        <rFont val="Arial"/>
        <b/>
        <color theme="1"/>
        <sz val="8.0"/>
      </rPr>
      <t xml:space="preserve">Facultad de Ingeniería Zootecnia - Universidad Nacional Pedro Ruiz Gallo. Lambayeque - Perú
</t>
    </r>
    <r>
      <rPr>
        <rFont val="Arial"/>
        <color theme="1"/>
        <sz val="8.0"/>
      </rPr>
      <t xml:space="preserve">
</t>
    </r>
    <r>
      <rPr>
        <rFont val="Arial"/>
        <b/>
        <color theme="1"/>
        <sz val="8.0"/>
      </rPr>
      <t xml:space="preserve">Tesistas: </t>
    </r>
    <r>
      <rPr>
        <rFont val="Arial"/>
        <color theme="1"/>
        <sz val="8.0"/>
      </rPr>
      <t xml:space="preserve">
Est. Brandon Antony Hizo Gonzales
</t>
    </r>
    <r>
      <rPr>
        <rFont val="Arial"/>
        <b/>
        <color theme="1"/>
        <sz val="8.0"/>
      </rPr>
      <t xml:space="preserve">DNI: </t>
    </r>
    <r>
      <rPr>
        <rFont val="Arial"/>
        <color theme="1"/>
        <sz val="8.0"/>
      </rPr>
      <t xml:space="preserve">48349551
</t>
    </r>
    <r>
      <rPr>
        <rFont val="Arial"/>
        <b/>
        <color theme="1"/>
        <sz val="8.0"/>
      </rPr>
      <t>Escuela Profesional de Ingeniería Agrónoma, Facultad de Ingeniería.</t>
    </r>
    <r>
      <rPr>
        <rFont val="Arial"/>
        <color theme="1"/>
        <sz val="8.0"/>
      </rPr>
      <t xml:space="preserve">
Est. Lia Luz Vega Príncipe
</t>
    </r>
    <r>
      <rPr>
        <rFont val="Arial"/>
        <b/>
        <color theme="1"/>
        <sz val="8.0"/>
      </rPr>
      <t>DNI:</t>
    </r>
    <r>
      <rPr>
        <rFont val="Arial"/>
        <color theme="1"/>
        <sz val="8.0"/>
      </rPr>
      <t xml:space="preserve"> 73007567
</t>
    </r>
    <r>
      <rPr>
        <rFont val="Arial"/>
        <b/>
        <color theme="1"/>
        <sz val="8.0"/>
      </rPr>
      <t>Escuela Profesional de Ingeniería Agrónoma, Facultad de Ingeniería.</t>
    </r>
  </si>
  <si>
    <t>INFLUENCIA DE LA PRESENTACIÓN
(ENVASE Y POSICIÓN) MEDIANTE
ANÁLISIS DE CONJUNTO: ESTUDIO A BASE DE CARNE DE CUY CON SISTEMA DE CRIANZA FAMILIAR-COMERCIAL</t>
  </si>
  <si>
    <r>
      <rPr>
        <rFont val="Arial"/>
        <color theme="1"/>
        <sz val="8.0"/>
      </rPr>
      <t xml:space="preserve">PRODUCCIÓN AGROPECUARIA SUSTENTABLE
</t>
    </r>
    <r>
      <rPr>
        <rFont val="Arial"/>
        <color rgb="FF1155CC"/>
        <sz val="8.0"/>
        <u/>
      </rPr>
      <t>R.C.O N° 991-2024-UNAB</t>
    </r>
  </si>
  <si>
    <t>El objetivo general de este trabajo de investigación es evaluar la influencia que tiene la forma de presentación en el consumo y la intención de compra de cortes de carne de cuy por parte de los consumidores, utilizando un análisis conjunto basado en calificaciones.</t>
  </si>
  <si>
    <t>• Diseñar la crianza y faenamiento del cuy para obtener carne de forma inocua
• Elaborar el protocolo para el diseño del envase, etiqueta y preparación del producto carne de cuy.
• Conocer la influencia de la presentación del cuy mediante el análisis de conjunto con consumidores.
• Determinar la aceptabilidad de los productos de carne de cuy segmentados a los consumidores por género.</t>
  </si>
  <si>
    <r>
      <rPr>
        <rFont val="Calibri"/>
        <color rgb="FF1155CC"/>
        <sz val="10.0"/>
        <u/>
      </rPr>
      <t>R.C.O N°632-2025-UNAB</t>
    </r>
    <r>
      <rPr>
        <rFont val="Calibri"/>
        <color rgb="FF000000"/>
        <sz val="10.0"/>
        <u/>
      </rPr>
      <t xml:space="preserve">
</t>
    </r>
    <r>
      <rPr>
        <rFont val="Calibri"/>
        <color rgb="FF1155CC"/>
        <sz val="10.0"/>
        <u/>
      </rPr>
      <t>R.C.O N°332-2025-UNAB BASES</t>
    </r>
    <r>
      <rPr>
        <rFont val="Calibri"/>
        <color rgb="FF000000"/>
        <sz val="10.0"/>
        <u/>
      </rPr>
      <t xml:space="preserve">
</t>
    </r>
    <r>
      <rPr>
        <rFont val="Calibri"/>
        <color rgb="FF1155CC"/>
        <sz val="10.0"/>
        <u/>
      </rPr>
      <t>R.C.O-1224-2024-UNAB REGLAMENTO</t>
    </r>
  </si>
  <si>
    <t>ESTUDIOS DE INVESTIGACIÓN CON FINANCIAMIENTO EXTERNO: NACIONAL (PROCIENCIA) - ENTIDAD EJECUTORA</t>
  </si>
  <si>
    <t>INV-002-2025-UNAB</t>
  </si>
  <si>
    <r>
      <rPr>
        <rFont val="Calibri"/>
        <color theme="1"/>
        <sz val="10.0"/>
      </rPr>
      <t xml:space="preserve">Gladys Luz GAray Livia
</t>
    </r>
    <r>
      <rPr>
        <rFont val="Calibri"/>
        <b/>
        <color theme="1"/>
        <sz val="10.0"/>
      </rPr>
      <t>DNI:</t>
    </r>
    <r>
      <rPr>
        <rFont val="Calibri"/>
        <color theme="1"/>
        <sz val="10.0"/>
      </rPr>
      <t xml:space="preserve"> 06076181
</t>
    </r>
    <r>
      <rPr>
        <rFont val="Calibri"/>
        <b/>
        <color theme="1"/>
        <sz val="10.0"/>
      </rPr>
      <t>Escuela Profesional de Ingeniería Agrónoma, Facultad de Ingeniería</t>
    </r>
  </si>
  <si>
    <t>CONTRATO N°012-2025-UNAB</t>
  </si>
  <si>
    <r>
      <rPr>
        <rFont val="Arial"/>
        <b/>
        <color theme="1"/>
        <sz val="10.0"/>
      </rPr>
      <t>Co-Investigadores-UNAB:</t>
    </r>
    <r>
      <rPr>
        <rFont val="Arial"/>
        <color theme="1"/>
        <sz val="10.0"/>
      </rPr>
      <t xml:space="preserve">
Mg. Celia Cruz Silvera Pablo
</t>
    </r>
    <r>
      <rPr>
        <rFont val="Arial"/>
        <b/>
        <color theme="1"/>
        <sz val="10.0"/>
      </rPr>
      <t>DNI:</t>
    </r>
    <r>
      <rPr>
        <rFont val="Arial"/>
        <color theme="1"/>
        <sz val="10.0"/>
      </rPr>
      <t xml:space="preserve"> 230047262
</t>
    </r>
    <r>
      <rPr>
        <rFont val="Arial"/>
        <b/>
        <color theme="1"/>
        <sz val="10.0"/>
      </rPr>
      <t xml:space="preserve">Escuela Profesional de Ingeniería Agrónoma, Facultad de Ingeniería.
Tesistas: 
</t>
    </r>
    <r>
      <rPr>
        <rFont val="Arial"/>
        <color theme="1"/>
        <sz val="10.0"/>
      </rPr>
      <t xml:space="preserve">Est. Brandon Antony Hizo Gonzales
</t>
    </r>
    <r>
      <rPr>
        <rFont val="Arial"/>
        <b/>
        <color theme="1"/>
        <sz val="10.0"/>
      </rPr>
      <t>DNI:</t>
    </r>
    <r>
      <rPr>
        <rFont val="Arial"/>
        <color theme="1"/>
        <sz val="10.0"/>
      </rPr>
      <t xml:space="preserve"> 48349551
</t>
    </r>
    <r>
      <rPr>
        <rFont val="Arial"/>
        <b/>
        <color theme="1"/>
        <sz val="10.0"/>
      </rPr>
      <t>Escuela Profesional de Ingeniería Agrónoma, Facultad de Ingeniería.</t>
    </r>
    <r>
      <rPr>
        <rFont val="Arial"/>
        <color theme="1"/>
        <sz val="10.0"/>
      </rPr>
      <t xml:space="preserve">
Est. Lia Luz Vega Príncipe
</t>
    </r>
    <r>
      <rPr>
        <rFont val="Arial"/>
        <b/>
        <color theme="1"/>
        <sz val="10.0"/>
      </rPr>
      <t>DNI:</t>
    </r>
    <r>
      <rPr>
        <rFont val="Arial"/>
        <color theme="1"/>
        <sz val="10.0"/>
      </rPr>
      <t xml:space="preserve"> 73007567
</t>
    </r>
    <r>
      <rPr>
        <rFont val="Arial"/>
        <b/>
        <color theme="1"/>
        <sz val="10.0"/>
      </rPr>
      <t>Escuela Profesional de Ingeniería Agrónoma, Facultad de Ingeniería.</t>
    </r>
  </si>
  <si>
    <t>DISCIPLINA DE CONOCIMIENTO OCDE</t>
  </si>
  <si>
    <r>
      <rPr>
        <rFont val="Arial"/>
        <b/>
        <color theme="1"/>
        <sz val="10.0"/>
      </rPr>
      <t>Investigadores Externos:</t>
    </r>
    <r>
      <rPr>
        <rFont val="Arial"/>
        <color theme="1"/>
        <sz val="10.0"/>
      </rPr>
      <t xml:space="preserve">
Dr. Napoleón Corrales Rodríguez
</t>
    </r>
    <r>
      <rPr>
        <rFont val="Arial"/>
        <b/>
        <color theme="1"/>
        <sz val="10.0"/>
      </rPr>
      <t>DNI: 16680503</t>
    </r>
    <r>
      <rPr>
        <rFont val="Arial"/>
        <color theme="1"/>
        <sz val="10.0"/>
      </rPr>
      <t xml:space="preserve">
</t>
    </r>
    <r>
      <rPr>
        <rFont val="Arial"/>
        <b/>
        <color theme="1"/>
        <sz val="10.0"/>
      </rPr>
      <t xml:space="preserve">Facultad de Ingeniería Zootecnia - Universidad Nacional Pedro Ruiz Gallo. Lambayeque - Perú
</t>
    </r>
    <r>
      <rPr>
        <rFont val="Arial"/>
        <color theme="1"/>
        <sz val="10.0"/>
      </rPr>
      <t xml:space="preserve">
</t>
    </r>
    <r>
      <rPr>
        <rFont val="Arial"/>
        <b/>
        <color theme="1"/>
        <sz val="10.0"/>
      </rPr>
      <t xml:space="preserve">Tesistas: </t>
    </r>
    <r>
      <rPr>
        <rFont val="Arial"/>
        <color theme="1"/>
        <sz val="10.0"/>
      </rPr>
      <t xml:space="preserve">
Est. Brandon Antony Hizo Gonzales
</t>
    </r>
    <r>
      <rPr>
        <rFont val="Arial"/>
        <b/>
        <color theme="1"/>
        <sz val="10.0"/>
      </rPr>
      <t xml:space="preserve">DNI: </t>
    </r>
    <r>
      <rPr>
        <rFont val="Arial"/>
        <color theme="1"/>
        <sz val="10.0"/>
      </rPr>
      <t xml:space="preserve">48349551
</t>
    </r>
    <r>
      <rPr>
        <rFont val="Arial"/>
        <b/>
        <color theme="1"/>
        <sz val="10.0"/>
      </rPr>
      <t>Escuela Profesional de Ingeniería Agrónoma, Facultad de Ingeniería.</t>
    </r>
    <r>
      <rPr>
        <rFont val="Arial"/>
        <color theme="1"/>
        <sz val="10.0"/>
      </rPr>
      <t xml:space="preserve">
Est. Lia Luz Vega Príncipe
</t>
    </r>
    <r>
      <rPr>
        <rFont val="Arial"/>
        <b/>
        <color theme="1"/>
        <sz val="10.0"/>
      </rPr>
      <t>DNI:</t>
    </r>
    <r>
      <rPr>
        <rFont val="Arial"/>
        <color theme="1"/>
        <sz val="10.0"/>
      </rPr>
      <t xml:space="preserve"> 73007567
</t>
    </r>
    <r>
      <rPr>
        <rFont val="Arial"/>
        <b/>
        <color theme="1"/>
        <sz val="10.0"/>
      </rPr>
      <t>Escuela Profesional de Ingeniería Agrónoma, Facultad de Ingeniería.</t>
    </r>
  </si>
  <si>
    <t>INVESTIGADOR PRINCIPAL</t>
  </si>
  <si>
    <r>
      <rPr>
        <rFont val="Arial"/>
        <color theme="1"/>
        <sz val="10.0"/>
      </rPr>
      <t xml:space="preserve">PRODUCCIÓN AGROPECUARIA SUSTENTABLE
</t>
    </r>
    <r>
      <rPr>
        <rFont val="Arial"/>
        <color rgb="FF1155CC"/>
        <sz val="10.0"/>
        <u/>
      </rPr>
      <t>R.C.O N° 991-2024-UNAB</t>
    </r>
  </si>
  <si>
    <r>
      <rPr>
        <rFont val="Calibri"/>
        <color theme="1"/>
        <sz val="8.0"/>
      </rPr>
      <t xml:space="preserve">Carlos Enrique García Soto
</t>
    </r>
    <r>
      <rPr>
        <rFont val="Calibri"/>
        <b/>
        <color theme="1"/>
        <sz val="8.0"/>
      </rPr>
      <t xml:space="preserve">DNI: </t>
    </r>
    <r>
      <rPr>
        <rFont val="Calibri"/>
        <color theme="1"/>
        <sz val="8.0"/>
      </rPr>
      <t xml:space="preserve">15628499
</t>
    </r>
    <r>
      <rPr>
        <rFont val="Calibri"/>
        <b/>
        <color theme="1"/>
        <sz val="8.0"/>
      </rPr>
      <t>Escuela Profesional de Contabilidad y Finanzas, Facultad de Ciencias Jurídicas, Contables, Financieras y Administrativas</t>
    </r>
    <r>
      <rPr>
        <rFont val="Calibri"/>
        <color theme="1"/>
        <sz val="8.0"/>
      </rPr>
      <t>.</t>
    </r>
  </si>
  <si>
    <t>GESTIONANDO LA VIDA EN EL SUELO MEDIANTE LOS ABONOS VERDES PARA PROMOVER SEGURIDAD ALIMENTARIA Y PRODUCCIÓN SOSTENIBLE DE COSECHAS DE AGROEXPORTACIÓN</t>
  </si>
  <si>
    <r>
      <rPr>
        <rFont val="Arial"/>
        <b/>
        <color theme="1"/>
        <sz val="8.0"/>
      </rPr>
      <t>Co-Investigadores-UNAB:</t>
    </r>
    <r>
      <rPr>
        <rFont val="Arial"/>
        <color theme="1"/>
        <sz val="8.0"/>
      </rPr>
      <t xml:space="preserve">
Dr. José Cayetano Vergaray Huamán
</t>
    </r>
    <r>
      <rPr>
        <rFont val="Arial"/>
        <b/>
        <color theme="1"/>
        <sz val="8.0"/>
      </rPr>
      <t xml:space="preserve">DNI: </t>
    </r>
    <r>
      <rPr>
        <rFont val="Arial"/>
        <color theme="1"/>
        <sz val="8.0"/>
      </rPr>
      <t xml:space="preserve">18982357
</t>
    </r>
    <r>
      <rPr>
        <rFont val="Arial"/>
        <b/>
        <color theme="1"/>
        <sz val="8.0"/>
      </rPr>
      <t>Escuela Profesional de Contabilidad y Finanzas, Facultad de Ciencias Jurídicas, Contables, Financieras y Administrativas.</t>
    </r>
    <r>
      <rPr>
        <rFont val="Arial"/>
        <color theme="1"/>
        <sz val="8.0"/>
      </rPr>
      <t xml:space="preserve">
Mg. Oswaldo Indalecio Silva Zapata
</t>
    </r>
    <r>
      <rPr>
        <rFont val="Arial"/>
        <b/>
        <color theme="1"/>
        <sz val="8.0"/>
      </rPr>
      <t>DNI:</t>
    </r>
    <r>
      <rPr>
        <rFont val="Arial"/>
        <color theme="1"/>
        <sz val="8.0"/>
      </rPr>
      <t xml:space="preserve"> 06010272
</t>
    </r>
    <r>
      <rPr>
        <rFont val="Arial"/>
        <b/>
        <color theme="1"/>
        <sz val="8.0"/>
      </rPr>
      <t>Escuela Profesional de Contabilidad y Finanzas, Facultad de Ciencias Jurídicas, Contables, Financieras y Administrativas.</t>
    </r>
    <r>
      <rPr>
        <rFont val="Arial"/>
        <color theme="1"/>
        <sz val="8.0"/>
      </rPr>
      <t xml:space="preserve">
Mg. Tito Armando Jara Pajuelo
</t>
    </r>
    <r>
      <rPr>
        <rFont val="Arial"/>
        <b/>
        <color theme="1"/>
        <sz val="8.0"/>
      </rPr>
      <t>DNI:</t>
    </r>
    <r>
      <rPr>
        <rFont val="Arial"/>
        <color theme="1"/>
        <sz val="8.0"/>
      </rPr>
      <t xml:space="preserve">15708514
</t>
    </r>
    <r>
      <rPr>
        <rFont val="Arial"/>
        <b/>
        <color theme="1"/>
        <sz val="8.0"/>
      </rPr>
      <t>Escuela Profesional de Contabilidad y Finanzas, Facultad de Ciencias Jurídicas, Contables, Financieras y Administrativas.</t>
    </r>
    <r>
      <rPr>
        <rFont val="Arial"/>
        <color theme="1"/>
        <sz val="8.0"/>
      </rPr>
      <t xml:space="preserve">
Mg. Nil Edinson Mendoza Virhuez
</t>
    </r>
    <r>
      <rPr>
        <rFont val="Arial"/>
        <b/>
        <color theme="1"/>
        <sz val="8.0"/>
      </rPr>
      <t xml:space="preserve">DNI: </t>
    </r>
    <r>
      <rPr>
        <rFont val="Arial"/>
        <color theme="1"/>
        <sz val="8.0"/>
      </rPr>
      <t xml:space="preserve">40562705
</t>
    </r>
    <r>
      <rPr>
        <rFont val="Arial"/>
        <b/>
        <color theme="1"/>
        <sz val="8.0"/>
      </rPr>
      <t>Escuela Profesional de Contabilidad y Finanzas, Facultad de Ciencias Jurídicas, Contables, Financieras y Administrativas.</t>
    </r>
    <r>
      <rPr>
        <rFont val="Arial"/>
        <color theme="1"/>
        <sz val="8.0"/>
      </rPr>
      <t xml:space="preserve">
</t>
    </r>
    <r>
      <rPr>
        <rFont val="Arial"/>
        <b/>
        <color theme="1"/>
        <sz val="8.0"/>
      </rPr>
      <t xml:space="preserve">Tesistas:  </t>
    </r>
    <r>
      <rPr>
        <rFont val="Arial"/>
        <color theme="1"/>
        <sz val="8.0"/>
      </rPr>
      <t xml:space="preserve">
Est. Gusting Williams Balabarca Valdivia
</t>
    </r>
    <r>
      <rPr>
        <rFont val="Arial"/>
        <b/>
        <color theme="1"/>
        <sz val="8.0"/>
      </rPr>
      <t xml:space="preserve">DNI: </t>
    </r>
    <r>
      <rPr>
        <rFont val="Arial"/>
        <color theme="1"/>
        <sz val="8.0"/>
      </rPr>
      <t xml:space="preserve">73985241
</t>
    </r>
    <r>
      <rPr>
        <rFont val="Arial"/>
        <b/>
        <color theme="1"/>
        <sz val="8.0"/>
      </rPr>
      <t>Escuela Profesional de Contabilidad y Finanzas, Facultad de Ciencias Jurídicas, Contables, Financieras y Administrativas.</t>
    </r>
    <r>
      <rPr>
        <rFont val="Arial"/>
        <color theme="1"/>
        <sz val="8.0"/>
      </rPr>
      <t xml:space="preserve">
Est. Patrick Espinoza Cuenca 
</t>
    </r>
    <r>
      <rPr>
        <rFont val="Arial"/>
        <b/>
        <color theme="1"/>
        <sz val="8.0"/>
      </rPr>
      <t xml:space="preserve">DNI: </t>
    </r>
    <r>
      <rPr>
        <rFont val="Arial"/>
        <color theme="1"/>
        <sz val="8.0"/>
      </rPr>
      <t xml:space="preserve">74564688
</t>
    </r>
    <r>
      <rPr>
        <rFont val="Arial"/>
        <b/>
        <color theme="1"/>
        <sz val="8.0"/>
      </rPr>
      <t>Escuela Profesional de Contabilidad y Finanzas, Facultad de Ciencias Jurídicas, Contables, Financieras y Administrativas.</t>
    </r>
    <r>
      <rPr>
        <rFont val="Arial"/>
        <color theme="1"/>
        <sz val="8.0"/>
      </rPr>
      <t xml:space="preserve">
Est. Henry Alfredo Roca Patricio 
</t>
    </r>
    <r>
      <rPr>
        <rFont val="Arial"/>
        <b/>
        <color theme="1"/>
        <sz val="8.0"/>
      </rPr>
      <t>DNI:</t>
    </r>
    <r>
      <rPr>
        <rFont val="Arial"/>
        <color theme="1"/>
        <sz val="8.0"/>
      </rPr>
      <t xml:space="preserve"> 71519531
</t>
    </r>
    <r>
      <rPr>
        <rFont val="Arial"/>
        <b/>
        <color theme="1"/>
        <sz val="8.0"/>
      </rPr>
      <t>Escuela Profesional de Contabilidad y Finanzas, Facultad de Ciencias Jurídicas, Contables, Financieras y Administrativas</t>
    </r>
    <r>
      <rPr>
        <rFont val="Arial"/>
        <color theme="1"/>
        <sz val="8.0"/>
      </rPr>
      <t xml:space="preserve">.
Est. Andy Samuel Venturo Cerna
</t>
    </r>
    <r>
      <rPr>
        <rFont val="Arial"/>
        <b/>
        <color theme="1"/>
        <sz val="8.0"/>
      </rPr>
      <t>DNI:</t>
    </r>
    <r>
      <rPr>
        <rFont val="Arial"/>
        <color theme="1"/>
        <sz val="8.0"/>
      </rPr>
      <t xml:space="preserve"> 71516384
</t>
    </r>
    <r>
      <rPr>
        <rFont val="Arial"/>
        <b/>
        <color theme="1"/>
        <sz val="8.0"/>
      </rPr>
      <t>Escuela Profesional de Contabilidad y Finanzas, Facultad de Ciencias Jurídicas, Contables, Financieras y Administrativas</t>
    </r>
    <r>
      <rPr>
        <rFont val="Arial"/>
        <color theme="1"/>
        <sz val="8.0"/>
      </rPr>
      <t>.</t>
    </r>
  </si>
  <si>
    <t>PE501079087-2022</t>
  </si>
  <si>
    <r>
      <rPr>
        <rFont val="Arial"/>
        <b/>
        <color theme="1"/>
        <sz val="8.0"/>
      </rPr>
      <t>Investigadores Externos:</t>
    </r>
    <r>
      <rPr>
        <rFont val="Arial"/>
        <color theme="1"/>
        <sz val="8.0"/>
      </rPr>
      <t xml:space="preserve">
Mg. Pedro Víctor Vara Blas
</t>
    </r>
    <r>
      <rPr>
        <rFont val="Arial"/>
        <b/>
        <color theme="1"/>
        <sz val="8.0"/>
      </rPr>
      <t xml:space="preserve">DNI: </t>
    </r>
    <r>
      <rPr>
        <rFont val="Arial"/>
        <color theme="1"/>
        <sz val="8.0"/>
      </rPr>
      <t xml:space="preserve">15627747
</t>
    </r>
    <r>
      <rPr>
        <rFont val="Arial"/>
        <b/>
        <color theme="1"/>
        <sz val="8.0"/>
      </rPr>
      <t>Escuela Profesional de Contabilidad Y Finanzas, Facultad De Ciencias Económicas, Contables Y Financieras - Universidad Nacional José Faustino Sánchez Carrión. Huacho - Perú</t>
    </r>
    <r>
      <rPr>
        <rFont val="Arial"/>
        <color theme="1"/>
        <sz val="8.0"/>
      </rPr>
      <t xml:space="preserve"> 
Mg. José Alejandro Condori Salinas
</t>
    </r>
    <r>
      <rPr>
        <rFont val="Arial"/>
        <b/>
        <color theme="1"/>
        <sz val="8.0"/>
      </rPr>
      <t>DNI:</t>
    </r>
    <r>
      <rPr>
        <rFont val="Arial"/>
        <color theme="1"/>
        <sz val="8.0"/>
      </rPr>
      <t xml:space="preserve"> 00487462
</t>
    </r>
    <r>
      <rPr>
        <rFont val="Arial"/>
        <b/>
        <color theme="1"/>
        <sz val="8.0"/>
      </rPr>
      <t>Comercio Exterior, Gobierno Regional de Lima. Huacho - Perú</t>
    </r>
    <r>
      <rPr>
        <rFont val="Arial"/>
        <color theme="1"/>
        <sz val="8.0"/>
      </rPr>
      <t xml:space="preserve">
</t>
    </r>
  </si>
  <si>
    <t xml:space="preserve">BIOFERTILIZANTES </t>
  </si>
  <si>
    <t>CAPACITACIÓN EN GESTIÓN
EMPRESARIAL PARA FORTALECER LAS CAPACIDADES AGROEXPORTADORAS DE
LOS AGRICULTORES DEL VALLE DE
PATIVILCA, DE LA PROVINCIA DE
BARRANCA, 2025</t>
  </si>
  <si>
    <t>18 MESES                                (28.08.2022 AL 28.02.2024)
Ampliación:
Hasta 02-09-2024</t>
  </si>
  <si>
    <r>
      <rPr>
        <rFont val="Arial"/>
        <color theme="1"/>
        <sz val="8.0"/>
      </rPr>
      <t xml:space="preserve">CIENCIAS SOCIALES
</t>
    </r>
    <r>
      <rPr>
        <rFont val="Arial"/>
        <color rgb="FF1155CC"/>
        <sz val="8.0"/>
        <u/>
      </rPr>
      <t>R.C.O N°991-2024-UNAB</t>
    </r>
  </si>
  <si>
    <t>Evaluar los efectos de la incorporación de la Crotalaria juncea y Lupinus mutabilis como abono verde en el restablecimiento de la fertilidad 
natural de los suelos en Barranca (Lima) y Acobamba Huancavelica)</t>
  </si>
  <si>
    <t xml:space="preserve">• Cuantificar el contenido de nutrientes del abono verde y su influencia en la fertilidad natural del suelo degradado en condiciones de Barranca y Acobamba.
• Analizar la diversidad de bacterias y hongos del suelo promovida por la incorporación de Crotalaria juncea y Lupinus mutabilis como abono verde en condiciones de Barranca y Acobamba.
• Evaluar cambios en las propiedades físicas y químicas del suelo promovidas por la incorporación de Crotalaria juncea y Lupinus mutabilis como abono verde en condiciones de Barranca y Acobamba. </t>
  </si>
  <si>
    <t>Determinar de qué manera la capacitación en Gestión empresarial incide en las capacidades agroexportadoras de los agricultores del Valle Pativilca, de la provincia de Barranca, 2025</t>
  </si>
  <si>
    <t>• Caracterizar el nivel de conocimiento en Gestión empresarial pre y pos de los agricultores del Valle Pativilca, de la provincia de Barranca.
• Implementar un programa de capacitación en Gestión empresarial mediante los ECAS a los agricultores del Valle Pativilca de la provincia de Barranca
• Evaluar la eficacia de la intervención a través del programa de capacitación en Gestión empresarial en los agricultores del Valle Pativilca, de la provincia de Barranca.</t>
  </si>
  <si>
    <t xml:space="preserve">Dr. Arcadio Sánchez Onofre (UNH)
Dr. Manuel Fernández López (EEZGE)
</t>
  </si>
  <si>
    <t>Ocaña Urbano Roger Elvis(Tesista)
Areche Yance Lourdes (Tesista)
Melgarejo Rivera, Emperatriz (Gestor)</t>
  </si>
  <si>
    <t>NC</t>
  </si>
  <si>
    <t>INV-003-2025-UNAB</t>
  </si>
  <si>
    <t>CONTRATO N°013-2025-UNAB</t>
  </si>
  <si>
    <t xml:space="preserve">DISEÑO DE UN ALIMENTO BIOACCESIBLE Y SENSORIALMENTE ADAPTADO PARA LAS PERSONAS MAYORES </t>
  </si>
  <si>
    <t>PE501082112-2023</t>
  </si>
  <si>
    <t>NUTRACÉTICOS</t>
  </si>
  <si>
    <t>18 MESES                                (27.07.2023 AL 26.01.2025</t>
  </si>
  <si>
    <t>Estudiar el efecto del agente gelificante (proteínas lácteas y carragenina) y el tamaño de gota en el desarrollo de geles
basados en nanoemulsiones que encapsulan compuestos lipídicos (ácidos grasos -3) de fácil deglución y con bioaccesibilidad mejorada destinado a las personas mayores.</t>
  </si>
  <si>
    <t>• Optimizar la concentración de agente gelificante para desarrollar geles basados en nanoemulsiones con diferente tamaño de gota y con una textura similar.
• Caracterizar las propiedades físicas, oxidativas y estructurales de geles basados en nanoemulsiones, con el fin de seleccionar aquellas matrices que sean físicamente estables.
• Evaluar la bioaccesibilidad de ácidos grasos omega-3 de los geles basados en nanoemulsiones analizando los cambios físico-estructurales durante su paso por un sistema gastrointestinal in vitro.
• Determinar la aceptabilidad y preferencia de los geles mediante personas adultas mayores</t>
  </si>
  <si>
    <r>
      <rPr>
        <rFont val="Calibri"/>
        <color theme="1"/>
        <sz val="8.0"/>
      </rPr>
      <t xml:space="preserve">Celia Cruz Silvera Pablo
</t>
    </r>
    <r>
      <rPr>
        <rFont val="Calibri"/>
        <b/>
        <color theme="1"/>
        <sz val="8.0"/>
      </rPr>
      <t xml:space="preserve">DNI: </t>
    </r>
    <r>
      <rPr>
        <rFont val="Calibri"/>
        <color theme="1"/>
        <sz val="8.0"/>
      </rPr>
      <t xml:space="preserve">230047262
</t>
    </r>
    <r>
      <rPr>
        <rFont val="Calibri"/>
        <b/>
        <color theme="1"/>
        <sz val="8.0"/>
      </rPr>
      <t>Escuela Profesional de Ingeniería Agrónoma, Facultad de Ingeniería.</t>
    </r>
    <r>
      <rPr>
        <rFont val="Calibri"/>
        <color theme="1"/>
        <sz val="8.0"/>
      </rPr>
      <t xml:space="preserve"> </t>
    </r>
  </si>
  <si>
    <t>Dr. Nicodemo Crescencio Jamanca (Co-Investigador UNAB)
Amparo Eccoña Sota  (Co-Investigador U.N. Micaelas Bastidas)
Joel Jerson Coaquira Quispe  (Co-Investigador U.P. Union)
Carla Arancibia Aguilar  (Co-Investigador U.S. Chile)</t>
  </si>
  <si>
    <t>Melgarejo Rivera, Emperatriz (Gestor)</t>
  </si>
  <si>
    <r>
      <rPr>
        <rFont val="Arial"/>
        <b/>
        <color theme="1"/>
        <sz val="8.0"/>
      </rPr>
      <t>Co-Investigadores-UNAB:</t>
    </r>
    <r>
      <rPr>
        <rFont val="Arial"/>
        <color theme="1"/>
        <sz val="8.0"/>
      </rPr>
      <t xml:space="preserve">
Dra. Gladys Luz Garay Livia
</t>
    </r>
    <r>
      <rPr>
        <rFont val="Arial"/>
        <b/>
        <color theme="1"/>
        <sz val="8.0"/>
      </rPr>
      <t xml:space="preserve">DNI: </t>
    </r>
    <r>
      <rPr>
        <rFont val="Arial"/>
        <color theme="1"/>
        <sz val="8.0"/>
      </rPr>
      <t xml:space="preserve">06076181
</t>
    </r>
    <r>
      <rPr>
        <rFont val="Arial"/>
        <b/>
        <color theme="1"/>
        <sz val="8.0"/>
      </rPr>
      <t>Escuela Profesional de Ingeniería Agrónoma, Facultad de Ingeniería.</t>
    </r>
    <r>
      <rPr>
        <rFont val="Arial"/>
        <color theme="1"/>
        <sz val="8.0"/>
      </rPr>
      <t xml:space="preserve"> 
Mg. Ana Ysabel Vicuña Rossell
DNI: 47701978
</t>
    </r>
    <r>
      <rPr>
        <rFont val="Arial"/>
        <b/>
        <color theme="1"/>
        <sz val="8.0"/>
      </rPr>
      <t xml:space="preserve">Escuela Profesional de Ingeniería Agrónoma, Facultad de Ingeniería. </t>
    </r>
    <r>
      <rPr>
        <rFont val="Arial"/>
        <color theme="1"/>
        <sz val="8.0"/>
      </rPr>
      <t xml:space="preserve">
</t>
    </r>
    <r>
      <rPr>
        <rFont val="Arial"/>
        <b/>
        <color theme="1"/>
        <sz val="8.0"/>
      </rPr>
      <t xml:space="preserve">Tesistas: </t>
    </r>
    <r>
      <rPr>
        <rFont val="Arial"/>
        <color theme="1"/>
        <sz val="8.0"/>
      </rPr>
      <t xml:space="preserve">
Est. Lesly Natalia Acevedo Figueroa
</t>
    </r>
    <r>
      <rPr>
        <rFont val="Arial"/>
        <b/>
        <color theme="1"/>
        <sz val="8.0"/>
      </rPr>
      <t>DNI:</t>
    </r>
    <r>
      <rPr>
        <rFont val="Arial"/>
        <color theme="1"/>
        <sz val="8.0"/>
      </rPr>
      <t xml:space="preserve"> 72183165
</t>
    </r>
    <r>
      <rPr>
        <rFont val="Arial"/>
        <b/>
        <color theme="1"/>
        <sz val="8.0"/>
      </rPr>
      <t>Escuela Profesional de Ingeniería Agrónoma, Facultad de Ingeniería UNAB</t>
    </r>
    <r>
      <rPr>
        <rFont val="Arial"/>
        <color theme="1"/>
        <sz val="8.0"/>
      </rPr>
      <t xml:space="preserve">
Est. Rolly Mihael Barrenechea Mejía
</t>
    </r>
    <r>
      <rPr>
        <rFont val="Arial"/>
        <b/>
        <color theme="1"/>
        <sz val="8.0"/>
      </rPr>
      <t>DNI:</t>
    </r>
    <r>
      <rPr>
        <rFont val="Arial"/>
        <color theme="1"/>
        <sz val="8.0"/>
      </rPr>
      <t xml:space="preserve"> 71528557
</t>
    </r>
    <r>
      <rPr>
        <rFont val="Arial"/>
        <b/>
        <color theme="1"/>
        <sz val="8.0"/>
      </rPr>
      <t>Escuela Profesional de Ingeniería Agrónoma, Facultad de Ingeniería UNAB</t>
    </r>
    <r>
      <rPr>
        <rFont val="Arial"/>
        <color theme="1"/>
        <sz val="8.0"/>
      </rPr>
      <t xml:space="preserve">
Est. Diego Oswaldo Laos Roma
</t>
    </r>
    <r>
      <rPr>
        <rFont val="Arial"/>
        <b/>
        <color theme="1"/>
        <sz val="8.0"/>
      </rPr>
      <t xml:space="preserve">DNI: </t>
    </r>
    <r>
      <rPr>
        <rFont val="Arial"/>
        <color theme="1"/>
        <sz val="8.0"/>
      </rPr>
      <t xml:space="preserve">72800289
</t>
    </r>
    <r>
      <rPr>
        <rFont val="Arial"/>
        <b/>
        <color theme="1"/>
        <sz val="8.0"/>
      </rPr>
      <t>Escuela Profesional de Ingeniería Agrónoma, Facultad de Ingeniería UNAB</t>
    </r>
  </si>
  <si>
    <r>
      <rPr>
        <rFont val="Arial"/>
        <b/>
        <color theme="1"/>
        <sz val="8.0"/>
      </rPr>
      <t>Investigadores Externos:</t>
    </r>
    <r>
      <rPr>
        <rFont val="Arial"/>
        <color theme="1"/>
        <sz val="8.0"/>
      </rPr>
      <t xml:space="preserve">
Dr. Oscar Oswaldo Loli Figueroa
</t>
    </r>
    <r>
      <rPr>
        <rFont val="Arial"/>
        <b/>
        <color theme="1"/>
        <sz val="8.0"/>
      </rPr>
      <t>DNI:</t>
    </r>
    <r>
      <rPr>
        <rFont val="Arial"/>
        <color theme="1"/>
        <sz val="8.0"/>
      </rPr>
      <t xml:space="preserve"> 08124886
</t>
    </r>
    <r>
      <rPr>
        <rFont val="Arial"/>
        <b/>
        <color theme="1"/>
        <sz val="8.0"/>
      </rPr>
      <t>Departamento de Suelos - Agronomía - Universidad Nacional Agraria La Molina.  Lima - Perú</t>
    </r>
    <r>
      <rPr>
        <rFont val="Arial"/>
        <color theme="1"/>
        <sz val="8.0"/>
      </rPr>
      <t xml:space="preserve">
Dra. Thalia Alexandra Rivera Ashqui 
</t>
    </r>
    <r>
      <rPr>
        <rFont val="Arial"/>
        <b/>
        <color theme="1"/>
        <sz val="8.0"/>
      </rPr>
      <t>CEDULA:</t>
    </r>
    <r>
      <rPr>
        <rFont val="Arial"/>
        <color theme="1"/>
        <sz val="8.0"/>
      </rPr>
      <t xml:space="preserve"> 001658911
</t>
    </r>
    <r>
      <rPr>
        <rFont val="Arial"/>
        <b/>
        <color theme="1"/>
        <sz val="8.0"/>
      </rPr>
      <t>Industrias Alimentarias - Ingeniería/-Consejo Nacional de Investigaciones Científicas y Técnicas (CONICET). Argentina - Buenos Aires</t>
    </r>
  </si>
  <si>
    <t>RESPUESTA
FITONUTRICIONAL-SANITARIA DE LOS
CULTIVOS A LA APLICACIÓN DE
BIOINSUMOS PELETIZADOS Y LÍQUIDOS
DERIVADOS DE RESIDUOS
AGROPECUARIOS</t>
  </si>
  <si>
    <r>
      <rPr>
        <rFont val="Arial"/>
        <color theme="1"/>
        <sz val="8.0"/>
      </rPr>
      <t xml:space="preserve">PRODUCCIÓN AGROPECUARIA SUSTENTABLE
</t>
    </r>
    <r>
      <rPr>
        <rFont val="Arial"/>
        <color rgb="FF1155CC"/>
        <sz val="8.0"/>
        <u/>
      </rPr>
      <t>R.C.O N°991-2024-UNAB</t>
    </r>
  </si>
  <si>
    <t>Caracterización agronómica de bioinsumos a nivel nutricional-sanitaria y validación de su
efectividad productiva en el cultivo de Papa y Paprika, en condiciones controladas para
optimizar su aplicación, bajo condiciones de Barranca.</t>
  </si>
  <si>
    <t>• Caracterización física, química y microbiológica de bioles y compost obtenidos a partir del estiércol de cuy y gallinaza.
• Evaluar el efecto fitonutricional-sanitario de los bioles en los parámetros biométricos, componentes de rendimiento y calidad sensorial de la papa y paprika, bajo condiciones controladas
• Evaluar el efecto nutricional-sanitario de los biocompost peletizados en el rendimiento de y calidad sensorial de la papa y paprika bajo condiciones controladas.</t>
  </si>
  <si>
    <t>UNIVERSIDAD NACIONAL DE BARRANCA
VICEPRESIDENCIA DE INVESTIGACIÓN - INSTITUTO DE INVESTIGACIÓN</t>
  </si>
  <si>
    <r>
      <rPr>
        <rFont val="Calibri"/>
        <color theme="1"/>
        <sz val="10.0"/>
      </rPr>
      <t xml:space="preserve">Carlos Enrique García Soto
</t>
    </r>
    <r>
      <rPr>
        <rFont val="Calibri"/>
        <b/>
        <color theme="1"/>
        <sz val="10.0"/>
      </rPr>
      <t xml:space="preserve">DNI: </t>
    </r>
    <r>
      <rPr>
        <rFont val="Calibri"/>
        <color theme="1"/>
        <sz val="10.0"/>
      </rPr>
      <t xml:space="preserve">15628499
</t>
    </r>
    <r>
      <rPr>
        <rFont val="Calibri"/>
        <b/>
        <color theme="1"/>
        <sz val="10.0"/>
      </rPr>
      <t>Escuela Profesional de Contabilidad y Finanzas, Facultad de Ciencias Jurídicas, Contables, Financieras y Administrativas</t>
    </r>
    <r>
      <rPr>
        <rFont val="Calibri"/>
        <color theme="1"/>
        <sz val="10.0"/>
      </rPr>
      <t>.</t>
    </r>
  </si>
  <si>
    <t>INV-004-2025-UNAB</t>
  </si>
  <si>
    <t>CONTRATO N°014-2025-UNAB</t>
  </si>
  <si>
    <r>
      <rPr>
        <rFont val="Arial"/>
        <b/>
        <color theme="1"/>
        <sz val="10.0"/>
      </rPr>
      <t>Co-Investigadores-UNAB:</t>
    </r>
    <r>
      <rPr>
        <rFont val="Arial"/>
        <color theme="1"/>
        <sz val="10.0"/>
      </rPr>
      <t xml:space="preserve">
Dr. José Cayetano Vergaray Huamán
</t>
    </r>
    <r>
      <rPr>
        <rFont val="Arial"/>
        <b/>
        <color theme="1"/>
        <sz val="10.0"/>
      </rPr>
      <t xml:space="preserve">DNI: </t>
    </r>
    <r>
      <rPr>
        <rFont val="Arial"/>
        <color theme="1"/>
        <sz val="10.0"/>
      </rPr>
      <t xml:space="preserve">18982357
</t>
    </r>
    <r>
      <rPr>
        <rFont val="Arial"/>
        <b/>
        <color theme="1"/>
        <sz val="10.0"/>
      </rPr>
      <t>Escuela Profesional de Contabilidad y Finanzas, Facultad de Ciencias Jurídicas, Contables, Financieras y Administrativas.</t>
    </r>
    <r>
      <rPr>
        <rFont val="Arial"/>
        <color theme="1"/>
        <sz val="10.0"/>
      </rPr>
      <t xml:space="preserve">
Mg. Oswaldo Indalecio Silva Zapata
</t>
    </r>
    <r>
      <rPr>
        <rFont val="Arial"/>
        <b/>
        <color theme="1"/>
        <sz val="10.0"/>
      </rPr>
      <t>DNI:</t>
    </r>
    <r>
      <rPr>
        <rFont val="Arial"/>
        <color theme="1"/>
        <sz val="10.0"/>
      </rPr>
      <t xml:space="preserve"> 06010272
</t>
    </r>
    <r>
      <rPr>
        <rFont val="Arial"/>
        <b/>
        <color theme="1"/>
        <sz val="10.0"/>
      </rPr>
      <t>Escuela Profesional de Contabilidad y Finanzas, Facultad de Ciencias Jurídicas, Contables, Financieras y Administrativas.</t>
    </r>
    <r>
      <rPr>
        <rFont val="Arial"/>
        <color theme="1"/>
        <sz val="10.0"/>
      </rPr>
      <t xml:space="preserve">
Mg. Tito Armando Jara Pajuelo
</t>
    </r>
    <r>
      <rPr>
        <rFont val="Arial"/>
        <b/>
        <color theme="1"/>
        <sz val="10.0"/>
      </rPr>
      <t>DNI:</t>
    </r>
    <r>
      <rPr>
        <rFont val="Arial"/>
        <color theme="1"/>
        <sz val="10.0"/>
      </rPr>
      <t xml:space="preserve">15708514
</t>
    </r>
    <r>
      <rPr>
        <rFont val="Arial"/>
        <b/>
        <color theme="1"/>
        <sz val="10.0"/>
      </rPr>
      <t>Escuela Profesional de Contabilidad y Finanzas, Facultad de Ciencias Jurídicas, Contables, Financieras y Administrativas.</t>
    </r>
    <r>
      <rPr>
        <rFont val="Arial"/>
        <color theme="1"/>
        <sz val="10.0"/>
      </rPr>
      <t xml:space="preserve">
Mg. Nil Edinson Mendoza Virhuez
</t>
    </r>
    <r>
      <rPr>
        <rFont val="Arial"/>
        <b/>
        <color theme="1"/>
        <sz val="10.0"/>
      </rPr>
      <t xml:space="preserve">DNI: </t>
    </r>
    <r>
      <rPr>
        <rFont val="Arial"/>
        <color theme="1"/>
        <sz val="10.0"/>
      </rPr>
      <t xml:space="preserve">40562705
</t>
    </r>
    <r>
      <rPr>
        <rFont val="Arial"/>
        <b/>
        <color theme="1"/>
        <sz val="10.0"/>
      </rPr>
      <t>Escuela Profesional de Contabilidad y Finanzas, Facultad de Ciencias Jurídicas, Contables, Financieras y Administrativas.</t>
    </r>
    <r>
      <rPr>
        <rFont val="Arial"/>
        <color theme="1"/>
        <sz val="10.0"/>
      </rPr>
      <t xml:space="preserve">
</t>
    </r>
    <r>
      <rPr>
        <rFont val="Arial"/>
        <b/>
        <color theme="1"/>
        <sz val="10.0"/>
      </rPr>
      <t xml:space="preserve">Tesistas:  </t>
    </r>
    <r>
      <rPr>
        <rFont val="Arial"/>
        <color theme="1"/>
        <sz val="10.0"/>
      </rPr>
      <t xml:space="preserve">
Est. Gusting Williams Balabarca Valdivia
</t>
    </r>
    <r>
      <rPr>
        <rFont val="Arial"/>
        <b/>
        <color theme="1"/>
        <sz val="10.0"/>
      </rPr>
      <t xml:space="preserve">DNI: </t>
    </r>
    <r>
      <rPr>
        <rFont val="Arial"/>
        <color theme="1"/>
        <sz val="10.0"/>
      </rPr>
      <t xml:space="preserve">73985241
</t>
    </r>
    <r>
      <rPr>
        <rFont val="Arial"/>
        <b/>
        <color theme="1"/>
        <sz val="10.0"/>
      </rPr>
      <t>Escuela Profesional de Contabilidad y Finanzas, Facultad de Ciencias Jurídicas, Contables, Financieras y Administrativas.</t>
    </r>
    <r>
      <rPr>
        <rFont val="Arial"/>
        <color theme="1"/>
        <sz val="10.0"/>
      </rPr>
      <t xml:space="preserve">
Est. Patrick Espinoza Cuenca 
</t>
    </r>
    <r>
      <rPr>
        <rFont val="Arial"/>
        <b/>
        <color theme="1"/>
        <sz val="10.0"/>
      </rPr>
      <t xml:space="preserve">DNI: </t>
    </r>
    <r>
      <rPr>
        <rFont val="Arial"/>
        <color theme="1"/>
        <sz val="10.0"/>
      </rPr>
      <t xml:space="preserve">74564688
</t>
    </r>
    <r>
      <rPr>
        <rFont val="Arial"/>
        <b/>
        <color theme="1"/>
        <sz val="10.0"/>
      </rPr>
      <t>Escuela Profesional de Contabilidad y Finanzas, Facultad de Ciencias Jurídicas, Contables, Financieras y Administrativas.</t>
    </r>
    <r>
      <rPr>
        <rFont val="Arial"/>
        <color theme="1"/>
        <sz val="10.0"/>
      </rPr>
      <t xml:space="preserve">
Est. Henry Alfredo Roca Patricio 
</t>
    </r>
    <r>
      <rPr>
        <rFont val="Arial"/>
        <b/>
        <color theme="1"/>
        <sz val="10.0"/>
      </rPr>
      <t>DNI:</t>
    </r>
    <r>
      <rPr>
        <rFont val="Arial"/>
        <color theme="1"/>
        <sz val="10.0"/>
      </rPr>
      <t xml:space="preserve"> 71519531
</t>
    </r>
    <r>
      <rPr>
        <rFont val="Arial"/>
        <b/>
        <color theme="1"/>
        <sz val="10.0"/>
      </rPr>
      <t>Escuela Profesional de Contabilidad y Finanzas, Facultad de Ciencias Jurídicas, Contables, Financieras y Administrativas</t>
    </r>
    <r>
      <rPr>
        <rFont val="Arial"/>
        <color theme="1"/>
        <sz val="10.0"/>
      </rPr>
      <t xml:space="preserve">.
Est. Andy Samuel Venturo Cerna
</t>
    </r>
    <r>
      <rPr>
        <rFont val="Arial"/>
        <b/>
        <color theme="1"/>
        <sz val="10.0"/>
      </rPr>
      <t>DNI:</t>
    </r>
    <r>
      <rPr>
        <rFont val="Arial"/>
        <color theme="1"/>
        <sz val="10.0"/>
      </rPr>
      <t xml:space="preserve"> 71516384
</t>
    </r>
    <r>
      <rPr>
        <rFont val="Arial"/>
        <b/>
        <color theme="1"/>
        <sz val="10.0"/>
      </rPr>
      <t>Escuela Profesional de Contabilidad y Finanzas, Facultad de Ciencias Jurídicas, Contables, Financieras y Administrativas</t>
    </r>
    <r>
      <rPr>
        <rFont val="Arial"/>
        <color theme="1"/>
        <sz val="10.0"/>
      </rPr>
      <t>.</t>
    </r>
  </si>
  <si>
    <t>REGISTRO DE PROYECTOS DE INVESTIGACIÓN  FINANCIADOS POR FONDOS CONCURSABLES</t>
  </si>
  <si>
    <r>
      <rPr>
        <rFont val="Arial"/>
        <b/>
        <color theme="1"/>
        <sz val="10.0"/>
      </rPr>
      <t>Investigadores Externos:</t>
    </r>
    <r>
      <rPr>
        <rFont val="Arial"/>
        <color theme="1"/>
        <sz val="10.0"/>
      </rPr>
      <t xml:space="preserve">
Mg. Pedro Víctor Vara Blas
</t>
    </r>
    <r>
      <rPr>
        <rFont val="Arial"/>
        <b/>
        <color theme="1"/>
        <sz val="10.0"/>
      </rPr>
      <t xml:space="preserve">DNI: </t>
    </r>
    <r>
      <rPr>
        <rFont val="Arial"/>
        <color theme="1"/>
        <sz val="10.0"/>
      </rPr>
      <t xml:space="preserve">15627747
</t>
    </r>
    <r>
      <rPr>
        <rFont val="Arial"/>
        <b/>
        <color theme="1"/>
        <sz val="10.0"/>
      </rPr>
      <t>Escuela Profesional de Contabilidad Y Finanzas, Facultad De Ciencias Económicas, Contables Y Financieras - Universidad Nacional José Faustino Sánchez Carrión. Huacho - Perú</t>
    </r>
    <r>
      <rPr>
        <rFont val="Arial"/>
        <color theme="1"/>
        <sz val="10.0"/>
      </rPr>
      <t xml:space="preserve"> 
Mg. José Alejandro Condori Salinas
</t>
    </r>
    <r>
      <rPr>
        <rFont val="Arial"/>
        <b/>
        <color theme="1"/>
        <sz val="10.0"/>
      </rPr>
      <t>DNI:</t>
    </r>
    <r>
      <rPr>
        <rFont val="Arial"/>
        <color theme="1"/>
        <sz val="10.0"/>
      </rPr>
      <t xml:space="preserve"> 00487462
</t>
    </r>
    <r>
      <rPr>
        <rFont val="Arial"/>
        <b/>
        <color theme="1"/>
        <sz val="10.0"/>
      </rPr>
      <t>Comercio Exterior, Gobierno Regional de Lima. Huacho - Perú</t>
    </r>
    <r>
      <rPr>
        <rFont val="Arial"/>
        <color theme="1"/>
        <sz val="10.0"/>
      </rPr>
      <t xml:space="preserve">
</t>
    </r>
  </si>
  <si>
    <t>ESTUDIOS DE INVESTIGACIÓN CON FINANCIAMIENTO EXTERNO: NACIONAL (PROCIENCIA) - ENTIDAD ASOCIADA</t>
  </si>
  <si>
    <r>
      <rPr>
        <rFont val="Arial"/>
        <color theme="1"/>
        <sz val="10.0"/>
      </rPr>
      <t xml:space="preserve">CIENCIAS SOCIALES
</t>
    </r>
    <r>
      <rPr>
        <rFont val="Arial"/>
        <color rgb="FF1155CC"/>
        <sz val="10.0"/>
        <u/>
      </rPr>
      <t>R.C.O N°991-2024-UNAB</t>
    </r>
  </si>
  <si>
    <t>69</t>
  </si>
  <si>
    <r>
      <rPr>
        <rFont val="Calibri"/>
        <color theme="1"/>
        <sz val="8.0"/>
      </rPr>
      <t xml:space="preserve">Eddy Eugenio García García
</t>
    </r>
    <r>
      <rPr>
        <rFont val="Calibri"/>
        <b/>
        <color theme="1"/>
        <sz val="8.0"/>
      </rPr>
      <t xml:space="preserve">DNI: </t>
    </r>
    <r>
      <rPr>
        <rFont val="Calibri"/>
        <color theme="1"/>
        <sz val="8.0"/>
      </rPr>
      <t xml:space="preserve">07840149
</t>
    </r>
    <r>
      <rPr>
        <rFont val="Calibri"/>
        <b/>
        <color theme="1"/>
        <sz val="8.0"/>
      </rPr>
      <t>Escuela Profesional de Psicología, Facultad de Ciencias de la Salud.</t>
    </r>
  </si>
  <si>
    <r>
      <rPr>
        <rFont val="Arial"/>
        <b/>
        <color theme="1"/>
        <sz val="8.0"/>
      </rPr>
      <t>Co-Investigadores-UNAB:</t>
    </r>
    <r>
      <rPr>
        <rFont val="Arial"/>
        <color theme="1"/>
        <sz val="8.0"/>
      </rPr>
      <t xml:space="preserve">
Dra. Ana Cecilia De Paz Lázaro 
</t>
    </r>
    <r>
      <rPr>
        <rFont val="Arial"/>
        <b/>
        <color theme="1"/>
        <sz val="8.0"/>
      </rPr>
      <t xml:space="preserve">DNI: </t>
    </r>
    <r>
      <rPr>
        <rFont val="Arial"/>
        <color theme="1"/>
        <sz val="8.0"/>
      </rPr>
      <t xml:space="preserve">15862643
</t>
    </r>
    <r>
      <rPr>
        <rFont val="Arial"/>
        <b/>
        <color theme="1"/>
        <sz val="8.0"/>
      </rPr>
      <t>Departamento de Ciencias Sociales y Humanidades, Facultad de Ciencias Jurídicas, Contables, Financieras y Administrativas</t>
    </r>
    <r>
      <rPr>
        <rFont val="Arial"/>
        <color theme="1"/>
        <sz val="8.0"/>
      </rPr>
      <t xml:space="preserve">.
Dra. Claudia Elvira Huanca Arteaga  
</t>
    </r>
    <r>
      <rPr>
        <rFont val="Arial"/>
        <b/>
        <color theme="1"/>
        <sz val="8.0"/>
      </rPr>
      <t xml:space="preserve">DNI: </t>
    </r>
    <r>
      <rPr>
        <rFont val="Arial"/>
        <color theme="1"/>
        <sz val="8.0"/>
      </rPr>
      <t xml:space="preserve">23975639
</t>
    </r>
    <r>
      <rPr>
        <rFont val="Arial"/>
        <b/>
        <color theme="1"/>
        <sz val="8.0"/>
      </rPr>
      <t>Escuela Profesional de Psicología, Facultad de Ciencias de la Salud.</t>
    </r>
    <r>
      <rPr>
        <rFont val="Arial"/>
        <color theme="1"/>
        <sz val="8.0"/>
      </rPr>
      <t xml:space="preserve">
Dra. Yorrlanka Evelin Damián Espinoza
</t>
    </r>
    <r>
      <rPr>
        <rFont val="Arial"/>
        <b/>
        <color theme="1"/>
        <sz val="8.0"/>
      </rPr>
      <t xml:space="preserve">DNI: </t>
    </r>
    <r>
      <rPr>
        <rFont val="Arial"/>
        <color theme="1"/>
        <sz val="8.0"/>
      </rPr>
      <t xml:space="preserve">15299722
</t>
    </r>
    <r>
      <rPr>
        <rFont val="Arial"/>
        <b/>
        <color theme="1"/>
        <sz val="8.0"/>
      </rPr>
      <t>Escuela Profesional de Derecho y Ciencia Política, Facultad de Ciencias Jurídicas, Contables, Financieras y Administrativas.</t>
    </r>
    <r>
      <rPr>
        <rFont val="Arial"/>
        <color theme="1"/>
        <sz val="8.0"/>
      </rPr>
      <t xml:space="preserve">
Dra. Rosa Ydray Negrón Zare
</t>
    </r>
    <r>
      <rPr>
        <rFont val="Arial"/>
        <b/>
        <color theme="1"/>
        <sz val="8.0"/>
      </rPr>
      <t xml:space="preserve">DNI: </t>
    </r>
    <r>
      <rPr>
        <rFont val="Arial"/>
        <color theme="1"/>
        <sz val="8.0"/>
      </rPr>
      <t xml:space="preserve">06243879
</t>
    </r>
    <r>
      <rPr>
        <rFont val="Arial"/>
        <b/>
        <color theme="1"/>
        <sz val="8.0"/>
      </rPr>
      <t>Escuela Profesional de Psicología, Facultad de Ciencias de la Salud</t>
    </r>
    <r>
      <rPr>
        <rFont val="Arial"/>
        <color theme="1"/>
        <sz val="8.0"/>
      </rPr>
      <t xml:space="preserve">
</t>
    </r>
    <r>
      <rPr>
        <rFont val="Arial"/>
        <b/>
        <color theme="1"/>
        <sz val="8.0"/>
      </rPr>
      <t xml:space="preserve">Tesistas: </t>
    </r>
    <r>
      <rPr>
        <rFont val="Arial"/>
        <color theme="1"/>
        <sz val="8.0"/>
      </rPr>
      <t xml:space="preserve">
Est. Marcia Fabiola Paz Blas
</t>
    </r>
    <r>
      <rPr>
        <rFont val="Arial"/>
        <b/>
        <color theme="1"/>
        <sz val="8.0"/>
      </rPr>
      <t xml:space="preserve">DNI: </t>
    </r>
    <r>
      <rPr>
        <rFont val="Arial"/>
        <color theme="1"/>
        <sz val="8.0"/>
      </rPr>
      <t xml:space="preserve">
</t>
    </r>
    <r>
      <rPr>
        <rFont val="Arial"/>
        <b/>
        <color theme="1"/>
        <sz val="8.0"/>
      </rPr>
      <t>Escuela Profesional de Enfermería, Facultad de Ciencias de la Salud, UNAB.</t>
    </r>
    <r>
      <rPr>
        <rFont val="Arial"/>
        <color theme="1"/>
        <sz val="8.0"/>
      </rPr>
      <t xml:space="preserve">
Est. William Manuel Paredes Abal
</t>
    </r>
    <r>
      <rPr>
        <rFont val="Arial"/>
        <b/>
        <color theme="1"/>
        <sz val="8.0"/>
      </rPr>
      <t>DNI:</t>
    </r>
    <r>
      <rPr>
        <rFont val="Arial"/>
        <color theme="1"/>
        <sz val="8.0"/>
      </rPr>
      <t xml:space="preserve">73254820
</t>
    </r>
    <r>
      <rPr>
        <rFont val="Arial"/>
        <b/>
        <color theme="1"/>
        <sz val="8.0"/>
      </rPr>
      <t>Escuela Profesional de Enfermería, Facultad de Ciencias de la Salud, UNAB.</t>
    </r>
  </si>
  <si>
    <t>CONVOCATORIA</t>
  </si>
  <si>
    <r>
      <rPr>
        <rFont val="Arial"/>
        <b/>
        <color theme="1"/>
        <sz val="8.0"/>
      </rPr>
      <t>Investigadores Externos:</t>
    </r>
    <r>
      <rPr>
        <rFont val="Arial"/>
        <color theme="1"/>
        <sz val="8.0"/>
      </rPr>
      <t xml:space="preserve">
Ing Alyssa Nicole Maguiña Diaz (AM)
</t>
    </r>
    <r>
      <rPr>
        <rFont val="Arial"/>
        <b/>
        <color theme="1"/>
        <sz val="8.0"/>
      </rPr>
      <t>DNI:</t>
    </r>
    <r>
      <rPr>
        <rFont val="Arial"/>
        <color theme="1"/>
        <sz val="8.0"/>
      </rPr>
      <t xml:space="preserve"> 72380877
</t>
    </r>
    <r>
      <rPr>
        <rFont val="Arial"/>
        <b/>
        <color theme="1"/>
        <sz val="8.0"/>
      </rPr>
      <t>Instituto Nacional de Salud del Niño San Borja.   Lima- Perú</t>
    </r>
    <r>
      <rPr>
        <rFont val="Arial"/>
        <color theme="1"/>
        <sz val="8.0"/>
      </rPr>
      <t xml:space="preserve">
Dr. Igor Alejandro Siveroni Salinas (IS)
</t>
    </r>
    <r>
      <rPr>
        <rFont val="Arial"/>
        <b/>
        <color theme="1"/>
        <sz val="8.0"/>
      </rPr>
      <t xml:space="preserve">DNI: </t>
    </r>
    <r>
      <rPr>
        <rFont val="Arial"/>
        <color theme="1"/>
        <sz val="8.0"/>
      </rPr>
      <t xml:space="preserve">07751934
</t>
    </r>
    <r>
      <rPr>
        <rFont val="Arial"/>
        <b/>
        <color theme="1"/>
        <sz val="8.0"/>
      </rPr>
      <t>Pontificia Universidad Católica del Perú (PUCP). Lima - Perú</t>
    </r>
    <r>
      <rPr>
        <rFont val="Arial"/>
        <color theme="1"/>
        <sz val="8.0"/>
      </rPr>
      <t xml:space="preserve"> 
Dr Juan Carlos Bazo Alvarez (JB)
</t>
    </r>
    <r>
      <rPr>
        <rFont val="Arial"/>
        <b/>
        <color theme="1"/>
        <sz val="8.0"/>
      </rPr>
      <t xml:space="preserve">DNI: </t>
    </r>
    <r>
      <rPr>
        <rFont val="Arial"/>
        <color theme="1"/>
        <sz val="8.0"/>
      </rPr>
      <t xml:space="preserve">43368545
</t>
    </r>
    <r>
      <rPr>
        <rFont val="Arial"/>
        <b/>
        <color theme="1"/>
        <sz val="8.0"/>
      </rPr>
      <t xml:space="preserve">Research Department of Primary Care and Population Health, University College Londres - London. </t>
    </r>
  </si>
  <si>
    <t>DESARROLLO DE UNA HERRAMIENTA
BASADA EN INTELIGENCIA ARTIFICIAL
PARA LA EVALUACIÓN DE HABILIDADES
MOTRICES BÁSICAS EN POBLACIÓN
INFANTIL CLÍNICA Y ESCOLAR (DIANA)</t>
  </si>
  <si>
    <t xml:space="preserve">TIPO DE PARTICIPACIÓN </t>
  </si>
  <si>
    <t>PARTICIPANTE</t>
  </si>
  <si>
    <r>
      <rPr>
        <rFont val="Arial"/>
        <color theme="1"/>
        <sz val="8.0"/>
      </rPr>
      <t xml:space="preserve">- CIENCIAS MÉDICAS, CIENCIAS DE LA SALUD
-CIENCIAS SOCIALES
</t>
    </r>
    <r>
      <rPr>
        <rFont val="Arial"/>
        <color rgb="FF1155CC"/>
        <sz val="8.0"/>
        <u/>
      </rPr>
      <t>R.C.O N°991-2024-UNAB</t>
    </r>
  </si>
  <si>
    <t>Desarrollar y validar un modelo de inteligencia artificial (IA) que evalúe las habilidades
motrices básicas de niños peruanos en edad preescolar, y que sea funcional, confiable
y amigable para su uso en entornos educativos y clínicos.</t>
  </si>
  <si>
    <t>MEJORAMIENTO DE LA EFICIENCIA Y DISPONIBILIDAD
DE LOS NUTRIENTES DEL GUANO DE ISLAS, MEDIANTE LA APLICACIÓN DE UN CONSORCIO DE MICROORGANISMOS BENÉFICOS Y AISLAMIENTO E IDENTIFICACIÓN DE SUS CEPAS NATIVAS, EMPELANDO
SECUENCIACIÓN DE ADN METAGENÓMICO</t>
  </si>
  <si>
    <t>PROYECTOS DE INVESTIGACIÓN CIENTÍFICA
AECID  2023-04. E041-2023-04</t>
  </si>
  <si>
    <t>• Evaluar las características clínicas y propiedades psicométricas de una batería manual de actividades diseñada para evaluar las habilidades motrices básicas en niños
• Pre-entrenar un modelo IA usando datos abiertos masivos sobre habilidades motrices humanas
• Entrenar la IA para la evaluación de habilidades motrices básicas en niños, usando datos locales y la batería evaluada en (1)
• Desarrollar un aplicativo (versión alpha) que facilite el uso amigable del modelo entrenado en (3)
• Evaluar las características clínicas y psicométricas del modelo IA entrenado en (3) y comparar su confiabilidad inter-evaluadores con la de la batería manual evaluada en (1)
• Co-diseñar junto a las partes interesadas una estrategia de implementacion y escalamiento de la tecnología desarrollada en entornos clínicos y escolares</t>
  </si>
  <si>
    <t>ASOCIADA</t>
  </si>
  <si>
    <r>
      <rPr>
        <rFont val="Calibri"/>
        <color theme="1"/>
        <sz val="10.0"/>
      </rPr>
      <t xml:space="preserve">Celia Cruz Silvera Pablo
</t>
    </r>
    <r>
      <rPr>
        <rFont val="Calibri"/>
        <b/>
        <color theme="1"/>
        <sz val="10.0"/>
      </rPr>
      <t xml:space="preserve">DNI: </t>
    </r>
    <r>
      <rPr>
        <rFont val="Calibri"/>
        <color theme="1"/>
        <sz val="10.0"/>
      </rPr>
      <t xml:space="preserve">230047262
</t>
    </r>
    <r>
      <rPr>
        <rFont val="Calibri"/>
        <b/>
        <color theme="1"/>
        <sz val="10.0"/>
      </rPr>
      <t>Escuela Profesional de Ingeniería Agrónoma, Facultad de Ingeniería.</t>
    </r>
    <r>
      <rPr>
        <rFont val="Calibri"/>
        <color theme="1"/>
        <sz val="10.0"/>
      </rPr>
      <t xml:space="preserve"> </t>
    </r>
  </si>
  <si>
    <t>Mg. Sc. RENZO ALFREDO VALDEZ NUÑEZ (CO - INVESTIGADOR)</t>
  </si>
  <si>
    <r>
      <rPr>
        <rFont val="Arial"/>
        <b/>
        <color theme="1"/>
        <sz val="10.0"/>
      </rPr>
      <t>Co-Investigadores-UNAB:</t>
    </r>
    <r>
      <rPr>
        <rFont val="Arial"/>
        <color theme="1"/>
        <sz val="10.0"/>
      </rPr>
      <t xml:space="preserve">
Dra. Gladys Luz Garay Livia
</t>
    </r>
    <r>
      <rPr>
        <rFont val="Arial"/>
        <b/>
        <color theme="1"/>
        <sz val="10.0"/>
      </rPr>
      <t xml:space="preserve">DNI: </t>
    </r>
    <r>
      <rPr>
        <rFont val="Arial"/>
        <color theme="1"/>
        <sz val="10.0"/>
      </rPr>
      <t xml:space="preserve">06076181
</t>
    </r>
    <r>
      <rPr>
        <rFont val="Arial"/>
        <b/>
        <color theme="1"/>
        <sz val="10.0"/>
      </rPr>
      <t>Escuela Profesional de Ingeniería Agrónoma, Facultad de Ingeniería.</t>
    </r>
    <r>
      <rPr>
        <rFont val="Arial"/>
        <color theme="1"/>
        <sz val="10.0"/>
      </rPr>
      <t xml:space="preserve"> 
Mg. Ana Ysabel Vicuña Rossell
DNI: 47701978
</t>
    </r>
    <r>
      <rPr>
        <rFont val="Arial"/>
        <b/>
        <color theme="1"/>
        <sz val="10.0"/>
      </rPr>
      <t xml:space="preserve">Escuela Profesional de Ingeniería Agrónoma, Facultad de Ingeniería. </t>
    </r>
    <r>
      <rPr>
        <rFont val="Arial"/>
        <color theme="1"/>
        <sz val="10.0"/>
      </rPr>
      <t xml:space="preserve">
</t>
    </r>
    <r>
      <rPr>
        <rFont val="Arial"/>
        <b/>
        <color theme="1"/>
        <sz val="10.0"/>
      </rPr>
      <t xml:space="preserve">Tesistas: </t>
    </r>
    <r>
      <rPr>
        <rFont val="Arial"/>
        <color theme="1"/>
        <sz val="10.0"/>
      </rPr>
      <t xml:space="preserve">
Est. Lesly Natalia Acevedo Figueroa
</t>
    </r>
    <r>
      <rPr>
        <rFont val="Arial"/>
        <b/>
        <color theme="1"/>
        <sz val="10.0"/>
      </rPr>
      <t>DNI:</t>
    </r>
    <r>
      <rPr>
        <rFont val="Arial"/>
        <color theme="1"/>
        <sz val="10.0"/>
      </rPr>
      <t xml:space="preserve"> 72183165
</t>
    </r>
    <r>
      <rPr>
        <rFont val="Arial"/>
        <b/>
        <color theme="1"/>
        <sz val="10.0"/>
      </rPr>
      <t>Escuela Profesional de Ingeniería Agrónoma, Facultad de Ingeniería UNAB</t>
    </r>
    <r>
      <rPr>
        <rFont val="Arial"/>
        <color theme="1"/>
        <sz val="10.0"/>
      </rPr>
      <t xml:space="preserve">
Est. Rolly Mihael Barrenechea Mejía
</t>
    </r>
    <r>
      <rPr>
        <rFont val="Arial"/>
        <b/>
        <color theme="1"/>
        <sz val="10.0"/>
      </rPr>
      <t>DNI:</t>
    </r>
    <r>
      <rPr>
        <rFont val="Arial"/>
        <color theme="1"/>
        <sz val="10.0"/>
      </rPr>
      <t xml:space="preserve"> 71528557
</t>
    </r>
    <r>
      <rPr>
        <rFont val="Arial"/>
        <b/>
        <color theme="1"/>
        <sz val="10.0"/>
      </rPr>
      <t>Escuela Profesional de Ingeniería Agrónoma, Facultad de Ingeniería UNAB</t>
    </r>
    <r>
      <rPr>
        <rFont val="Arial"/>
        <color theme="1"/>
        <sz val="10.0"/>
      </rPr>
      <t xml:space="preserve">
Est. Diego Oswaldo Laos Roma
</t>
    </r>
    <r>
      <rPr>
        <rFont val="Arial"/>
        <b/>
        <color theme="1"/>
        <sz val="10.0"/>
      </rPr>
      <t xml:space="preserve">DNI: </t>
    </r>
    <r>
      <rPr>
        <rFont val="Arial"/>
        <color theme="1"/>
        <sz val="10.0"/>
      </rPr>
      <t xml:space="preserve">72800289
</t>
    </r>
    <r>
      <rPr>
        <rFont val="Arial"/>
        <b/>
        <color theme="1"/>
        <sz val="10.0"/>
      </rPr>
      <t>Escuela Profesional de Ingeniería Agrónoma, Facultad de Ingeniería UNAB</t>
    </r>
  </si>
  <si>
    <t>INV-005-2025-UNAB</t>
  </si>
  <si>
    <t>CONTRATO N°015-2025-UNAB</t>
  </si>
  <si>
    <r>
      <rPr>
        <rFont val="Arial"/>
        <b/>
        <color theme="1"/>
        <sz val="10.0"/>
      </rPr>
      <t>Investigadores Externos:</t>
    </r>
    <r>
      <rPr>
        <rFont val="Arial"/>
        <color theme="1"/>
        <sz val="10.0"/>
      </rPr>
      <t xml:space="preserve">
Dr. Oscar Oswaldo Loli Figueroa
</t>
    </r>
    <r>
      <rPr>
        <rFont val="Arial"/>
        <b/>
        <color theme="1"/>
        <sz val="10.0"/>
      </rPr>
      <t>DNI:</t>
    </r>
    <r>
      <rPr>
        <rFont val="Arial"/>
        <color theme="1"/>
        <sz val="10.0"/>
      </rPr>
      <t xml:space="preserve"> 08124886
</t>
    </r>
    <r>
      <rPr>
        <rFont val="Arial"/>
        <b/>
        <color theme="1"/>
        <sz val="10.0"/>
      </rPr>
      <t>Departamento de Suelos - Agronomía - Universidad Nacional Agraria La Molina.  Lima - Perú</t>
    </r>
    <r>
      <rPr>
        <rFont val="Arial"/>
        <color theme="1"/>
        <sz val="10.0"/>
      </rPr>
      <t xml:space="preserve">
Dra. Thalia Alexandra Rivera Ashqui 
</t>
    </r>
    <r>
      <rPr>
        <rFont val="Arial"/>
        <b/>
        <color theme="1"/>
        <sz val="10.0"/>
      </rPr>
      <t>CEDULA:</t>
    </r>
    <r>
      <rPr>
        <rFont val="Arial"/>
        <color theme="1"/>
        <sz val="10.0"/>
      </rPr>
      <t xml:space="preserve"> 001658911
</t>
    </r>
    <r>
      <rPr>
        <rFont val="Arial"/>
        <b/>
        <color theme="1"/>
        <sz val="10.0"/>
      </rPr>
      <t>Industrias Alimentarias - Ingeniería/-Consejo Nacional de Investigaciones Científicas y Técnicas (CONICET). Argentina - Buenos Aires</t>
    </r>
  </si>
  <si>
    <r>
      <rPr>
        <rFont val="Arial"/>
        <color theme="1"/>
        <sz val="10.0"/>
      </rPr>
      <t xml:space="preserve">PRODUCCIÓN AGROPECUARIA SUSTENTABLE
</t>
    </r>
    <r>
      <rPr>
        <rFont val="Arial"/>
        <color rgb="FF1155CC"/>
        <sz val="10.0"/>
        <u/>
      </rPr>
      <t>R.C.O N°991-2024-UNAB</t>
    </r>
  </si>
  <si>
    <t>70</t>
  </si>
  <si>
    <t>OBTENCIÓN DE NANOCELULOSA DE LA CORONTA DE MAÍZ MORADO Y SU APLICACIÓN COMO
AGENTE DE REFORZAMIENTO EN PELÍCULAS BIODEGRADABLES EN LA REGIÓN LAMBAYEQUE</t>
  </si>
  <si>
    <t>PROYECTOS DE INVESTIGACIÓN APLICADA 2024-01</t>
  </si>
  <si>
    <r>
      <rPr>
        <rFont val="Calibri"/>
        <color theme="1"/>
        <sz val="8.0"/>
      </rPr>
      <t xml:space="preserve">Kevin Arturo Ascoy Flores
</t>
    </r>
    <r>
      <rPr>
        <rFont val="Calibri"/>
        <b/>
        <color theme="1"/>
        <sz val="8.0"/>
      </rPr>
      <t xml:space="preserve">DNI: </t>
    </r>
    <r>
      <rPr>
        <rFont val="Calibri"/>
        <color theme="1"/>
        <sz val="8.0"/>
      </rPr>
      <t>46781063
Escuela Profesional de Ingeniería Civil, Facultad de Ingeniería.</t>
    </r>
  </si>
  <si>
    <t>Dra. EULALIA VARGAS TAPIA (CO - INVESTIGADOR)</t>
  </si>
  <si>
    <r>
      <rPr>
        <rFont val="Arial"/>
        <b/>
        <color theme="1"/>
        <sz val="8.0"/>
      </rPr>
      <t>Co-Investigadores-UNAB:</t>
    </r>
    <r>
      <rPr>
        <rFont val="Arial"/>
        <color theme="1"/>
        <sz val="8.0"/>
      </rPr>
      <t xml:space="preserve">
Mg. Christhian Benavente Leon
DNI: 72228127
</t>
    </r>
    <r>
      <rPr>
        <rFont val="Arial"/>
        <b/>
        <color theme="1"/>
        <sz val="8.0"/>
      </rPr>
      <t>Escuela Profesional de Ingeniería Civil, Facultad de Ingeniería</t>
    </r>
    <r>
      <rPr>
        <rFont val="Arial"/>
        <color theme="1"/>
        <sz val="8.0"/>
      </rPr>
      <t xml:space="preserve">.
Mg. Leo Avelino La Borda Dueñas Tovar
</t>
    </r>
    <r>
      <rPr>
        <rFont val="Arial"/>
        <b/>
        <color theme="1"/>
        <sz val="8.0"/>
      </rPr>
      <t>DNI:</t>
    </r>
    <r>
      <rPr>
        <rFont val="Arial"/>
        <color theme="1"/>
        <sz val="8.0"/>
      </rPr>
      <t xml:space="preserve"> 31656789
</t>
    </r>
    <r>
      <rPr>
        <rFont val="Arial"/>
        <b/>
        <color theme="1"/>
        <sz val="8.0"/>
      </rPr>
      <t>Escuela Profesional de Ingeniería Civil, Facultad de Ingeniería.</t>
    </r>
    <r>
      <rPr>
        <rFont val="Arial"/>
        <color theme="1"/>
        <sz val="8.0"/>
      </rPr>
      <t xml:space="preserve">
Mg. Yanett Yolanda Landivar Escalante
DNI: 40319770
</t>
    </r>
    <r>
      <rPr>
        <rFont val="Arial"/>
        <b/>
        <color theme="1"/>
        <sz val="8.0"/>
      </rPr>
      <t xml:space="preserve">Escuela Profesional de Ingeniería Civil, Facultad de Ingeniería. </t>
    </r>
    <r>
      <rPr>
        <rFont val="Arial"/>
        <color theme="1"/>
        <sz val="8.0"/>
      </rPr>
      <t xml:space="preserve">
Mg. Pablo Adrian Pezo Morales
</t>
    </r>
    <r>
      <rPr>
        <rFont val="Arial"/>
        <b/>
        <color theme="1"/>
        <sz val="8.0"/>
      </rPr>
      <t xml:space="preserve">DNI: </t>
    </r>
    <r>
      <rPr>
        <rFont val="Arial"/>
        <color theme="1"/>
        <sz val="8.0"/>
      </rPr>
      <t xml:space="preserve">15603719
</t>
    </r>
    <r>
      <rPr>
        <rFont val="Arial"/>
        <b/>
        <color theme="1"/>
        <sz val="8.0"/>
      </rPr>
      <t xml:space="preserve">Escuela Profesional de Ingeniería Civil, Facultad de Ingeniería. </t>
    </r>
    <r>
      <rPr>
        <rFont val="Arial"/>
        <color theme="1"/>
        <sz val="8.0"/>
      </rPr>
      <t xml:space="preserve">
</t>
    </r>
    <r>
      <rPr>
        <rFont val="Arial"/>
        <b/>
        <color theme="1"/>
        <sz val="8.0"/>
      </rPr>
      <t xml:space="preserve">
Tesistas: 
</t>
    </r>
    <r>
      <rPr>
        <rFont val="Arial"/>
        <color theme="1"/>
        <sz val="8.0"/>
      </rPr>
      <t xml:space="preserve">Est. Monica Marina Rodríguez Muñoz
</t>
    </r>
    <r>
      <rPr>
        <rFont val="Arial"/>
        <b/>
        <color theme="1"/>
        <sz val="8.0"/>
      </rPr>
      <t>DNI:</t>
    </r>
    <r>
      <rPr>
        <rFont val="Arial"/>
        <color theme="1"/>
        <sz val="8.0"/>
      </rPr>
      <t xml:space="preserve"> 72659754
</t>
    </r>
    <r>
      <rPr>
        <rFont val="Arial"/>
        <b/>
        <color theme="1"/>
        <sz val="8.0"/>
      </rPr>
      <t>Escuela Profesional de Ingeniería Civil, Facultad de Ingeniería-UNAB</t>
    </r>
  </si>
  <si>
    <r>
      <rPr>
        <rFont val="Arial"/>
        <b/>
        <color theme="1"/>
        <sz val="8.0"/>
      </rPr>
      <t>Investigadores Externos:</t>
    </r>
    <r>
      <rPr>
        <rFont val="Arial"/>
        <color theme="1"/>
        <sz val="8.0"/>
      </rPr>
      <t xml:space="preserve">
Mg. Romero Vela Ajhinson
</t>
    </r>
    <r>
      <rPr>
        <rFont val="Arial"/>
        <b/>
        <color theme="1"/>
        <sz val="8.0"/>
      </rPr>
      <t>DNI:</t>
    </r>
    <r>
      <rPr>
        <rFont val="Arial"/>
        <color theme="1"/>
        <sz val="8.0"/>
      </rPr>
      <t xml:space="preserve"> 43698687
</t>
    </r>
    <r>
      <rPr>
        <rFont val="Arial"/>
        <b/>
        <color theme="1"/>
        <sz val="8.0"/>
      </rPr>
      <t>Escuela Profesional de Ingeniería Civil, Facultad de Ingeniería y Arquitectura - Universidad César Vallejo.   Lima - Perú</t>
    </r>
  </si>
  <si>
    <t>ANÁLISIS DE LAS PROPIEDADES
MICROESTRUCTURALES,
FÍSICO-MECÁNICAS E HIDRÁULICAS DEL
CONCRETO CON MATERIALES
PUZOLÁNICOS Y FIBRAS NATURALES
ANTE EXPOSICIÓN HÍDRICA.</t>
  </si>
  <si>
    <r>
      <rPr>
        <rFont val="Arial"/>
        <color theme="1"/>
        <sz val="8.0"/>
      </rPr>
      <t xml:space="preserve">INGENIERÍA DE CONSTRUCCIÓN SOSTENIBLE
</t>
    </r>
    <r>
      <rPr>
        <rFont val="Arial"/>
        <color rgb="FF1155CC"/>
        <sz val="8.0"/>
        <u/>
      </rPr>
      <t>R.C.O N°991-2024-UNAB</t>
    </r>
  </si>
  <si>
    <t>Analizar las propiedades microestructurales, físico-mecánicas e hidráulicas del
concreto con materiales puzolánicos y fibras naturales ante exposición hídrica.</t>
  </si>
  <si>
    <t>• Analizar las propiedades microestructurales del concreto con materiales puzolánicos y fibras naturales ante exposición hídrica.
• Analizar las propiedades físicas del concreto con materiales puzolánicos y fibras naturales ante exposición hídrica.
• Analizar las propiedades mecánicas del concreto con materiales puzolánicos y fibras naturales ante exposición hídrica.
• Analizar las propiedades hidráulicas del concreto con materiales puzolánicos y fibras naturales ante exposición hídrica.</t>
  </si>
  <si>
    <t>INV-006-2025-UNAB</t>
  </si>
  <si>
    <t>632-2025-UNAB
 (15/05/2025)
Incorporacion de miembro y tesista
RCO. 1069-2025-UNAB (26-08-25)</t>
  </si>
  <si>
    <t>CONTRATO N°016-2025-UNAB</t>
  </si>
  <si>
    <t>PROYECTOS DE INVESTIGACIÓN FINANCIDOS  CON FONDOS INTERNOS Y SIN FINANCIAMIENTO</t>
  </si>
  <si>
    <r>
      <rPr>
        <rFont val="Calibri"/>
        <color theme="1"/>
        <sz val="10.0"/>
      </rPr>
      <t xml:space="preserve">Eddy Eugenio García García
</t>
    </r>
    <r>
      <rPr>
        <rFont val="Calibri"/>
        <b/>
        <color theme="1"/>
        <sz val="10.0"/>
      </rPr>
      <t xml:space="preserve">DNI: </t>
    </r>
    <r>
      <rPr>
        <rFont val="Calibri"/>
        <color theme="1"/>
        <sz val="10.0"/>
      </rPr>
      <t xml:space="preserve">07840149
</t>
    </r>
    <r>
      <rPr>
        <rFont val="Calibri"/>
        <b/>
        <color theme="1"/>
        <sz val="10.0"/>
      </rPr>
      <t>Escuela Profesional de Psicología, Facultad de Ciencias de la Salud.</t>
    </r>
  </si>
  <si>
    <r>
      <rPr>
        <rFont val="Arial"/>
        <b/>
        <color theme="1"/>
        <sz val="10.0"/>
      </rPr>
      <t>Co-Investigadores-UNAB:</t>
    </r>
    <r>
      <rPr>
        <rFont val="Arial"/>
        <color theme="1"/>
        <sz val="10.0"/>
      </rPr>
      <t xml:space="preserve">
Dra. Ana Cecilia De Paz Lázaro 
</t>
    </r>
    <r>
      <rPr>
        <rFont val="Arial"/>
        <b/>
        <color theme="1"/>
        <sz val="10.0"/>
      </rPr>
      <t xml:space="preserve">DNI: </t>
    </r>
    <r>
      <rPr>
        <rFont val="Arial"/>
        <color theme="1"/>
        <sz val="10.0"/>
      </rPr>
      <t xml:space="preserve">15862643
</t>
    </r>
    <r>
      <rPr>
        <rFont val="Arial"/>
        <b/>
        <color theme="1"/>
        <sz val="10.0"/>
      </rPr>
      <t>Departamento de Ciencias Sociales y Humanidades, Facultad de Ciencias Jurídicas, Contables, Financieras y Administrativas</t>
    </r>
    <r>
      <rPr>
        <rFont val="Arial"/>
        <color theme="1"/>
        <sz val="10.0"/>
      </rPr>
      <t xml:space="preserve">.
Dra. Claudia Elvira Huanca Arteaga  
</t>
    </r>
    <r>
      <rPr>
        <rFont val="Arial"/>
        <b/>
        <color theme="1"/>
        <sz val="10.0"/>
      </rPr>
      <t xml:space="preserve">DNI: </t>
    </r>
    <r>
      <rPr>
        <rFont val="Arial"/>
        <color theme="1"/>
        <sz val="10.0"/>
      </rPr>
      <t xml:space="preserve">23975639
</t>
    </r>
    <r>
      <rPr>
        <rFont val="Arial"/>
        <b/>
        <color theme="1"/>
        <sz val="10.0"/>
      </rPr>
      <t>Escuela Profesional de Psicología, Facultad de Ciencias de la Salud.</t>
    </r>
    <r>
      <rPr>
        <rFont val="Arial"/>
        <color theme="1"/>
        <sz val="10.0"/>
      </rPr>
      <t xml:space="preserve">
Dra. Yorrlanka Evelin Damián Espinoza
</t>
    </r>
    <r>
      <rPr>
        <rFont val="Arial"/>
        <b/>
        <color theme="1"/>
        <sz val="10.0"/>
      </rPr>
      <t xml:space="preserve">DNI: </t>
    </r>
    <r>
      <rPr>
        <rFont val="Arial"/>
        <color theme="1"/>
        <sz val="10.0"/>
      </rPr>
      <t xml:space="preserve">15299722
</t>
    </r>
    <r>
      <rPr>
        <rFont val="Arial"/>
        <b/>
        <color theme="1"/>
        <sz val="10.0"/>
      </rPr>
      <t>Escuela Profesional de Derecho y Ciencia Política, Facultad de Ciencias Jurídicas, Contables, Financieras y Administrativas.</t>
    </r>
    <r>
      <rPr>
        <rFont val="Arial"/>
        <color theme="1"/>
        <sz val="10.0"/>
      </rPr>
      <t xml:space="preserve">
Dra. Rosa Ydray Negrón Zare
</t>
    </r>
    <r>
      <rPr>
        <rFont val="Arial"/>
        <b/>
        <color theme="1"/>
        <sz val="10.0"/>
      </rPr>
      <t xml:space="preserve">DNI: </t>
    </r>
    <r>
      <rPr>
        <rFont val="Arial"/>
        <color theme="1"/>
        <sz val="10.0"/>
      </rPr>
      <t xml:space="preserve">06243879
</t>
    </r>
    <r>
      <rPr>
        <rFont val="Arial"/>
        <b/>
        <color theme="1"/>
        <sz val="10.0"/>
      </rPr>
      <t>Escuela Profesional de Psicología, Facultad de Ciencias de la Salud</t>
    </r>
    <r>
      <rPr>
        <rFont val="Arial"/>
        <color theme="1"/>
        <sz val="10.0"/>
      </rPr>
      <t xml:space="preserve">
</t>
    </r>
    <r>
      <rPr>
        <rFont val="Arial"/>
        <b/>
        <color theme="1"/>
        <sz val="10.0"/>
      </rPr>
      <t xml:space="preserve">Tesistas: </t>
    </r>
    <r>
      <rPr>
        <rFont val="Arial"/>
        <color theme="1"/>
        <sz val="10.0"/>
      </rPr>
      <t xml:space="preserve">
Est. Marcia Fabiola Paz Blas
</t>
    </r>
    <r>
      <rPr>
        <rFont val="Arial"/>
        <b/>
        <color theme="1"/>
        <sz val="10.0"/>
      </rPr>
      <t xml:space="preserve">DNI: </t>
    </r>
    <r>
      <rPr>
        <rFont val="Arial"/>
        <color theme="1"/>
        <sz val="10.0"/>
      </rPr>
      <t xml:space="preserve">
</t>
    </r>
    <r>
      <rPr>
        <rFont val="Arial"/>
        <b/>
        <color theme="1"/>
        <sz val="10.0"/>
      </rPr>
      <t>Escuela Profesional de Enfermería, Facultad de Ciencias de la Salud, UNAB.</t>
    </r>
    <r>
      <rPr>
        <rFont val="Arial"/>
        <color theme="1"/>
        <sz val="10.0"/>
      </rPr>
      <t xml:space="preserve">
Est. William Manuel Paredes Abal
</t>
    </r>
    <r>
      <rPr>
        <rFont val="Arial"/>
        <b/>
        <color theme="1"/>
        <sz val="10.0"/>
      </rPr>
      <t>DNI:</t>
    </r>
    <r>
      <rPr>
        <rFont val="Arial"/>
        <color theme="1"/>
        <sz val="10.0"/>
      </rPr>
      <t xml:space="preserve">73254820
</t>
    </r>
    <r>
      <rPr>
        <rFont val="Arial"/>
        <b/>
        <color theme="1"/>
        <sz val="10.0"/>
      </rPr>
      <t>Escuela Profesional de Enfermería, Facultad de Ciencias de la Salud, UNAB.</t>
    </r>
  </si>
  <si>
    <r>
      <rPr>
        <rFont val="Arial"/>
        <b/>
        <color theme="1"/>
        <sz val="10.0"/>
      </rPr>
      <t>Investigadores Externos:</t>
    </r>
    <r>
      <rPr>
        <rFont val="Arial"/>
        <color theme="1"/>
        <sz val="10.0"/>
      </rPr>
      <t xml:space="preserve">
Ing Alyssa Nicole Maguiña Diaz (AM)
</t>
    </r>
    <r>
      <rPr>
        <rFont val="Arial"/>
        <b/>
        <color theme="1"/>
        <sz val="10.0"/>
      </rPr>
      <t>DNI:</t>
    </r>
    <r>
      <rPr>
        <rFont val="Arial"/>
        <color theme="1"/>
        <sz val="10.0"/>
      </rPr>
      <t xml:space="preserve"> 72380877
</t>
    </r>
    <r>
      <rPr>
        <rFont val="Arial"/>
        <b/>
        <color theme="1"/>
        <sz val="10.0"/>
      </rPr>
      <t>Instituto Nacional de Salud del Niño San Borja.   Lima- Perú</t>
    </r>
    <r>
      <rPr>
        <rFont val="Arial"/>
        <color theme="1"/>
        <sz val="10.0"/>
      </rPr>
      <t xml:space="preserve">
Dr. Igor Alejandro Siveroni Salinas (IS)
</t>
    </r>
    <r>
      <rPr>
        <rFont val="Arial"/>
        <b/>
        <color theme="1"/>
        <sz val="10.0"/>
      </rPr>
      <t xml:space="preserve">DNI: </t>
    </r>
    <r>
      <rPr>
        <rFont val="Arial"/>
        <color theme="1"/>
        <sz val="10.0"/>
      </rPr>
      <t xml:space="preserve">07751934
</t>
    </r>
    <r>
      <rPr>
        <rFont val="Arial"/>
        <b/>
        <color theme="1"/>
        <sz val="10.0"/>
      </rPr>
      <t>Pontificia Universidad Católica del Perú (PUCP). Lima - Perú</t>
    </r>
    <r>
      <rPr>
        <rFont val="Arial"/>
        <color theme="1"/>
        <sz val="10.0"/>
      </rPr>
      <t xml:space="preserve"> 
Dr Juan Carlos Bazo Alvarez (JB)
</t>
    </r>
    <r>
      <rPr>
        <rFont val="Arial"/>
        <b/>
        <color theme="1"/>
        <sz val="10.0"/>
      </rPr>
      <t xml:space="preserve">DNI: </t>
    </r>
    <r>
      <rPr>
        <rFont val="Arial"/>
        <color theme="1"/>
        <sz val="10.0"/>
      </rPr>
      <t xml:space="preserve">43368545
</t>
    </r>
    <r>
      <rPr>
        <rFont val="Arial"/>
        <b/>
        <color theme="1"/>
        <sz val="10.0"/>
      </rPr>
      <t xml:space="preserve">Research Department of Primary Care and Population Health, University College Londres - London. </t>
    </r>
  </si>
  <si>
    <r>
      <rPr>
        <rFont val="Arial"/>
        <color theme="1"/>
        <sz val="10.0"/>
      </rPr>
      <t xml:space="preserve">- CIENCIAS MÉDICAS, CIENCIAS DE LA SALUD
-CIENCIAS SOCIALES
</t>
    </r>
    <r>
      <rPr>
        <rFont val="Arial"/>
        <color rgb="FF1155CC"/>
        <sz val="10.0"/>
        <u/>
      </rPr>
      <t>R.C.O N°991-2024-UNAB</t>
    </r>
  </si>
  <si>
    <r>
      <rPr>
        <rFont val="Calibri"/>
        <color theme="1"/>
        <sz val="8.0"/>
      </rPr>
      <t xml:space="preserve">Claudia Elvira Huanca Arteaga
</t>
    </r>
    <r>
      <rPr>
        <rFont val="Calibri"/>
        <b/>
        <color theme="1"/>
        <sz val="8.0"/>
      </rPr>
      <t xml:space="preserve">DNI: </t>
    </r>
    <r>
      <rPr>
        <rFont val="Calibri"/>
        <color theme="1"/>
        <sz val="8.0"/>
      </rPr>
      <t>23975639
Escuela Profesional de Enfermería, Facultad de Ciencias de la Salud.</t>
    </r>
  </si>
  <si>
    <t>232-2025-UNAB
(04/03/2025)</t>
  </si>
  <si>
    <r>
      <rPr>
        <rFont val="Arial"/>
        <b/>
        <color theme="1"/>
        <sz val="8.0"/>
      </rPr>
      <t>Co-Investigadores-UNAB:</t>
    </r>
    <r>
      <rPr>
        <rFont val="Arial"/>
        <color theme="1"/>
        <sz val="8.0"/>
      </rPr>
      <t xml:space="preserve">
Dra. Nelly Olinda Román Paredes
</t>
    </r>
    <r>
      <rPr>
        <rFont val="Arial"/>
        <b/>
        <color theme="1"/>
        <sz val="8.0"/>
      </rPr>
      <t>DNI:</t>
    </r>
    <r>
      <rPr>
        <rFont val="Arial"/>
        <color theme="1"/>
        <sz val="8.0"/>
      </rPr>
      <t xml:space="preserve"> 19888720
</t>
    </r>
    <r>
      <rPr>
        <rFont val="Arial"/>
        <b/>
        <color theme="1"/>
        <sz val="8.0"/>
      </rPr>
      <t>Escuela Profesional de Enfermería, Facultad de Ciencias de la Salud</t>
    </r>
    <r>
      <rPr>
        <rFont val="Arial"/>
        <color theme="1"/>
        <sz val="8.0"/>
      </rPr>
      <t xml:space="preserve">.
Mg. Angel Willian Ocaña Rodriguez
</t>
    </r>
    <r>
      <rPr>
        <rFont val="Arial"/>
        <b/>
        <color theme="1"/>
        <sz val="8.0"/>
      </rPr>
      <t>DNI:</t>
    </r>
    <r>
      <rPr>
        <rFont val="Arial"/>
        <color theme="1"/>
        <sz val="8.0"/>
      </rPr>
      <t xml:space="preserve"> 45349651
</t>
    </r>
    <r>
      <rPr>
        <rFont val="Arial"/>
        <b/>
        <color theme="1"/>
        <sz val="8.0"/>
      </rPr>
      <t>Escuela Profesional de Enfermería, Facultad de Ciencias de la Salud</t>
    </r>
    <r>
      <rPr>
        <rFont val="Arial"/>
        <color theme="1"/>
        <sz val="8.0"/>
      </rPr>
      <t xml:space="preserve">.
Dra. Luzmila Yolanda Velásquez Carrasco
</t>
    </r>
    <r>
      <rPr>
        <rFont val="Arial"/>
        <b/>
        <color theme="1"/>
        <sz val="8.0"/>
      </rPr>
      <t xml:space="preserve">DNI: </t>
    </r>
    <r>
      <rPr>
        <rFont val="Arial"/>
        <color theme="1"/>
        <sz val="8.0"/>
      </rPr>
      <t xml:space="preserve">32784678
</t>
    </r>
    <r>
      <rPr>
        <rFont val="Arial"/>
        <b/>
        <color theme="1"/>
        <sz val="8.0"/>
      </rPr>
      <t xml:space="preserve">Escuela Profesional de Obstetricia, Facultad de Ciencias de la Salud.
</t>
    </r>
    <r>
      <rPr>
        <rFont val="Arial"/>
        <color theme="1"/>
        <sz val="8.0"/>
      </rPr>
      <t xml:space="preserve">Mg. Dreimer Toro Montenegro
</t>
    </r>
    <r>
      <rPr>
        <rFont val="Arial"/>
        <b/>
        <color theme="1"/>
        <sz val="8.0"/>
      </rPr>
      <t>Departamento academico de ciencias básicas y afines.</t>
    </r>
    <r>
      <rPr>
        <rFont val="Arial"/>
        <color theme="1"/>
        <sz val="8.0"/>
      </rPr>
      <t xml:space="preserve">
</t>
    </r>
    <r>
      <rPr>
        <rFont val="Arial"/>
        <b/>
        <color theme="1"/>
        <sz val="8.0"/>
      </rPr>
      <t xml:space="preserve">
Tesistas: 
</t>
    </r>
    <r>
      <rPr>
        <rFont val="Arial"/>
        <color theme="1"/>
        <sz val="8.0"/>
      </rPr>
      <t xml:space="preserve">Est. Pedro Humberto Gonzales Agüero
</t>
    </r>
    <r>
      <rPr>
        <rFont val="Arial"/>
        <b/>
        <color theme="1"/>
        <sz val="8.0"/>
      </rPr>
      <t>DNI:</t>
    </r>
    <r>
      <rPr>
        <rFont val="Arial"/>
        <color theme="1"/>
        <sz val="8.0"/>
      </rPr>
      <t xml:space="preserve"> 71117385
</t>
    </r>
    <r>
      <rPr>
        <rFont val="Arial"/>
        <b/>
        <color theme="1"/>
        <sz val="8.0"/>
      </rPr>
      <t xml:space="preserve">Escuela Profesional de Enfermería, Facultad de Ciencias de la Salud
</t>
    </r>
    <r>
      <rPr>
        <rFont val="Arial"/>
        <color theme="1"/>
        <sz val="8.0"/>
      </rPr>
      <t xml:space="preserve">Est. Iveth Stefani Maza Morales 
</t>
    </r>
    <r>
      <rPr>
        <rFont val="Arial"/>
        <b/>
        <color theme="1"/>
        <sz val="8.0"/>
      </rPr>
      <t>Escuela Profesional de Enfermería, Facultad de Ciencias de la Salud</t>
    </r>
  </si>
  <si>
    <t>CONTRATO N°001-2025-UNAB</t>
  </si>
  <si>
    <t>VALORACIÓN DE LA CALIDAD DE VIDA Y
LOS SABERES ANCESTRALES DE LOS
ADULTOS MAYORES EN EL USO DE LAS
PLANTAS MEDICINALES.</t>
  </si>
  <si>
    <t>Dr. Lopez Solis Victor Hugo</t>
  </si>
  <si>
    <r>
      <rPr>
        <rFont val="Arial"/>
        <color theme="1"/>
        <sz val="8.0"/>
      </rPr>
      <t xml:space="preserve">SALUD PÚBLICA
</t>
    </r>
    <r>
      <rPr>
        <rFont val="Arial"/>
        <color rgb="FF1155CC"/>
        <sz val="8.0"/>
        <u/>
      </rPr>
      <t>R.C.O N°991-2024-UNAB</t>
    </r>
  </si>
  <si>
    <t>Valorar la calidad de vida y los saberes ancestrales que tienen las PAM en el uso de las plantas
medicinales</t>
  </si>
  <si>
    <t>71</t>
  </si>
  <si>
    <t xml:space="preserve">Responsable:
-	Dr. Victor Hugo López Solís
Departamento de Ciencias Básicas y Afines, Facultad de Ingeniería
Co-Investigadores-UNAB
-	Mg.Santos Ricardo Celis Rojas
Departamento de Ciencias Básicas y Afines, Facultad de Ingeniería
Investigadores Externos
-	Dr. Ivan Pavlovich Chestakov
Departamento de Matemática del Instituto de Matemática y Estadística de la Universidad de São Paulo.
-	Dr. Alexandre Nikolaevich Grichkov
Departamento de Matemática del Instituto de Matemática y Estadística de la Universidad de São Paulo.
-	Dr. Teófilo Vargas Auccalla
Departamento de Física de la Facultad de Física de la Universidad Nacional Mayor de San Marcos. </t>
  </si>
  <si>
    <t>• Recopilar y documentar los saberes ancestrales respecto al uso de las plantas medicinales por PAM.
• Fomentar la participación activa de las PAM en la conservación y transmisión del conocimiento ancestral de plantas medicinales y el establecimiento de un huerto.
• Promover la valorización cultural y ecológica de las plantas medicinales y su relación con la calidad de vida de las PAM.</t>
  </si>
  <si>
    <t>Tesistas: 
-	Est. Nacho Eduar Castillejo Morales
Bach. de la Escuela de Posgrado de la Universidad Nacional Santiago Antúnez de Mayolo
-	Est. Wilson Jhoel Chuquiviguel Pizán
Estudiante del 9vo Ciclo Escuela Profesional de Ingeniería Civil, Facultad de Ingeniería, Universidad Nacional de Barranca</t>
  </si>
  <si>
    <t>“ESTRUCTURA DE LAS ÁLGEBRAS DE JORDAN QUE CONTIENEN M2(F)(+) Y UNA NUEVA FORMULACIÓN DE LA MECÁNICA CUÁNTICA”.</t>
  </si>
  <si>
    <t>Ciencias naturales y exactas</t>
  </si>
  <si>
    <t>Determinar la estructura de las álgebras de Jordan que contienen M2(F) (+) con el mismo elemento identidad y mostrar una nueva formulación de la mecánica cuántica que se corresponde con dicha estructura.</t>
  </si>
  <si>
    <t>INV-007-2025-UNAB</t>
  </si>
  <si>
    <t>CONTRATO N°017-2025-UNAB</t>
  </si>
  <si>
    <t>• Determinar las M2(F) (+)-álgebras de Jordan unitarias.
• Obtener un teorema de Coordenatización para las álgebras de Jordan que contienen M2(F)(+) con el mismo elemento identidad.
• Mostrar y establecer el fundamento matemático y físico de la nueva formulación de la mecánica cuántica que se corresponde con la estructura de las álgebras de Jordan que contienen M2(F)(+)
• Con el mismo elemento identidad. Además, analizar algunas de sus
consecuencias y sus aplicaciones en la física.</t>
  </si>
  <si>
    <t>CONTRATO N°002-2025-UNAB</t>
  </si>
  <si>
    <t>Mg. Moreno Quispe Luz Arelis</t>
  </si>
  <si>
    <t>Responsable:
-	Mg. Luz  Arelis Moreno Quispe
Escuela Profesional de Administración, Facultad de Ciencias Jurídicas, Contables, Financieras  y Administrativas
Co-Investigadores-UNAB
-	Dr. Andrés David Epifanía Huerta 
Escuela de Ingeniería de Sistemas e Informática, Facultad de Ingeniería
Investigadores Externos
-	Dr. Ricardo David Hernández Rojas
Facultad de Derecho y Ciencias Económicas y Empresariales, Departamento de Economía Agraria, Finanzas y Contabilidad - Universidad de Córdoba, España</t>
  </si>
  <si>
    <t>Tesistas: 
-	Est. Anelhi Francisca Livia Zorrilla 
Estudiante del 9vo Ciclo Escuela Profesional de Contabilidad y Finanzas,  Facultad de Ciencias Jurídicas, Contables, Financieras  y Administrativas,  Universidad Nacional de Barranca
-	Est. Yimy Chavesta Llontop
Estudiante del 9vo Ciclo Escuela Profesional de Contabilidad y Finanzas,  Facultad de Ciencias Jurídicas, Contables, Financieras  y Administrativas,  Universidad Nacional de Barranca
-	Est. Elacia Dasgely Vega Villanueva
Estudiante del 9vo Ciclo Escuela Profesional de Contabilidad y Finanzas,  Facultad de Ciencias Jurídicas, Contables, Financieras  y Administrativas,  Universidad Nacional de Barranca</t>
  </si>
  <si>
    <t>“FACTORES SIGNIFICATIVOS QUE INFLUYEN EN LA SATISFACCIÓN DEL DESTINO BARRANCA Y LA EXPERIENCIA TURÍSTICA EN LA CIUDAD SAGRADA DE 
CARAL, PERÚ, UTILIZANDO TÉCNICAS DE NEUROMARKETING”.</t>
  </si>
  <si>
    <t>Ciencias sociales</t>
  </si>
  <si>
    <r>
      <rPr>
        <rFont val="Calibri"/>
        <color theme="1"/>
        <sz val="10.0"/>
      </rPr>
      <t xml:space="preserve">Kevin Arturo Ascoy Flores
</t>
    </r>
    <r>
      <rPr>
        <rFont val="Calibri"/>
        <b/>
        <color theme="1"/>
        <sz val="10.0"/>
      </rPr>
      <t xml:space="preserve">DNI: </t>
    </r>
    <r>
      <rPr>
        <rFont val="Calibri"/>
        <color theme="1"/>
        <sz val="10.0"/>
      </rPr>
      <t>46781063
Escuela Profesional de Ingeniería Civil, Facultad de Ingeniería.</t>
    </r>
  </si>
  <si>
    <t>Determinar los factores significativos que influyen en la satisfacción del destino Barranca, y en qué medida éstos, están asociados con la imagen global del destino, la satisfacción de los restaurantes, la comida típica y la experiencia turística a la ciudad sagrada de Caral, Perú, utilizando técnicas de neuromarketing</t>
  </si>
  <si>
    <r>
      <rPr>
        <rFont val="Calibri"/>
        <color theme="1"/>
        <sz val="8.0"/>
      </rPr>
      <t xml:space="preserve">Angel Willian Ocaña Rodriguez
</t>
    </r>
    <r>
      <rPr>
        <rFont val="Calibri"/>
        <b/>
        <color theme="1"/>
        <sz val="8.0"/>
      </rPr>
      <t>DNI:</t>
    </r>
    <r>
      <rPr>
        <rFont val="Calibri"/>
        <color theme="1"/>
        <sz val="8.0"/>
      </rPr>
      <t xml:space="preserve"> 45349651
Departamento Académico de Ciencias Básicas y Afines, Facultad de Ingeniería.</t>
    </r>
  </si>
  <si>
    <t>• Analizar la comida típica de Barranca y su influencia en la imagen global, la experiencia turística y satisfacción del destino, utilizando el método de modelado de ecuaciones estructurales PLS (PLS-SEM).
• Analizar la experiencia turística en Barranca y su influencia en la imagen global, la satisfacción del restaurante y destino turístico, utilizando el método de modelado de ecuaciones estructurales PLS (PLS-SEM).
• Analizar la satisfacción con el destino Barranca y su influencia en la satisfacción de visitar la ciudad Sagrada de Caral, utilizando el método de modelado de ecuaciones estructurales PLS (PLS-SEM).
• Identificar la imagen global, comida típica y la experiencia turística utilizando técnicas de neuromarketing.
• Implementar propuestas de mejora en base a la experiencia turística en el destino y la satisfacción de los visitantes a la ciudad Sagrada de Caral, creando contenidos auténticos, utilizando la técnica de neuromarketing y plataformas sociales.</t>
  </si>
  <si>
    <r>
      <rPr>
        <rFont val="Arial"/>
        <b/>
        <color theme="1"/>
        <sz val="10.0"/>
      </rPr>
      <t>Co-Investigadores-UNAB:</t>
    </r>
    <r>
      <rPr>
        <rFont val="Arial"/>
        <color theme="1"/>
        <sz val="10.0"/>
      </rPr>
      <t xml:space="preserve">
Mg. Christhian Benavente Leon
DNI: 72228127
</t>
    </r>
    <r>
      <rPr>
        <rFont val="Arial"/>
        <b/>
        <color theme="1"/>
        <sz val="10.0"/>
      </rPr>
      <t>Escuela Profesional de Ingeniería Civil, Facultad de Ingeniería</t>
    </r>
    <r>
      <rPr>
        <rFont val="Arial"/>
        <color theme="1"/>
        <sz val="10.0"/>
      </rPr>
      <t xml:space="preserve">.
Mg. Leo Avelino La Borda Dueñas Tovar
</t>
    </r>
    <r>
      <rPr>
        <rFont val="Arial"/>
        <b/>
        <color theme="1"/>
        <sz val="10.0"/>
      </rPr>
      <t>DNI:</t>
    </r>
    <r>
      <rPr>
        <rFont val="Arial"/>
        <color theme="1"/>
        <sz val="10.0"/>
      </rPr>
      <t xml:space="preserve"> 31656789
</t>
    </r>
    <r>
      <rPr>
        <rFont val="Arial"/>
        <b/>
        <color theme="1"/>
        <sz val="10.0"/>
      </rPr>
      <t>Escuela Profesional de Ingeniería Civil, Facultad de Ingeniería.</t>
    </r>
    <r>
      <rPr>
        <rFont val="Arial"/>
        <color theme="1"/>
        <sz val="10.0"/>
      </rPr>
      <t xml:space="preserve">
Mg. Yanett Yolanda Landivar Escalante
DNI: 40319770
</t>
    </r>
    <r>
      <rPr>
        <rFont val="Arial"/>
        <b/>
        <color theme="1"/>
        <sz val="10.0"/>
      </rPr>
      <t xml:space="preserve">Escuela Profesional de Ingeniería Civil, Facultad de Ingeniería. </t>
    </r>
    <r>
      <rPr>
        <rFont val="Arial"/>
        <color theme="1"/>
        <sz val="10.0"/>
      </rPr>
      <t xml:space="preserve">
Mg. Pablo Adrian Pezo Morales
</t>
    </r>
    <r>
      <rPr>
        <rFont val="Arial"/>
        <b/>
        <color theme="1"/>
        <sz val="10.0"/>
      </rPr>
      <t xml:space="preserve">DNI: </t>
    </r>
    <r>
      <rPr>
        <rFont val="Arial"/>
        <color theme="1"/>
        <sz val="10.0"/>
      </rPr>
      <t xml:space="preserve">15603719
</t>
    </r>
    <r>
      <rPr>
        <rFont val="Arial"/>
        <b/>
        <color theme="1"/>
        <sz val="10.0"/>
      </rPr>
      <t xml:space="preserve">Escuela Profesional de Ingeniería Civil, Facultad de Ingeniería. </t>
    </r>
    <r>
      <rPr>
        <rFont val="Arial"/>
        <color theme="1"/>
        <sz val="10.0"/>
      </rPr>
      <t xml:space="preserve">
</t>
    </r>
    <r>
      <rPr>
        <rFont val="Arial"/>
        <b/>
        <color theme="1"/>
        <sz val="10.0"/>
      </rPr>
      <t xml:space="preserve">
Tesistas: 
</t>
    </r>
    <r>
      <rPr>
        <rFont val="Arial"/>
        <color theme="1"/>
        <sz val="10.0"/>
      </rPr>
      <t xml:space="preserve">Est. Monica Marina Rodríguez Muñoz
</t>
    </r>
    <r>
      <rPr>
        <rFont val="Arial"/>
        <b/>
        <color theme="1"/>
        <sz val="10.0"/>
      </rPr>
      <t>DNI:</t>
    </r>
    <r>
      <rPr>
        <rFont val="Arial"/>
        <color theme="1"/>
        <sz val="10.0"/>
      </rPr>
      <t xml:space="preserve"> 72659754
</t>
    </r>
    <r>
      <rPr>
        <rFont val="Arial"/>
        <b/>
        <color theme="1"/>
        <sz val="10.0"/>
      </rPr>
      <t>Escuela Profesional de Ingeniería Civil, Facultad de Ingeniería-UNAB</t>
    </r>
  </si>
  <si>
    <r>
      <rPr>
        <rFont val="Arial"/>
        <b/>
        <color theme="1"/>
        <sz val="10.0"/>
      </rPr>
      <t>Investigadores Externos:</t>
    </r>
    <r>
      <rPr>
        <rFont val="Arial"/>
        <color theme="1"/>
        <sz val="10.0"/>
      </rPr>
      <t xml:space="preserve">
Mg. Romero Vela Ajhinson
</t>
    </r>
    <r>
      <rPr>
        <rFont val="Arial"/>
        <b/>
        <color theme="1"/>
        <sz val="10.0"/>
      </rPr>
      <t>DNI:</t>
    </r>
    <r>
      <rPr>
        <rFont val="Arial"/>
        <color theme="1"/>
        <sz val="10.0"/>
      </rPr>
      <t xml:space="preserve"> 43698687
</t>
    </r>
    <r>
      <rPr>
        <rFont val="Arial"/>
        <b/>
        <color theme="1"/>
        <sz val="10.0"/>
      </rPr>
      <t>Escuela Profesional de Ingeniería Civil, Facultad de Ingeniería y Arquitectura - Universidad César Vallejo.   Lima - Perú</t>
    </r>
  </si>
  <si>
    <t>LEYENDA</t>
  </si>
  <si>
    <r>
      <rPr>
        <rFont val="Arial"/>
        <b/>
        <color theme="1"/>
        <sz val="8.0"/>
      </rPr>
      <t>Co-Investigadores-UNAB:</t>
    </r>
    <r>
      <rPr>
        <rFont val="Arial"/>
        <color theme="1"/>
        <sz val="8.0"/>
      </rPr>
      <t xml:space="preserve">
Mg. Vicente Miguel Alvino Aldave
</t>
    </r>
    <r>
      <rPr>
        <rFont val="Arial"/>
        <b/>
        <color theme="1"/>
        <sz val="8.0"/>
      </rPr>
      <t xml:space="preserve">DNI: </t>
    </r>
    <r>
      <rPr>
        <rFont val="Arial"/>
        <color theme="1"/>
        <sz val="8.0"/>
      </rPr>
      <t xml:space="preserve">43368541
</t>
    </r>
    <r>
      <rPr>
        <rFont val="Arial"/>
        <b/>
        <color theme="1"/>
        <sz val="8.0"/>
      </rPr>
      <t>Departamento Académico de Ciencias Básicas y Afines, Facultad de Ingeniería.</t>
    </r>
    <r>
      <rPr>
        <rFont val="Arial"/>
        <color theme="1"/>
        <sz val="8.0"/>
      </rPr>
      <t xml:space="preserve">
Dr. Johnny Mitchell Gomero Mancesidor
</t>
    </r>
    <r>
      <rPr>
        <rFont val="Arial"/>
        <b/>
        <color theme="1"/>
        <sz val="8.0"/>
      </rPr>
      <t>DNI:</t>
    </r>
    <r>
      <rPr>
        <rFont val="Arial"/>
        <color theme="1"/>
        <sz val="8.0"/>
      </rPr>
      <t xml:space="preserve"> 44114929
</t>
    </r>
    <r>
      <rPr>
        <rFont val="Arial"/>
        <b/>
        <color theme="1"/>
        <sz val="8.0"/>
      </rPr>
      <t>Departamento Académico de Ciencias Básicas y Afines, Facultad de Ingeniería.</t>
    </r>
    <r>
      <rPr>
        <rFont val="Arial"/>
        <color theme="1"/>
        <sz val="8.0"/>
      </rPr>
      <t xml:space="preserve">
Mg. Enmanuel Jefferson Sanchez Sotil
</t>
    </r>
    <r>
      <rPr>
        <rFont val="Arial"/>
        <b/>
        <color theme="1"/>
        <sz val="8.0"/>
      </rPr>
      <t>DNI:</t>
    </r>
    <r>
      <rPr>
        <rFont val="Arial"/>
        <color theme="1"/>
        <sz val="8.0"/>
      </rPr>
      <t xml:space="preserve"> 46606466
</t>
    </r>
    <r>
      <rPr>
        <rFont val="Arial"/>
        <b/>
        <color theme="1"/>
        <sz val="8.0"/>
      </rPr>
      <t>Departamento Académico de Ciencias Básicas y Afines, Facultad de Ingeniería.</t>
    </r>
    <r>
      <rPr>
        <rFont val="Arial"/>
        <color theme="1"/>
        <sz val="8.0"/>
      </rPr>
      <t xml:space="preserve">
</t>
    </r>
    <r>
      <rPr>
        <rFont val="Arial"/>
        <b/>
        <color theme="1"/>
        <sz val="8.0"/>
      </rPr>
      <t xml:space="preserve">Tesistas: </t>
    </r>
    <r>
      <rPr>
        <rFont val="Arial"/>
        <color theme="1"/>
        <sz val="8.0"/>
      </rPr>
      <t xml:space="preserve">
Est. John Alexander Janes Milla
</t>
    </r>
    <r>
      <rPr>
        <rFont val="Arial"/>
        <b/>
        <color theme="1"/>
        <sz val="8.0"/>
      </rPr>
      <t xml:space="preserve">DNI: </t>
    </r>
    <r>
      <rPr>
        <rFont val="Arial"/>
        <color theme="1"/>
        <sz val="8.0"/>
      </rPr>
      <t xml:space="preserve">73593036
</t>
    </r>
    <r>
      <rPr>
        <rFont val="Arial"/>
        <b/>
        <color theme="1"/>
        <sz val="8.0"/>
      </rPr>
      <t>Escuela Profesional de Estadística e Informática, Facultad de Ciencias - Universidad Nacional José Faustino Sánchez Carrión. Huacho - Perú.</t>
    </r>
  </si>
  <si>
    <r>
      <rPr>
        <rFont val="Arial"/>
        <color theme="1"/>
        <sz val="10.0"/>
      </rPr>
      <t xml:space="preserve">INGENIERÍA DE CONSTRUCCIÓN SOSTENIBLE
</t>
    </r>
    <r>
      <rPr>
        <rFont val="Arial"/>
        <color rgb="FF1155CC"/>
        <sz val="10.0"/>
        <u/>
      </rPr>
      <t>R.C.O N°991-2024-UNAB</t>
    </r>
  </si>
  <si>
    <r>
      <rPr>
        <rFont val="Arial"/>
        <b/>
        <color theme="1"/>
        <sz val="8.0"/>
      </rPr>
      <t>Investigadores Externos:</t>
    </r>
    <r>
      <rPr>
        <rFont val="Arial"/>
        <color theme="1"/>
        <sz val="8.0"/>
      </rPr>
      <t xml:space="preserve">
Dr. Eugenio Pachas Esther Teodora
</t>
    </r>
    <r>
      <rPr>
        <rFont val="Arial"/>
        <b/>
        <color theme="1"/>
        <sz val="8.0"/>
      </rPr>
      <t>DNI:</t>
    </r>
    <r>
      <rPr>
        <rFont val="Arial"/>
        <color theme="1"/>
        <sz val="8.0"/>
      </rPr>
      <t xml:space="preserve"> 42247650
</t>
    </r>
    <r>
      <rPr>
        <rFont val="Arial"/>
        <b/>
        <color theme="1"/>
        <sz val="8.0"/>
      </rPr>
      <t>Licenciado en Trabajo Social, Facultad de Ciencias Sociales - Universidad Nacional José Faustino Sánchez Carrión. Huacho - Perú.</t>
    </r>
    <r>
      <rPr>
        <rFont val="Arial"/>
        <color theme="1"/>
        <sz val="8.0"/>
      </rPr>
      <t xml:space="preserve">
</t>
    </r>
  </si>
  <si>
    <t>DETERMINANTES DEL DESEMPLEO Y
SUBEMPLEO JUVENIL EN EL DISTRITO
DE BARRANCA: UN ENFOQUE DE
ANÁLISIS DE CLÚSTER MULTIVARIADO.</t>
  </si>
  <si>
    <t>CONTRATO N°003-2025-UNAB</t>
  </si>
  <si>
    <r>
      <rPr>
        <rFont val="Arial"/>
        <color theme="1"/>
        <sz val="8.0"/>
      </rPr>
      <t xml:space="preserve">CIENCIAS NATURALES Y EXACTAS 
</t>
    </r>
    <r>
      <rPr>
        <rFont val="Arial"/>
        <color rgb="FF1155CC"/>
        <sz val="8.0"/>
        <u/>
      </rPr>
      <t>R.C.O N°991-2024-UNAB</t>
    </r>
  </si>
  <si>
    <t>Dr. Silva Paz Reynaldo Justino</t>
  </si>
  <si>
    <t>Aplicar análisis de cluster para segmentar a la población juvenil desempleada y
subempleada del distrito de Barranca, según perfiles socioeconómicos, identificando
determinantes críticos y oportunidades laborales.</t>
  </si>
  <si>
    <t>Responsable:
-	Dr. Reynaldo Justino Silva Paz
Escuela Profesional de Ingeniería en Industrias Alimentarias, Facultad de Ingeniería 
Co-Investigadores-UNAB
-	- Dr.Nicodemo Crescencio Jamanca Gonzales
Escuela Profesional de Ingeniería en Industrias Alimentarias, Facultad de Ingeniería 
-	Mg. Nicolas Jimenez Bustamante
Escuela Profesional de Ingeniería en Industrias Alimentarias, Facultad de Ingeniería 
-	Mg. Percy Bernardo Sulca Martinez
Escuela Profesional de Ingeniería en Industrias Alimentarias, Facultad de Ingeniería
Investigadores Externos
-	Dra. Amparo Eccoña Sota
Facultad De Medicina Veterinaria y Zootecnia - Universidad Nacional Micaela Bastidas de Apurímac
-	Mg.Thalia Alexandra Rivera Ashqui
Laboratorio de preservación de alimentos - Centro de Investigaciones y Transferencia del Noroeste de la Provincia de Buenos Aires (CIT NOBA) – Argentina</t>
  </si>
  <si>
    <t>• Caracterizar el perfil sociodemográfico, educativo y laboral de los jóvenes desempleados y subempleados mediante estadística descriptiva y análisis bivariado.
• Identificar los factores asociados al desempleo y subempleo juvenil aplicando pruebas de diferencia y medidas de asociación.
• Segmentar la población en clusters homogéneos mediante análisis multivariado (k-means/pam), validando los grupos con índice de silueta y análisis discriminante.
• Proponer estrategias de política laboral diferenciados por cluster, enfocados en: capacitación técnica, formalización laboral y promoción de empleo de calidad.</t>
  </si>
  <si>
    <t>Tesistas: 
-	Est. Maricarmen Paredes Arteaga Reyes 
Egresada de la Escuela Profesional de Industrias Alimentarias, Facultad de Ingeniería, Universidad Nacional de Barranca
-	Est. Marcia Briggith Guevarra Lazaro
Estudiante del 10 ciclo de la Escuela Profesional de Industrias Alimentarias, Facultad de Ingeniería, Universidad Nacional de Barranca</t>
  </si>
  <si>
    <t>“RESPUESTA SENSORIAL 
FISIOLÓGICA DEL 
CONSUMIDOR Y USO DE 
INTELIGENCIA ARTIFICIAL PARA ANALIZAR PRODUCTOS PROTEICOS A BASE DE PLANTAS (PLANT- 
BASED)”.</t>
  </si>
  <si>
    <t>72</t>
  </si>
  <si>
    <t>Ingeniería, ciencia y Tecnología de Alimentos</t>
  </si>
  <si>
    <t>No Corresponde</t>
  </si>
  <si>
    <t>Evaluar la respuesta sensorial fisiológica del consumidor y aplicar herramientas de inteligencia artificial para analizar e interpretar la percepción sensorial de productos proteicos a base de plantas (plant-based), con el fin de optimizar su formulación y aumentar su aceptación en el mercado.</t>
  </si>
  <si>
    <t>• Caracterizar la respuesta sensorial fisiológica de los consumidores frente a diferentes productos proteicos a base de plantas mediante técnicas de medición objetiva, como actividad electromiográfica, frecuencia cardíaca y respuesta galvánica de la piel.
• Analizar la correlación entre las respuestas fisiológicas y las evaluaciones sensoriales subjetivas, con el propósito de identificar patrones de aceptación y rechazo en los productos plant-based.
• Implementar herramientas de inteligencia artificial para procesar y modelar los datos sensoriales y fisiológicos, con el fin de predecir la percepción y aceptación de los consumidores.
• Proponer estrategias de reformulación y optimización de los productos proteicos a base de plantas, basadas en los hallazgos obtenidos mediante el análisis de datos sensoriales y fisiológicos.</t>
  </si>
  <si>
    <t>INV-008-2025-UNAB</t>
  </si>
  <si>
    <t>CONTRATO N°018-2025-UNAB</t>
  </si>
  <si>
    <t>CONTRATO N°004-2025-UNAB</t>
  </si>
  <si>
    <t>PNC</t>
  </si>
  <si>
    <t>Dr. Espinoza Espinoza Luis Alfredo</t>
  </si>
  <si>
    <t>Presupuesto No Ejecutado</t>
  </si>
  <si>
    <t>Responsable:
-	Dr. Luis Alfredo Espinoza Espinoza
Escuela Profesional de Ingeniería en Industrias Alimentarias, Facultad de Ingeniería
Co-Investigadores-UNAB
-	Mg. Hernán Edwin Verde Lujan
Departamento de Ciencias Básicas y Afines, Facultad de Ingeniería.
-	Dra. Sarela Carmela Alfaro Cruz
 Escuela profesional de Ingeniería en Industrias Alimentarias, Facultad de Ingeniería
Investigadores Externos
-	Ing. Luis Alberto Ruiz Flores
Investigador adscrito al grupo de Investigación de Alimentos funcionales y bioprocesos del departamento de Ingeniería de Industrias Alimentarias de la Universidad Nacional de Frontera.
-	Dr. David César Ardiles Saravia
Investigador Adscrito al Departamento de Ingeniería -       3R-Aerospace Nanotechnology adscrito a la Universidad Grenoble, Alpes, Francia</t>
  </si>
  <si>
    <t>Tesistas: 
-	Est. Damary Ramirez Ramírez Romero
Alumno del 8vo Ciclo Escuela Profesional de Ingeniería de Industrias Alimentarias, Facultad de Ingeniería, Universidad Nacional de Barranca
-	Est. Stevens Andree Romero Sandoval 
Alumno del 8vo Ciclo Escuela Profesional de Ingeniería de Industrias Alimentarias, Facultad de Ingeniería, Universidad Nacional de Barranca</t>
  </si>
  <si>
    <t xml:space="preserve">“DETERMINACIÓN DE CADMIO UTILIZANDO VOLTAMPEROMETRÍA DE REDISOLUCIÓN ANÓDICA (ASV) Y FLUORESCENCIA DE RAYOS “X” POR REFLEXIÓN TOTAL (TXRF) EN FRUTAS CULTIVADAS EN BARRANCA, PERÚ.” </t>
  </si>
  <si>
    <t>Determinar cadmio utilizando voltamperometría por redisolución anódica y fluorescencia de rayos “X” por reflexión total en frutas cultivadas en la provincia de Barranca.</t>
  </si>
  <si>
    <t>• Detectar la presencia de cadmio en palta, arándano y fresa; cultivadas en la provincia de Barranca por el método de fluorescencia de rayos-X por reflexión total (TRXF).
• Establecer un protocolo de análisis de cadmio en palta, arándano y fresa utilizando voltamperometría de redisolución anódica (ASV).
• Comparar la técnica de voltamperometría de redisolución anódica, con la fluorescencia de rayos-X por reflexión total para el análisis de cadmio en palta, arándano y fresa considerando precisión, sensibilidad, selectividad y reproducibilidad.</t>
  </si>
  <si>
    <t>CONTRATO N°005-2025-UNAB</t>
  </si>
  <si>
    <t>Dr. Juarez Martinez Juan Miguel</t>
  </si>
  <si>
    <t>Responsable:
-	Dr. Juan Miguel Juárez Martínez
Escuela Profesional de Derecho y Ciencias Políticas, Facultad de Ciencias Jurídicas, Contables, Financieras  y Administrativas
Co-Investigadores-UNAB
-	-  Dr. Jorge Hernán Nieves Chen
Escuela Profesional de Derecho y Ciencias Políticas, Facultad de Ciencias Jurídicas, Contables, Financieras  y Administrativas
-	- Dra. Yorrlanka Evelin Damián Espinoza
Escuela Profesional de Derecho y Ciencias Políticas, Facultad de Ciencias Jurídicas, Contables, Financieras  y Administrativas
-	- Mg. Efrain Ludogardo Ostos Rodríguez
Escuela Profesional de Derecho y Ciencias Políticas, Facultad de Ciencias Jurídicas, Contables, Financieras y Administrativas
Investigadores Externos
-	Mg. Christhian Benavente León
Escuela Profesional de Ingeniería Civil, Facultad de Ingeniería de la Universidad Nacional José Faustino Sánchez Carrión</t>
  </si>
  <si>
    <r>
      <rPr>
        <rFont val="Calibri"/>
        <color theme="1"/>
        <sz val="10.0"/>
      </rPr>
      <t xml:space="preserve">Claudia Elvira Huanca Arteaga
</t>
    </r>
    <r>
      <rPr>
        <rFont val="Calibri"/>
        <b/>
        <color theme="1"/>
        <sz val="10.0"/>
      </rPr>
      <t xml:space="preserve">DNI: </t>
    </r>
    <r>
      <rPr>
        <rFont val="Calibri"/>
        <color theme="1"/>
        <sz val="10.0"/>
      </rPr>
      <t>23975639
Escuela Profesional de Enfermería, Facultad de Ciencias de la Salud.</t>
    </r>
  </si>
  <si>
    <t>Tesistas: 
-	-  Est. Sheyla Anabel Arroyo Alburqueque
Alumna del 9no Ciclo Escuela Profesional de Derecho y Ciencias Políticas, Facultad de Ciencias Jurídicas, Contables, Financieras y Administrativas, Universidad Nacional de Barranca
-	- Est. Christian Abel Trujillo Flores
Alumno del 9no Ciclo Escuela Profesional de Derecho y Ciencias Políticas, Facultad de Ciencias Jurídicas, Contables, Financieras y Administrativas, Universidad Nacional de Barranca</t>
  </si>
  <si>
    <t>“EVALUACIÓN JURÍDICA DEL IMPACTO AMBIENTAL DE LA INFRAESTRUCTURA VERDE PARA LOGRAR UNA SALUD SOSTENIBLE EN LA UNIVERSIDAD NACIONAL DE BARRANCA (BARRANCA, 2025)"</t>
  </si>
  <si>
    <t>Determinación del resultado a obtenerse sobre la evaluación jurídica realizada al impacto ambiental que tiene la actual infraestructura verde de la Universidad Nacional de Barranca con el propósito de
permitir la generación de políticas públicas universitarias orientadas a garantizar el fortalecimiento de una salud sostenible entre los miembros de la Comunidad universitaria y ciudadanos de la Urb. La Florida de Barranca (Barranca, 2025)</t>
  </si>
  <si>
    <r>
      <rPr>
        <rFont val="Arial"/>
        <b/>
        <color theme="1"/>
        <sz val="10.0"/>
      </rPr>
      <t>Co-Investigadores-UNAB:</t>
    </r>
    <r>
      <rPr>
        <rFont val="Arial"/>
        <color theme="1"/>
        <sz val="10.0"/>
      </rPr>
      <t xml:space="preserve">
Dra. Nelly Olinda Román Paredes
</t>
    </r>
    <r>
      <rPr>
        <rFont val="Arial"/>
        <b/>
        <color theme="1"/>
        <sz val="10.0"/>
      </rPr>
      <t>DNI:</t>
    </r>
    <r>
      <rPr>
        <rFont val="Arial"/>
        <color theme="1"/>
        <sz val="10.0"/>
      </rPr>
      <t xml:space="preserve"> 19888720
</t>
    </r>
    <r>
      <rPr>
        <rFont val="Arial"/>
        <b/>
        <color theme="1"/>
        <sz val="10.0"/>
      </rPr>
      <t>Escuela Profesional de Enfermería, Facultad de Ciencias de la Salud</t>
    </r>
    <r>
      <rPr>
        <rFont val="Arial"/>
        <color theme="1"/>
        <sz val="10.0"/>
      </rPr>
      <t xml:space="preserve">.
Mg. Angel Willian Ocaña Rodriguez
</t>
    </r>
    <r>
      <rPr>
        <rFont val="Arial"/>
        <b/>
        <color theme="1"/>
        <sz val="10.0"/>
      </rPr>
      <t>DNI:</t>
    </r>
    <r>
      <rPr>
        <rFont val="Arial"/>
        <color theme="1"/>
        <sz val="10.0"/>
      </rPr>
      <t xml:space="preserve"> 45349651
</t>
    </r>
    <r>
      <rPr>
        <rFont val="Arial"/>
        <b/>
        <color theme="1"/>
        <sz val="10.0"/>
      </rPr>
      <t>Escuela Profesional de Enfermería, Facultad de Ciencias de la Salud</t>
    </r>
    <r>
      <rPr>
        <rFont val="Arial"/>
        <color theme="1"/>
        <sz val="10.0"/>
      </rPr>
      <t xml:space="preserve">.
Dra. Luzmila Yolanda Velásquez Carrasco
</t>
    </r>
    <r>
      <rPr>
        <rFont val="Arial"/>
        <b/>
        <color theme="1"/>
        <sz val="10.0"/>
      </rPr>
      <t xml:space="preserve">DNI: </t>
    </r>
    <r>
      <rPr>
        <rFont val="Arial"/>
        <color theme="1"/>
        <sz val="10.0"/>
      </rPr>
      <t xml:space="preserve">32784678
</t>
    </r>
    <r>
      <rPr>
        <rFont val="Arial"/>
        <b/>
        <color theme="1"/>
        <sz val="10.0"/>
      </rPr>
      <t xml:space="preserve">Escuela Profesional de Obstetricia, Facultad de Ciencias de la Salud.
</t>
    </r>
    <r>
      <rPr>
        <rFont val="Arial"/>
        <color theme="1"/>
        <sz val="10.0"/>
      </rPr>
      <t xml:space="preserve">Mg. Dreimer Toro Montenegro
</t>
    </r>
    <r>
      <rPr>
        <rFont val="Arial"/>
        <b/>
        <color theme="1"/>
        <sz val="10.0"/>
      </rPr>
      <t>Departamento academico de ciencias básicas y afines.</t>
    </r>
    <r>
      <rPr>
        <rFont val="Arial"/>
        <color theme="1"/>
        <sz val="10.0"/>
      </rPr>
      <t xml:space="preserve">
</t>
    </r>
    <r>
      <rPr>
        <rFont val="Arial"/>
        <b/>
        <color theme="1"/>
        <sz val="10.0"/>
      </rPr>
      <t xml:space="preserve">
Tesistas: 
</t>
    </r>
    <r>
      <rPr>
        <rFont val="Arial"/>
        <color theme="1"/>
        <sz val="10.0"/>
      </rPr>
      <t xml:space="preserve">Est. Pedro Humberto Gonzales Agüero
</t>
    </r>
    <r>
      <rPr>
        <rFont val="Arial"/>
        <b/>
        <color theme="1"/>
        <sz val="10.0"/>
      </rPr>
      <t>DNI:</t>
    </r>
    <r>
      <rPr>
        <rFont val="Arial"/>
        <color theme="1"/>
        <sz val="10.0"/>
      </rPr>
      <t xml:space="preserve"> 71117385
</t>
    </r>
    <r>
      <rPr>
        <rFont val="Arial"/>
        <b/>
        <color theme="1"/>
        <sz val="10.0"/>
      </rPr>
      <t xml:space="preserve">Escuela Profesional de Enfermería, Facultad de Ciencias de la Salud
</t>
    </r>
    <r>
      <rPr>
        <rFont val="Arial"/>
        <color theme="1"/>
        <sz val="10.0"/>
      </rPr>
      <t xml:space="preserve">Est. Iveth Stefani Maza Morales 
</t>
    </r>
    <r>
      <rPr>
        <rFont val="Arial"/>
        <b/>
        <color theme="1"/>
        <sz val="10.0"/>
      </rPr>
      <t>Escuela Profesional de Enfermería, Facultad de Ciencias de la Salud</t>
    </r>
  </si>
  <si>
    <t>• Estudiar la normativa nacional y local técnica regulatoria de las edificaciones en Centros de Educación Superior Universitaria para establecer su ámbito de aplicación en el campus de la Universidad Nacional de Barranca.
• Identificar los proyectos de movilidad urbano sostenible realizados por la Municipalidad Provincial de Barranca acerca de las edificaciones autorizadas en la Urbanización la Florida, fijando los aspectos relacionados a la calidad del aire y la gestión del agua.
• Identificar las normativas legales vigentes relacionadas con la infraestructura verde en Barranca, y analizar su efectividad en la promoción y regulación de estos proyectos en la comunidad.
• Fijar los beneficios sociales de la infraestructura sostenible, evaluando el modo y forma en que estos espacios contribuyen al bienestar, la recreación y la mejora de la calidad de vida de los residentes de la Urbanización La Florida de Barranca y de los miembros de la Comunidad Universitaria de la Universidad Nacional de Barranca.
• Proponer recomendaciones para la optimización de políticas públicas que fomenten el desarrollo de infraestructura verde en zonas urbanas, asegurando su sostenibilidad y adaptabilidad a las necesidades locales.</t>
  </si>
  <si>
    <r>
      <rPr>
        <rFont val="Arial"/>
        <color theme="1"/>
        <sz val="10.0"/>
      </rPr>
      <t xml:space="preserve">SALUD PÚBLICA
</t>
    </r>
    <r>
      <rPr>
        <rFont val="Arial"/>
        <color rgb="FF1155CC"/>
        <sz val="10.0"/>
        <u/>
      </rPr>
      <t>R.C.O N°991-2024-UNAB</t>
    </r>
  </si>
  <si>
    <t>CONTRATO N°006-2025-UNAB</t>
  </si>
  <si>
    <t>Dra. Lira Camargo Zoila Rosa</t>
  </si>
  <si>
    <t>Responsable:
-	Dra. Zoila Rosa Lira Camargo
Escuela Profesional de Contabilidad y Finanzas, Facultad de Ciencias Jurídicas, Contables, Financieras y Administrativas
Co-Investigadores-UNAB
-	Dr. Misael Benigno Revilla Becerra
Escuela Profesional de Contabilidad y Finanzas, Facultad de Ciencias Jurídicas, Contables, Financieras y Administrativas
-	Dr. Jorge Hernán Nieves Chen
Escuela Profesional de Derecho y Ciencias Políticas, Facultad de Ciencias Jurídicas, Contables, Financieras y Administrativas
-	Mg. Edward Iva Terrones Galvez
Departamento de Ciencias Básicas y Afines, Facultad de Ingeniería
Investigadores Externos
-	Mg. Jose Antonio Ogosi 
Escuela Profesional de Ingeniería de Sistemas, Facultad de Ingeniería Industrial y de Sistemas, Universidad Nacional Federico Villarreal</t>
  </si>
  <si>
    <t>Tesistas: 
-	Egre. Sheyla Meliza Alejandro Bañez
Alumna del 10mo Ciclo Escuela Profesional de Contabilidad y Finanzas, Facultad de Ciencias Jurídicas, Contables, Financieras y Administrativas, Universidad Nacional de Barranca
-	Egre. Lisset Carola Carrasco Huamán
Egresada de la Escuela Profesional de Contabilidad y Finanzas, Facultad de Ciencias Jurídicas, Contables, Financieras y Administrativas, Universidad Nacional de Barranca</t>
  </si>
  <si>
    <t>"ESTRATEGIAS PARA INCREMENTAR LA RECAUDACIÓN TRIBUTARIA DEL IMPUESTO A LA RENTA"</t>
  </si>
  <si>
    <t>Proponer estrategias que permitan incrementar la recaudación tributaria del impuesto a la renta</t>
  </si>
  <si>
    <t>• Diseñar un plan de estrategias que permitan incrementar la recaudación tributaria del impuesto a la renta.
• Identificar big data que incrementa la recaudación tributaria del impuesto a la renta.
• Determinar las formas de elusión y evasión tributaria que impiden el incremento de la recaudación del impuesto a la renta.
• Identificar las características de recaudación tributaria ante la voluntad de pago de los contribuyentes
• Determinar la relación entre las estrategias tributarias y la recaudación tributaria del impuesto a la renta</t>
  </si>
  <si>
    <t>MODALIDADES</t>
  </si>
  <si>
    <t>CONTRATO N°007-2025-UNAB</t>
  </si>
  <si>
    <t>Dr. Arone Gaspar, Gregorio José</t>
  </si>
  <si>
    <t>APROBADOS 2024</t>
  </si>
  <si>
    <t>Responsable:
-	Dr. Gregorio Jose Arone  Gaspar
Escuela Profesional de Ingeniería Agrónoma, Facultad de Ingeniería
Co-Investigadores-UNAB
-	Mg. Jorge Alberto Agurto Isidro
Escuela Profesional de Ingeniería Agrónoma, Facultad de Ingeniería
-	Dr. Miguel Ángel Inga Sotelo
Escuela Profesional de Ingeniería Agrónoma, Facultad de Ingeniería
Investigadores Externos
-	Dr. Constantino Calderón Mendoza
Escuela Profesional de Agronomía, Facultad de Agronomía de la Universidad Nacional Agraria La Molina</t>
  </si>
  <si>
    <t>Tesistas: 
-	Bach. Jheison Valverde Asis
Egresado de la Escuela Profesional de Ingeniería Agrónoma, Facultad de Ingeniería, Universidad Nacional de Barranca
-	Bach. Yuri Romero Castillo
Egresado de la Escuela Profesional de Ingeniería Agrónoma, Facultad de Ingeniería, Universidad Nacional Barranca</t>
  </si>
  <si>
    <t>VIENEN DEL 2023</t>
  </si>
  <si>
    <t xml:space="preserve">"ANÁLISIS DE LAS COMUNIDADES BACTERIANAS Y FÚNGICAS DEL SUELO ASOCIADAS AL CULTIVO DE PÁPRIKA (Capsicum Annuum L.) Y SU INFLUENCIA EN LA PRODUCCIÓN EN ARAYA, BARRANCA". </t>
  </si>
  <si>
    <r>
      <rPr>
        <rFont val="Calibri"/>
        <color rgb="FF000000"/>
        <sz val="12.0"/>
      </rPr>
      <t>Analizar las comunidades bacterianas y fúngicas del suelo asociadas al cultivo de páprika</t>
    </r>
    <r>
      <rPr>
        <rFont val="Calibri"/>
        <i/>
        <color rgb="FF000000"/>
        <sz val="12.0"/>
      </rPr>
      <t xml:space="preserve"> (Capsicum annuum L.) </t>
    </r>
    <r>
      <rPr>
        <rFont val="Calibri"/>
        <color rgb="FF000000"/>
        <sz val="12.0"/>
      </rPr>
      <t>y su influencia en la producción en Araya, Barranca.</t>
    </r>
  </si>
  <si>
    <t>• Analizar las comunidades bacterianas y fúngicas del suelo, rizosfera y endófitos de páprika (Capsicum annuum L.) en Araya, Barranca.
• Evaluar la compactación del suelo en campos instalados con páprika (Capsicum annuum L.) en Araya, Barranca.
• Analizar las características físicas y químicas del suelo cultivada con páprika (Capsicum annuum L.) en Araya, Barranca.</t>
  </si>
  <si>
    <t>CONTRATO N°008-2025-UNAB</t>
  </si>
  <si>
    <t>Mg. Flores Huanca, Maria Elena</t>
  </si>
  <si>
    <t>Responsable:
-	Mg. Maria Elena, Flores Huanca
Escuela Profesional de Contabilidad y Finanzas, Facultad de Ciencias Jurídicas, Contables, Financieras y Administrativas
Co-Investigadores-UNAB
-	Mg. Samuel Laura Huanca 
Escuela Profesional de Ingeniería Civil, Facultad de Ingeniería</t>
  </si>
  <si>
    <t>Tesistas: 
-	Bach. Emanuel Jesus Morante Giraldo
Egresado de la Escuela Profesional de Contabilidad y Finanzas, Facultad de Ciencias Jurídicas, Contables, Financieras y Administrativas, Universidad Nacional de Barranca
-	 Bach.Cristian Ivan Cruz Mendoza
Egresada de la Escuela Profesional de Contabilidad y Finanzas, Facultad de Ciencias Jurídicas, Contables, Financieras y Administrativas, Universidad Nacional de Barranca</t>
  </si>
  <si>
    <t>“EDUCACIÓN FINANCIERA Y LA TOMA DE DECISIONES DE LOS ESTUDIANTES EN COLEGIOS NACIONALES DE LA PROVINCIA DE BARRANCA, PERIODO 2025”</t>
  </si>
  <si>
    <r>
      <rPr>
        <rFont val="Calibri"/>
        <color theme="1"/>
        <sz val="10.0"/>
      </rPr>
      <t xml:space="preserve">Angel Willian Ocaña Rodriguez
</t>
    </r>
    <r>
      <rPr>
        <rFont val="Calibri"/>
        <b/>
        <color theme="1"/>
        <sz val="10.0"/>
      </rPr>
      <t>DNI:</t>
    </r>
    <r>
      <rPr>
        <rFont val="Calibri"/>
        <color theme="1"/>
        <sz val="10.0"/>
      </rPr>
      <t xml:space="preserve"> 45349651
Departamento Académico de Ciencias Básicas y Afines, Facultad de Ingeniería.</t>
    </r>
  </si>
  <si>
    <t>Analizar la relación entre la educación financiera y la toma de decisiones de los estudiantes en colegios nacionales de la provincia de Barranca, periodo 2025</t>
  </si>
  <si>
    <t>• Analizar la relación entre la educación financiera y las decisiones cotidianas de los estudiantes en colegios nacionales de la provincia de Barranca, periodo 2025
• Analizar el grado de relación entre la educación financiera y la toma de decisiones estratégicas de los estudiantes en colegios nacionales de la provincia de Barranca, Periodo 2025
• Analizar el nivel de relación entre la educación financiera y la toma de decisiones por el grado de participación en los estudiantes de colegios nacionales de la provincia de Barranca, periodo 2025</t>
  </si>
  <si>
    <r>
      <rPr>
        <rFont val="Arial"/>
        <b/>
        <color theme="1"/>
        <sz val="10.0"/>
      </rPr>
      <t>Co-Investigadores-UNAB:</t>
    </r>
    <r>
      <rPr>
        <rFont val="Arial"/>
        <color theme="1"/>
        <sz val="10.0"/>
      </rPr>
      <t xml:space="preserve">
Mg. Vicente Miguel Alvino Aldave
</t>
    </r>
    <r>
      <rPr>
        <rFont val="Arial"/>
        <b/>
        <color theme="1"/>
        <sz val="10.0"/>
      </rPr>
      <t xml:space="preserve">DNI: </t>
    </r>
    <r>
      <rPr>
        <rFont val="Arial"/>
        <color theme="1"/>
        <sz val="10.0"/>
      </rPr>
      <t xml:space="preserve">43368541
</t>
    </r>
    <r>
      <rPr>
        <rFont val="Arial"/>
        <b/>
        <color theme="1"/>
        <sz val="10.0"/>
      </rPr>
      <t>Departamento Académico de Ciencias Básicas y Afines, Facultad de Ingeniería.</t>
    </r>
    <r>
      <rPr>
        <rFont val="Arial"/>
        <color theme="1"/>
        <sz val="10.0"/>
      </rPr>
      <t xml:space="preserve">
Dr. Johnny Mitchell Gomero Mancesidor
</t>
    </r>
    <r>
      <rPr>
        <rFont val="Arial"/>
        <b/>
        <color theme="1"/>
        <sz val="10.0"/>
      </rPr>
      <t>DNI:</t>
    </r>
    <r>
      <rPr>
        <rFont val="Arial"/>
        <color theme="1"/>
        <sz val="10.0"/>
      </rPr>
      <t xml:space="preserve"> 44114929
</t>
    </r>
    <r>
      <rPr>
        <rFont val="Arial"/>
        <b/>
        <color theme="1"/>
        <sz val="10.0"/>
      </rPr>
      <t>Departamento Académico de Ciencias Básicas y Afines, Facultad de Ingeniería.</t>
    </r>
    <r>
      <rPr>
        <rFont val="Arial"/>
        <color theme="1"/>
        <sz val="10.0"/>
      </rPr>
      <t xml:space="preserve">
Mg. Enmanuel Jefferson Sanchez Sotil
</t>
    </r>
    <r>
      <rPr>
        <rFont val="Arial"/>
        <b/>
        <color theme="1"/>
        <sz val="10.0"/>
      </rPr>
      <t>DNI:</t>
    </r>
    <r>
      <rPr>
        <rFont val="Arial"/>
        <color theme="1"/>
        <sz val="10.0"/>
      </rPr>
      <t xml:space="preserve"> 46606466
</t>
    </r>
    <r>
      <rPr>
        <rFont val="Arial"/>
        <b/>
        <color theme="1"/>
        <sz val="10.0"/>
      </rPr>
      <t>Departamento Académico de Ciencias Básicas y Afines, Facultad de Ingeniería.</t>
    </r>
    <r>
      <rPr>
        <rFont val="Arial"/>
        <color theme="1"/>
        <sz val="10.0"/>
      </rPr>
      <t xml:space="preserve">
</t>
    </r>
    <r>
      <rPr>
        <rFont val="Arial"/>
        <b/>
        <color theme="1"/>
        <sz val="10.0"/>
      </rPr>
      <t xml:space="preserve">Tesistas: </t>
    </r>
    <r>
      <rPr>
        <rFont val="Arial"/>
        <color theme="1"/>
        <sz val="10.0"/>
      </rPr>
      <t xml:space="preserve">
Est. John Alexander Janes Milla
</t>
    </r>
    <r>
      <rPr>
        <rFont val="Arial"/>
        <b/>
        <color theme="1"/>
        <sz val="10.0"/>
      </rPr>
      <t xml:space="preserve">DNI: </t>
    </r>
    <r>
      <rPr>
        <rFont val="Arial"/>
        <color theme="1"/>
        <sz val="10.0"/>
      </rPr>
      <t xml:space="preserve">73593036
</t>
    </r>
    <r>
      <rPr>
        <rFont val="Arial"/>
        <b/>
        <color theme="1"/>
        <sz val="10.0"/>
      </rPr>
      <t>Escuela Profesional de Estadística e Informática, Facultad de Ciencias - Universidad Nacional José Faustino Sánchez Carrión. Huacho - Perú.</t>
    </r>
  </si>
  <si>
    <r>
      <rPr>
        <rFont val="Arial"/>
        <b/>
        <color theme="1"/>
        <sz val="10.0"/>
      </rPr>
      <t>Investigadores Externos:</t>
    </r>
    <r>
      <rPr>
        <rFont val="Arial"/>
        <color theme="1"/>
        <sz val="10.0"/>
      </rPr>
      <t xml:space="preserve">
Dr. Eugenio Pachas Esther Teodora
</t>
    </r>
    <r>
      <rPr>
        <rFont val="Arial"/>
        <b/>
        <color theme="1"/>
        <sz val="10.0"/>
      </rPr>
      <t>DNI:</t>
    </r>
    <r>
      <rPr>
        <rFont val="Arial"/>
        <color theme="1"/>
        <sz val="10.0"/>
      </rPr>
      <t xml:space="preserve"> 42247650
</t>
    </r>
    <r>
      <rPr>
        <rFont val="Arial"/>
        <b/>
        <color theme="1"/>
        <sz val="10.0"/>
      </rPr>
      <t>Licenciado en Trabajo Social, Facultad de Ciencias Sociales - Universidad Nacional José Faustino Sánchez Carrión. Huacho - Perú.</t>
    </r>
    <r>
      <rPr>
        <rFont val="Arial"/>
        <color theme="1"/>
        <sz val="10.0"/>
      </rPr>
      <t xml:space="preserve">
</t>
    </r>
  </si>
  <si>
    <t>INV-009-2025-UNAB</t>
  </si>
  <si>
    <t>CONTRATO N°009-2025-UNAB</t>
  </si>
  <si>
    <t>Dra. Arteaga Moya, Yenny Clarisa</t>
  </si>
  <si>
    <r>
      <rPr>
        <rFont val="Arial"/>
        <color theme="1"/>
        <sz val="10.0"/>
      </rPr>
      <t xml:space="preserve">CIENCIAS NATURALES Y EXACTAS 
</t>
    </r>
    <r>
      <rPr>
        <rFont val="Arial"/>
        <color rgb="FF1155CC"/>
        <sz val="10.0"/>
        <u/>
      </rPr>
      <t>R.C.O N°991-2024-UNAB</t>
    </r>
  </si>
  <si>
    <t>Responsable:
-	Dra. Yenny Claris Arteaga Moya
Escuela Profesional de Obstetricia, Facultad de Ciencias de la Salud
Co-Investigadores-UNAB
-	- Dr. Enrique Daniel González Ayala
Escuela Profesional de Enfermería, Facultad de Ciencias de la Salud
-	- M.Sc. Evelyn Pierina Asencios Rojas
Escuela Profesional de Obstetricia, Facultad de Ciencias de la Salud
-	- M.Sc. María del Carmen Huerta Roja de Arenas
Escuela Profesional de Enfermería, Facultad de Ciencias de la Salud
Investigadores Externos
-	M.Sc. Hans Lenin Contreras Pulache
   Escuela Profesional de Medicina, Universidad Norbert Wiener
-	M.Sc. Flavio Lozano Isla
     Escuela Profesional Ingeniería Agronómica, Universidad Nacional Agraria la Molina</t>
  </si>
  <si>
    <t>Tesistas: 
-	Est. Bertha Alejandrina Soto Diaz
Estudiante de 6 ciclo de la Escuela Profesional de Obstetricia, Facultad de Ciencias de la Salud, Universidad Nacional de Barranca</t>
  </si>
  <si>
    <t>“ESTUDIO COMPARATIVO DE MATERIALES DE SUTURA: POLIGLACTINA 910 Y CATGUT CRÓMICO EN PUÉRPERAS CON EPISIOTOMÍA, UTILIZANDO EEG (ELECTROENCEFALOGR
 AMA) INALÁMBRICO, EN LA PROVINCIA DE BARRANCA”</t>
  </si>
  <si>
    <t>Ciencias Médicas, ciencias de la salud</t>
  </si>
  <si>
    <t>Comparar los efectos de los materiales de sutura de Poliglactina 910 vs catgut crómico en las puérperas con episiotomía para mitigar un importante problema de salud sexual reproductiva de las mujeres en la ciudad de Barranca.</t>
  </si>
  <si>
    <t>• Cuantificar la magnitud del dolor perineal con EEG inalámbrico en las puérperas sometidas a episiotomía utilizando los materiales de sutura de Poliglactina 910 vs catgut crómico en tres tiempos.
• Cuantificar la magnitud de la satisfacción de la reparación con EEG inalámbrico en las puérperas sometidas a episiotomía utilizando los materiales de Poliglactina 910 vs catgut crómico en tres tiempos.
• Caracterizar el proceso de cicatrización en las puérperas sometidas a episiotomía utilizando los materiales de sutura de Poliglactina 910 vs catgut crómico en tres tiempos.</t>
  </si>
  <si>
    <t>74</t>
  </si>
  <si>
    <t>INV-010-2025-UNAB</t>
  </si>
  <si>
    <t>CONTRATO N°010-2025-UNAB</t>
  </si>
  <si>
    <t>Mg. Ruiz Horna, Williams Robert</t>
  </si>
  <si>
    <t>Responsable:
-	Mg. Williams Robert Ruiz Horna
Escuela Profesional de Ingeniería en Industrias Alimentarias, Facultad de Ingeniería 
Co-Investigadores-UNAB
-	Mg. Romualdo Vilca Curo
Escuela Profesional de Ingeniería en Industrias Alimentarias, Facultad de Ingeniería 
Investigadores Externos
-	Mg. Hans Lenin Contreras Pulache
     Escuela Profesional de Medicina, Universidad Norbert Wiener
-	Mg. Mariana Gómez Mejía
Escuela Profesional de Psicología, Universidad Pontificia Bolivariana
-	Mg. Flavio Lozano Isla
Escuela Profesional Ingeniería Agronómica, Universidad Nacional Agraria la Molina</t>
  </si>
  <si>
    <t>Tesistas: 
-	Bach. Rosa Elizabeth Antón Leyva
-	Estudiante de 9 ciclo de la Escuela Profesional de Ingeniería en Industrias Alimentarias, Facultad de Ingeniería , Universidad Nacional de Barranca
-	Bach. Camila Nayré Sanchez Qutierrez Arteaga                                             Estudiante de 9 ciclo de la Escuela Profesional de Ingeniería en Industrias Alimentarias, Facultad de Ingeniería , Universidad Nacional de Barranca</t>
  </si>
  <si>
    <t xml:space="preserve">“EVALUACIÓN DE CALIDAD DEL YOGURT NATURAL CON JALEA DE MIXTURA DE FRUTAS LOCALES Y DETECCIÓN DE LA MEJORA DE LA PERCEPCIÓN SENSORIAL CON ELECTROENCEFALOGRAFÍA (EEG)” </t>
  </si>
  <si>
    <t>Determinar de calidad del yogurt natural con jalea de mixtura de frutas locales y detección de la mejora de la percepción sensorial con electroencefalografía (EEG) para evaluar las respuestas cerebrales.</t>
  </si>
  <si>
    <t>• Optimizar la formulación “yogurt natural” con “sabor intenso” a base de jalea de mixtura de frutas locales.
• Determinar análisis fisicoquímico y microbiológico del yogurt natural con jalea de mixtura de frutas locales.
• Comprender las respuestas fisiológicas y emocional de los consumidores (panelistas) luego de consumir “yogurt natural” con “sabor intenso” relacionada con la aceptabilidad del alimento mediante electroencefalografía (EEG)</t>
  </si>
  <si>
    <r>
      <rPr>
        <rFont val="Calibri"/>
        <color theme="1"/>
        <sz val="10.0"/>
      </rPr>
      <t xml:space="preserve">Magna Teodomira Valverde Mendoza
</t>
    </r>
    <r>
      <rPr>
        <rFont val="Calibri"/>
        <b/>
        <color theme="1"/>
        <sz val="10.0"/>
      </rPr>
      <t xml:space="preserve">DNI: </t>
    </r>
    <r>
      <rPr>
        <rFont val="Calibri"/>
        <color theme="1"/>
        <sz val="10.0"/>
      </rPr>
      <t>32497229
Escuela Profesional de Contabilidad y Finanzas, Facultad de Ciencias Jurídicas, Contables, Financieras y Administrativas.</t>
    </r>
  </si>
  <si>
    <r>
      <rPr>
        <rFont val="Arial"/>
        <b/>
        <color theme="1"/>
        <sz val="10.0"/>
      </rPr>
      <t>Co-Investigadores-UNAB:</t>
    </r>
    <r>
      <rPr>
        <rFont val="Arial"/>
        <color theme="1"/>
        <sz val="10.0"/>
      </rPr>
      <t xml:space="preserve">
Dr. Johnny Cueva Valdivia
</t>
    </r>
    <r>
      <rPr>
        <rFont val="Arial"/>
        <b/>
        <color theme="1"/>
        <sz val="10.0"/>
      </rPr>
      <t xml:space="preserve">DNI: </t>
    </r>
    <r>
      <rPr>
        <rFont val="Arial"/>
        <color theme="1"/>
        <sz val="10.0"/>
      </rPr>
      <t xml:space="preserve">16703164
</t>
    </r>
    <r>
      <rPr>
        <rFont val="Arial"/>
        <b/>
        <color theme="1"/>
        <sz val="10.0"/>
      </rPr>
      <t>Escuela Profesional de Ingeniería De Sistemas e Informática, Facultad de Ingeniería.</t>
    </r>
    <r>
      <rPr>
        <rFont val="Arial"/>
        <color theme="1"/>
        <sz val="10.0"/>
      </rPr>
      <t xml:space="preserve">
Dr. Misael Benigno Revilla Becerra
</t>
    </r>
    <r>
      <rPr>
        <rFont val="Arial"/>
        <b/>
        <color theme="1"/>
        <sz val="10.0"/>
      </rPr>
      <t>DNI:</t>
    </r>
    <r>
      <rPr>
        <rFont val="Arial"/>
        <color theme="1"/>
        <sz val="10.0"/>
      </rPr>
      <t xml:space="preserve"> 32804567
</t>
    </r>
    <r>
      <rPr>
        <rFont val="Arial"/>
        <b/>
        <color theme="1"/>
        <sz val="10.0"/>
      </rPr>
      <t>Escuela Profesional de Contabilidad y Finanzas, Facultad de Ciencias Jurídicas, Contables, Financieras y Administrativas.</t>
    </r>
    <r>
      <rPr>
        <rFont val="Arial"/>
        <color theme="1"/>
        <sz val="10.0"/>
      </rPr>
      <t xml:space="preserve">
Mg. Luis Primitivo Vargas Luna
</t>
    </r>
    <r>
      <rPr>
        <rFont val="Arial"/>
        <b/>
        <color theme="1"/>
        <sz val="10.0"/>
      </rPr>
      <t>DNI:</t>
    </r>
    <r>
      <rPr>
        <rFont val="Arial"/>
        <color theme="1"/>
        <sz val="10.0"/>
      </rPr>
      <t xml:space="preserve"> 23855547
</t>
    </r>
    <r>
      <rPr>
        <rFont val="Arial"/>
        <b/>
        <color theme="1"/>
        <sz val="10.0"/>
      </rPr>
      <t xml:space="preserve">Escuela Profesional de Ingeniería Agrónoma, Facultad de Ingeniería. </t>
    </r>
    <r>
      <rPr>
        <rFont val="Arial"/>
        <color theme="1"/>
        <sz val="10.0"/>
      </rPr>
      <t xml:space="preserve">
Mg. Víctor Manuel Arévalo Rojas
</t>
    </r>
    <r>
      <rPr>
        <rFont val="Arial"/>
        <b/>
        <color theme="1"/>
        <sz val="10.0"/>
      </rPr>
      <t>DNI:</t>
    </r>
    <r>
      <rPr>
        <rFont val="Arial"/>
        <color theme="1"/>
        <sz val="10.0"/>
      </rPr>
      <t xml:space="preserve"> 42944222
</t>
    </r>
    <r>
      <rPr>
        <rFont val="Arial"/>
        <b/>
        <color theme="1"/>
        <sz val="10.0"/>
      </rPr>
      <t>Departamento de Ciencias Básicas y Afines, Facultad de Ingeniería.</t>
    </r>
    <r>
      <rPr>
        <rFont val="Arial"/>
        <color theme="1"/>
        <sz val="10.0"/>
      </rPr>
      <t xml:space="preserve">
</t>
    </r>
    <r>
      <rPr>
        <rFont val="Arial"/>
        <b/>
        <color theme="1"/>
        <sz val="10.0"/>
      </rPr>
      <t xml:space="preserve">Tesistas: </t>
    </r>
    <r>
      <rPr>
        <rFont val="Arial"/>
        <color theme="1"/>
        <sz val="10.0"/>
      </rPr>
      <t xml:space="preserve">
Est. Pierre Manuel Mejía Solís 
</t>
    </r>
    <r>
      <rPr>
        <rFont val="Arial"/>
        <b/>
        <color theme="1"/>
        <sz val="10.0"/>
      </rPr>
      <t>DNI:</t>
    </r>
    <r>
      <rPr>
        <rFont val="Arial"/>
        <color theme="1"/>
        <sz val="10.0"/>
      </rPr>
      <t xml:space="preserve"> 76910789
</t>
    </r>
    <r>
      <rPr>
        <rFont val="Arial"/>
        <b/>
        <color theme="1"/>
        <sz val="10.0"/>
      </rPr>
      <t>Escuela Profesional de Contabilidad y Finanzas, Facultad de Ciencias Jurídicas, Contables, Financieras y Administrativas.</t>
    </r>
    <r>
      <rPr>
        <rFont val="Arial"/>
        <color theme="1"/>
        <sz val="10.0"/>
      </rPr>
      <t xml:space="preserve">
Est. Jonatan David Pupuche Purizaca
</t>
    </r>
    <r>
      <rPr>
        <rFont val="Arial"/>
        <b/>
        <color theme="1"/>
        <sz val="10.0"/>
      </rPr>
      <t>DNI:</t>
    </r>
    <r>
      <rPr>
        <rFont val="Arial"/>
        <color theme="1"/>
        <sz val="10.0"/>
      </rPr>
      <t xml:space="preserve"> 77154991
</t>
    </r>
    <r>
      <rPr>
        <rFont val="Arial"/>
        <b/>
        <color theme="1"/>
        <sz val="10.0"/>
      </rPr>
      <t>Escuela Profesional de Contabilidad y Finanzas, Facultad de Ciencias Jurídicas, Contables, Financieras y Administrativas.</t>
    </r>
  </si>
  <si>
    <t>INV-011-2025-UNAB</t>
  </si>
  <si>
    <t>CONTRATO N°001-2024-UNAB</t>
  </si>
  <si>
    <r>
      <rPr>
        <rFont val="Arial"/>
        <b/>
        <color theme="1"/>
        <sz val="10.0"/>
      </rPr>
      <t>Investigadores Externos:</t>
    </r>
    <r>
      <rPr>
        <rFont val="Arial"/>
        <color theme="1"/>
        <sz val="10.0"/>
      </rPr>
      <t xml:space="preserve">
Mg. Enmanuel Jefferson Sánchez Sotil
</t>
    </r>
    <r>
      <rPr>
        <rFont val="Arial"/>
        <b/>
        <color theme="1"/>
        <sz val="10.0"/>
      </rPr>
      <t xml:space="preserve">DNI: </t>
    </r>
    <r>
      <rPr>
        <rFont val="Arial"/>
        <color theme="1"/>
        <sz val="10.0"/>
      </rPr>
      <t xml:space="preserve">46606466
</t>
    </r>
    <r>
      <rPr>
        <rFont val="Arial"/>
        <b/>
        <color theme="1"/>
        <sz val="10.0"/>
      </rPr>
      <t xml:space="preserve">Facultad de Ciencias, Departamento de matemática y Estadística, Universidad Nacional José Faustino Sánchez Carrión. Huacho - Perú </t>
    </r>
    <r>
      <rPr>
        <rFont val="Arial"/>
        <color theme="1"/>
        <sz val="10.0"/>
      </rPr>
      <t xml:space="preserve">
Mg. Mariana Gómez Mejía
</t>
    </r>
    <r>
      <rPr>
        <rFont val="Arial"/>
        <b/>
        <color theme="1"/>
        <sz val="10.0"/>
      </rPr>
      <t>CEDULA:</t>
    </r>
    <r>
      <rPr>
        <rFont val="Arial"/>
        <color theme="1"/>
        <sz val="10.0"/>
      </rPr>
      <t xml:space="preserve"> 1039454699
</t>
    </r>
    <r>
      <rPr>
        <rFont val="Arial"/>
        <b/>
        <color theme="1"/>
        <sz val="10.0"/>
      </rPr>
      <t xml:space="preserve">Coordinadora del Laboratorio de Comportamiento Humano - Universidad Pontificia Bolivariana. Colombia </t>
    </r>
    <r>
      <rPr>
        <rFont val="Arial"/>
        <color theme="1"/>
        <sz val="10.0"/>
      </rPr>
      <t xml:space="preserve">
Dr. Jorge Rafael Díaz Dumont
</t>
    </r>
    <r>
      <rPr>
        <rFont val="Arial"/>
        <b/>
        <color theme="1"/>
        <sz val="10.0"/>
      </rPr>
      <t xml:space="preserve">DNI: </t>
    </r>
    <r>
      <rPr>
        <rFont val="Arial"/>
        <color theme="1"/>
        <sz val="10.0"/>
      </rPr>
      <t xml:space="preserve"> 08698815</t>
    </r>
    <r>
      <rPr>
        <rFont val="Arial"/>
        <b/>
        <color theme="1"/>
        <sz val="10.0"/>
      </rPr>
      <t xml:space="preserve">
Universidad Nacional Autónoma De Tayacaja Daniel Hernández Morillo. La Pampa - Argentina</t>
    </r>
    <r>
      <rPr>
        <rFont val="Arial"/>
        <color theme="1"/>
        <sz val="10.0"/>
      </rPr>
      <t xml:space="preserve">.
</t>
    </r>
  </si>
  <si>
    <t>INTEGRACIÓN DE LA
NEUROTECNOLOGÍA Y LA INTELIGENCIA
ARTIFICIAL EN LAS ENTIDADES
FINANCIERAS DEL PERÚ - 2025</t>
  </si>
  <si>
    <r>
      <rPr>
        <rFont val="Arial"/>
        <color theme="1"/>
        <sz val="10.0"/>
      </rPr>
      <t xml:space="preserve">CIENCIAS SOCIALES
</t>
    </r>
    <r>
      <rPr>
        <rFont val="Arial"/>
        <color rgb="FF1155CC"/>
        <sz val="10.0"/>
        <u/>
      </rPr>
      <t>R.C.O N°991-2024-UNAB</t>
    </r>
  </si>
  <si>
    <r>
      <rPr>
        <rFont val="Calibri"/>
        <b/>
        <color theme="1"/>
        <sz val="12.0"/>
      </rPr>
      <t xml:space="preserve">MIEMBROS:
</t>
    </r>
    <r>
      <rPr>
        <rFont val="Calibri"/>
        <color theme="1"/>
        <sz val="12.0"/>
      </rPr>
      <t xml:space="preserve">Dr. Nicodemo Crescencio Jamanca Gonzales
Dra. Eulalia Vargas Tapia
</t>
    </r>
    <r>
      <rPr>
        <rFont val="Calibri"/>
        <b/>
        <color theme="1"/>
        <sz val="12.0"/>
      </rPr>
      <t>COLABORADORES:</t>
    </r>
    <r>
      <rPr>
        <rFont val="Calibri"/>
        <color theme="1"/>
        <sz val="12.0"/>
      </rPr>
      <t xml:space="preserve">
•Ing. Yolanda Maricruz, Eguilas Caushi (Administrativo) 
• Ing. Rossy Anavel, Padilla Fabian  (Administrativo)          
• Est. Gianella Naely, Rosales Muñoz             • Est. Maricarmen paola Arteaga Reyes            • Est. Jasmin Gudelia, Juipa Mallqui</t>
    </r>
  </si>
  <si>
    <t>Analizar el impacto de la integración de la neurotecnología y la inteligencia artificial de las entidades
financieras del Perú - 2025.</t>
  </si>
  <si>
    <t>Dra. Amparo Eccoña Sota (UNAMBA)
Dr. Erick Saldaña Villa (UNAM) 
Dr. Elfer Orlando Obispo Gavino (UNJFSC)
Mg. Edwin Antonio Macavilca Ticlyauri (UNJFSC)
Mg. Thalia Alesandra Rivera Asqui (UPeU)</t>
  </si>
  <si>
    <t>• Evaluar la integración de la neurotecnología y la inteligencia artificial en la personalización de servicios y la seguridad en las transacciones dentro de las entidades financieras del Perú –2025
• Evaluar la integración de la neurotecnología y la inteligencia artificial en la optimización de la eficiencia operativa en los procesos de atención y orientación al cliente dentro de las entidades financieras del Perú – 2025
• Examinar cómo la integración de la neurotecnología y la inteligencia artificial incide en la prevención de fraudes y en el fortalecimiento de la competitividad de las entidades financieras del Perú – 2025
• Examinar el impacto de la integración de la neurotecnología y la inteligencia artificial en el desarrollo de nuevos productos y el posicionamiento competitivo de las entidades financieras del Perú - 2025</t>
  </si>
  <si>
    <t>75</t>
  </si>
  <si>
    <t>CONTRATO N°019-2025-UNAB</t>
  </si>
  <si>
    <r>
      <rPr>
        <rFont val="Calibri"/>
        <color theme="1"/>
        <sz val="10.0"/>
      </rPr>
      <t xml:space="preserve">Pablo Adrian Pezo Morales
</t>
    </r>
    <r>
      <rPr>
        <rFont val="Calibri"/>
        <b/>
        <color theme="1"/>
        <sz val="10.0"/>
      </rPr>
      <t xml:space="preserve">DNI: </t>
    </r>
    <r>
      <rPr>
        <rFont val="Calibri"/>
        <color theme="1"/>
        <sz val="10.0"/>
      </rPr>
      <t>15603719
Escuela Profesional de Ingeniería Civil, Facultad de Ingeniería.</t>
    </r>
  </si>
  <si>
    <t>INV-012-2025-UNAB</t>
  </si>
  <si>
    <t xml:space="preserve">787-2023-UNAB
(06/09/2023)
Ampliación:
455-2025-UNAB
(07-03-2025)
</t>
  </si>
  <si>
    <r>
      <rPr>
        <rFont val="Arial"/>
        <b/>
        <color theme="1"/>
        <sz val="10.0"/>
      </rPr>
      <t>Co-Investigadores-UNAB:</t>
    </r>
    <r>
      <rPr>
        <rFont val="Arial"/>
        <color theme="1"/>
        <sz val="10.0"/>
      </rPr>
      <t xml:space="preserve">
Dr. Kevin Arturo Ascoy Flores
</t>
    </r>
    <r>
      <rPr>
        <rFont val="Arial"/>
        <b/>
        <color theme="1"/>
        <sz val="10.0"/>
      </rPr>
      <t xml:space="preserve">DNI: </t>
    </r>
    <r>
      <rPr>
        <rFont val="Arial"/>
        <color theme="1"/>
        <sz val="10.0"/>
      </rPr>
      <t xml:space="preserve">46781063
</t>
    </r>
    <r>
      <rPr>
        <rFont val="Arial"/>
        <b/>
        <color theme="1"/>
        <sz val="10.0"/>
      </rPr>
      <t>Escuela Profesional de Ingeniería Civil, Facultad de Ingeniería.</t>
    </r>
    <r>
      <rPr>
        <rFont val="Arial"/>
        <color theme="1"/>
        <sz val="10.0"/>
      </rPr>
      <t xml:space="preserve"> 
Mg. Christhian Benavente Leon
</t>
    </r>
    <r>
      <rPr>
        <rFont val="Arial"/>
        <b/>
        <color theme="1"/>
        <sz val="10.0"/>
      </rPr>
      <t>DNI:</t>
    </r>
    <r>
      <rPr>
        <rFont val="Arial"/>
        <color theme="1"/>
        <sz val="10.0"/>
      </rPr>
      <t xml:space="preserve"> 72228127
</t>
    </r>
    <r>
      <rPr>
        <rFont val="Arial"/>
        <b/>
        <color theme="1"/>
        <sz val="10.0"/>
      </rPr>
      <t>Escuela Profesional de Ingeniería Civil, Facultad de Ingeniería.</t>
    </r>
    <r>
      <rPr>
        <rFont val="Arial"/>
        <color theme="1"/>
        <sz val="10.0"/>
      </rPr>
      <t xml:space="preserve"> 
Mg. Leo Avelino La Borda Dueñas Tovar
</t>
    </r>
    <r>
      <rPr>
        <rFont val="Arial"/>
        <b/>
        <color theme="1"/>
        <sz val="10.0"/>
      </rPr>
      <t>DNI:</t>
    </r>
    <r>
      <rPr>
        <rFont val="Arial"/>
        <color theme="1"/>
        <sz val="10.0"/>
      </rPr>
      <t xml:space="preserve"> 31656789
</t>
    </r>
    <r>
      <rPr>
        <rFont val="Arial"/>
        <b/>
        <color theme="1"/>
        <sz val="10.0"/>
      </rPr>
      <t>Escuela Profesional de Ingeniería Civil, Facultad de Ingeniería.</t>
    </r>
    <r>
      <rPr>
        <rFont val="Arial"/>
        <color theme="1"/>
        <sz val="10.0"/>
      </rPr>
      <t xml:space="preserve">
Mg. Yanett Yolanda Landivar Escalante
</t>
    </r>
    <r>
      <rPr>
        <rFont val="Arial"/>
        <b/>
        <color theme="1"/>
        <sz val="10.0"/>
      </rPr>
      <t xml:space="preserve">DNI: </t>
    </r>
    <r>
      <rPr>
        <rFont val="Arial"/>
        <color theme="1"/>
        <sz val="10.0"/>
      </rPr>
      <t xml:space="preserve">40319770
</t>
    </r>
    <r>
      <rPr>
        <rFont val="Arial"/>
        <b/>
        <color theme="1"/>
        <sz val="10.0"/>
      </rPr>
      <t xml:space="preserve">Escuela Profesional de Ingeniería Civil, Facultad de Ingeniería. </t>
    </r>
    <r>
      <rPr>
        <rFont val="Arial"/>
        <color theme="1"/>
        <sz val="10.0"/>
      </rPr>
      <t xml:space="preserve">
</t>
    </r>
    <r>
      <rPr>
        <rFont val="Arial"/>
        <b/>
        <color theme="1"/>
        <sz val="10.0"/>
      </rPr>
      <t xml:space="preserve">
Tesistas: 
</t>
    </r>
    <r>
      <rPr>
        <rFont val="Arial"/>
        <color theme="1"/>
        <sz val="10.0"/>
      </rPr>
      <t xml:space="preserve">Bach. Milena Andrea Aguilar Aranguri
</t>
    </r>
    <r>
      <rPr>
        <rFont val="Arial"/>
        <b/>
        <color theme="1"/>
        <sz val="10.0"/>
      </rPr>
      <t xml:space="preserve">DNI: </t>
    </r>
    <r>
      <rPr>
        <rFont val="Arial"/>
        <color theme="1"/>
        <sz val="10.0"/>
      </rPr>
      <t xml:space="preserve"> 73417643
</t>
    </r>
    <r>
      <rPr>
        <rFont val="Arial"/>
        <b/>
        <color theme="1"/>
        <sz val="10.0"/>
      </rPr>
      <t xml:space="preserve">Escuela Profesional de Ingeniería Civil, Facultad de Ingeniería. </t>
    </r>
  </si>
  <si>
    <r>
      <rPr>
        <rFont val="Arial"/>
        <b/>
        <color theme="1"/>
        <sz val="10.0"/>
      </rPr>
      <t>Investigadores Externos:</t>
    </r>
    <r>
      <rPr>
        <rFont val="Arial"/>
        <color theme="1"/>
        <sz val="10.0"/>
      </rPr>
      <t xml:space="preserve">
Mg. Ajhinson Romero Vela 
</t>
    </r>
    <r>
      <rPr>
        <rFont val="Arial"/>
        <b/>
        <color theme="1"/>
        <sz val="10.0"/>
      </rPr>
      <t>DNI:</t>
    </r>
    <r>
      <rPr>
        <rFont val="Arial"/>
        <color theme="1"/>
        <sz val="10.0"/>
      </rPr>
      <t xml:space="preserve"> 43698687
</t>
    </r>
    <r>
      <rPr>
        <rFont val="Arial"/>
        <b/>
        <color theme="1"/>
        <sz val="10.0"/>
      </rPr>
      <t>Escuela Profesional de Ingeniería Civil, Facultad de Ingeniería y Arquitectura - Universidad César Vallejo.   Lima - Perú</t>
    </r>
  </si>
  <si>
    <t>ANÁLISIS DE LAS PROPIEDADES
MICROESTRUCTURALES,
FÍSICO-MECÁNICAS E HIDRÁULICAS EN
CONCRETO POROSO MEDIANTE
VARIACIÓN DEL TAMAÑO DE PARTÍCULA
DEL AGREGADO GRUESO.</t>
  </si>
  <si>
    <r>
      <rPr>
        <rFont val="Arial"/>
        <color theme="1"/>
        <sz val="10.0"/>
      </rPr>
      <t xml:space="preserve">INGENIERÍA DE CONSTRUCCIÓN SOSTENIBLE
</t>
    </r>
    <r>
      <rPr>
        <rFont val="Arial"/>
        <color rgb="FF1155CC"/>
        <sz val="10.0"/>
        <u/>
      </rPr>
      <t>R.C.O N°991-2024-UNAB</t>
    </r>
  </si>
  <si>
    <r>
      <rPr>
        <rFont val="Calibri"/>
        <b/>
        <color theme="1"/>
        <sz val="12.0"/>
      </rPr>
      <t>MIEMBROS:</t>
    </r>
    <r>
      <rPr>
        <rFont val="Calibri"/>
        <color theme="1"/>
        <sz val="12.0"/>
      </rPr>
      <t xml:space="preserve">
MSc. Grisel V. Chiroque 
Velásquez
</t>
    </r>
    <r>
      <rPr>
        <rFont val="Calibri"/>
        <b/>
        <color theme="1"/>
        <sz val="12.0"/>
      </rPr>
      <t>COLABORADORES:</t>
    </r>
    <r>
      <rPr>
        <rFont val="Calibri"/>
        <color theme="1"/>
        <sz val="12.0"/>
      </rPr>
      <t xml:space="preserve">
Ph.D. Fernando Tello Celis 
</t>
    </r>
    <r>
      <rPr>
        <rFont val="Calibri"/>
        <b/>
        <color theme="1"/>
        <sz val="12.0"/>
      </rPr>
      <t>TESISTAS:</t>
    </r>
    <r>
      <rPr>
        <rFont val="Calibri"/>
        <color theme="1"/>
        <sz val="12.0"/>
      </rPr>
      <t xml:space="preserve">
Luis Alfredo Tanamachi Chamarro
Marlon Michael Milla Roca
Estrella Dana Parada Cerna
Alexandra Pierina Pichilingue Catiri</t>
    </r>
  </si>
  <si>
    <t>Ph.D. Silvia Pilco Quesada (UPEU 
Lic. Estefany Deyhanyra Rengifo Silvano (UNAP)
Ph.D. Víctor Hugo Álvarez (UNIVERSIDAD DE ALBERTA CANADÁ)</t>
  </si>
  <si>
    <t>Analizar las propiedades microestructurales, físico-mecánicas e hidráulicas en
concreto poroso mediante variación del tamaño de partícula del agregado grueso.</t>
  </si>
  <si>
    <t>• Analizar las propiedades microestructurales en concreto poroso mediante variación del tamaño de partícula del agregado grueso.
• Analizar las propiedades físicas en concreto poroso mediante variación del tamaño de partícula del agregado grueso.
• Analizar las propiedades mecánicas en concreto poroso mediante variación del tamaño de partícula del agregado grueso.
• Analizar las propiedades hidráulicas en concreto poroso mediante variación del tamaño de partícula del agregado grueso.</t>
  </si>
  <si>
    <t>81</t>
  </si>
  <si>
    <t>06/03/2025
Ampliación:
06/09/2025</t>
  </si>
  <si>
    <t>CONTRATO N°020-2025-UNAB</t>
  </si>
  <si>
    <t>INV-013-2025-UNAB</t>
  </si>
  <si>
    <t>787-2023-UNAB
(06/09/2023)
Ampliación:
235-2025-UNAB
(07-03-2025)</t>
  </si>
  <si>
    <r>
      <rPr>
        <rFont val="Calibri"/>
        <b/>
        <color theme="1"/>
        <sz val="12.0"/>
      </rPr>
      <t>MIEMBROS:</t>
    </r>
    <r>
      <rPr>
        <rFont val="Calibri"/>
        <color theme="1"/>
        <sz val="12.0"/>
      </rPr>
      <t xml:space="preserve">
Mg. Jorge Alberto Agurto Isidro
Dr. Miguel Ángel Inga Sotelo
Mg. Marino Jesús Valderrama Calderón
</t>
    </r>
    <r>
      <rPr>
        <rFont val="Calibri"/>
        <b/>
        <color theme="1"/>
        <sz val="12.0"/>
      </rPr>
      <t>Colaborador:</t>
    </r>
    <r>
      <rPr>
        <rFont val="Calibri"/>
        <color theme="1"/>
        <sz val="12.0"/>
      </rPr>
      <t xml:space="preserve">
Jean Carlos Aviles Toledo</t>
    </r>
  </si>
  <si>
    <r>
      <rPr>
        <rFont val="Calibri"/>
        <color theme="1"/>
        <sz val="10.0"/>
      </rPr>
      <t xml:space="preserve">Wenceslao Heriberto Franco Azan
</t>
    </r>
    <r>
      <rPr>
        <rFont val="Calibri"/>
        <b/>
        <color theme="1"/>
        <sz val="10.0"/>
      </rPr>
      <t>DNI:</t>
    </r>
    <r>
      <rPr>
        <rFont val="Calibri"/>
        <color theme="1"/>
        <sz val="10.0"/>
      </rPr>
      <t xml:space="preserve"> 09515510
Escuela Profesional de Ingeniería Civil, Facultad de Ingeniería. </t>
    </r>
  </si>
  <si>
    <r>
      <rPr>
        <rFont val="Arial"/>
        <b/>
        <color theme="1"/>
        <sz val="10.0"/>
      </rPr>
      <t>Co-Investigadores-UNAB:</t>
    </r>
    <r>
      <rPr>
        <rFont val="Arial"/>
        <color theme="1"/>
        <sz val="10.0"/>
      </rPr>
      <t xml:space="preserve">
Mg. Dante Dolores Anaya
</t>
    </r>
    <r>
      <rPr>
        <rFont val="Arial"/>
        <b/>
        <color theme="1"/>
        <sz val="10.0"/>
      </rPr>
      <t xml:space="preserve">DNI: </t>
    </r>
    <r>
      <rPr>
        <rFont val="Arial"/>
        <color theme="1"/>
        <sz val="10.0"/>
      </rPr>
      <t xml:space="preserve">31656954
</t>
    </r>
    <r>
      <rPr>
        <rFont val="Arial"/>
        <b/>
        <color theme="1"/>
        <sz val="10.0"/>
      </rPr>
      <t xml:space="preserve">Escuela Profesional de Ingeniería Civil, Facultad de Ingeniería. </t>
    </r>
    <r>
      <rPr>
        <rFont val="Arial"/>
        <color theme="1"/>
        <sz val="10.0"/>
      </rPr>
      <t xml:space="preserve">
</t>
    </r>
    <r>
      <rPr>
        <rFont val="Arial"/>
        <b/>
        <color theme="1"/>
        <sz val="10.0"/>
      </rPr>
      <t xml:space="preserve">Tesistas: </t>
    </r>
    <r>
      <rPr>
        <rFont val="Arial"/>
        <color theme="1"/>
        <sz val="10.0"/>
      </rPr>
      <t xml:space="preserve">
Mg. Ccori Siello Vega Neyra
</t>
    </r>
    <r>
      <rPr>
        <rFont val="Arial"/>
        <b/>
        <color theme="1"/>
        <sz val="10.0"/>
      </rPr>
      <t>DNI: 77356624</t>
    </r>
    <r>
      <rPr>
        <rFont val="Arial"/>
        <color theme="1"/>
        <sz val="10.0"/>
      </rPr>
      <t xml:space="preserve">
</t>
    </r>
    <r>
      <rPr>
        <rFont val="Arial"/>
        <b/>
        <color theme="1"/>
        <sz val="10.0"/>
      </rPr>
      <t>Estudiante de la Maestría en Geotecnia en la Universidad Nacional de Ingeniería-Lima-Perú</t>
    </r>
    <r>
      <rPr>
        <rFont val="Arial"/>
        <color theme="1"/>
        <sz val="10.0"/>
      </rPr>
      <t xml:space="preserve">
Est. Viviana Jacquelyn Maya Rosales 
</t>
    </r>
    <r>
      <rPr>
        <rFont val="Arial"/>
        <b/>
        <color theme="1"/>
        <sz val="10.0"/>
      </rPr>
      <t xml:space="preserve">DNI: </t>
    </r>
    <r>
      <rPr>
        <rFont val="Arial"/>
        <color theme="1"/>
        <sz val="10.0"/>
      </rPr>
      <t xml:space="preserve">71137295
</t>
    </r>
    <r>
      <rPr>
        <rFont val="Arial"/>
        <b/>
        <color theme="1"/>
        <sz val="10.0"/>
      </rPr>
      <t>Escuela Profesional de Ingeniería Civil, Facultad de Ingeniería.</t>
    </r>
  </si>
  <si>
    <t>ANÁLISIS DE LAS PROPIEDADES DE
BLOQUES CON RESIDUOS DE
CONCRETO RECICLADO</t>
  </si>
  <si>
    <r>
      <rPr>
        <rFont val="Arial"/>
        <color theme="1"/>
        <sz val="10.0"/>
      </rPr>
      <t xml:space="preserve">INGENIERÍA DE CONSTRUCCIÓN SOSTENIBLE
</t>
    </r>
    <r>
      <rPr>
        <rFont val="Arial"/>
        <color rgb="FF1155CC"/>
        <sz val="10.0"/>
        <u/>
      </rPr>
      <t xml:space="preserve">
R.C.O N°991-2024-UNAB</t>
    </r>
  </si>
  <si>
    <t>INV-014-2025-UNAB</t>
  </si>
  <si>
    <t>OG: Determinar cuál es el resultado del análisis de las propiedades de
bloques con residuos de concreto reciclado .</t>
  </si>
  <si>
    <t>• Determinar cuál es el resultado del análisis de la absorción de
bloques con residuos de concreto reciclado. 
• Determinar cuál es el resultado del análisis de la variación dimensional de bloques con residuos de concreto reciclado . 
• Determinar cuál es el resultado del análisis de la resistencia a compresión de bloques con residuos de concreto reciclado.   -Determinar cuál es el resultado del análisis de la resistencia en pilas de bloques con residuos de concreto reciclado.</t>
  </si>
  <si>
    <r>
      <rPr>
        <rFont val="Calibri"/>
        <b/>
        <color theme="1"/>
        <sz val="12.0"/>
      </rPr>
      <t>MIEMBROS:</t>
    </r>
    <r>
      <rPr>
        <rFont val="Calibri"/>
        <color theme="1"/>
        <sz val="12.0"/>
      </rPr>
      <t xml:space="preserve">
Dr. Víctor Hugo López Solís
Mg. Flor Eonice Ramírez Mundaca
Mg. Vicente Miguel Alvino Aldave
</t>
    </r>
    <r>
      <rPr>
        <rFont val="Calibri"/>
        <b/>
        <color theme="1"/>
        <sz val="12.0"/>
      </rPr>
      <t xml:space="preserve">
Colaborador:
</t>
    </r>
    <r>
      <rPr>
        <rFont val="Calibri"/>
        <color theme="1"/>
        <sz val="12.0"/>
      </rPr>
      <t xml:space="preserve"> Est. Miguel Cancino Santiago</t>
    </r>
  </si>
  <si>
    <t>UN NUEVO PERFIL PARA LAS MARCAS DE OSCILACIÓN EN PROCESOS DE FUNDICIÓN CONTINUA Y LA RÁPIDA SOLIDIFICACIÓN DEL FLUX EN LA INDUSTRIA DEL ACERO.</t>
  </si>
  <si>
    <t>76</t>
  </si>
  <si>
    <t xml:space="preserve"> 25/03/2025</t>
  </si>
  <si>
    <t>ESTUDIOS DE INVESTIGACIÓN CON FINANCIAMIENTO EXTERNO: NACIONAL</t>
  </si>
  <si>
    <t>CONTRATO N°021-2025-UNAB</t>
  </si>
  <si>
    <t>FINALIZADO</t>
  </si>
  <si>
    <t>INV-015-2025-UNAB</t>
  </si>
  <si>
    <t xml:space="preserve">843-2023-UNAB
(25/09/2023)
Ampliación:
264-2025-UNAB
(10-03-2025)
</t>
  </si>
  <si>
    <r>
      <rPr>
        <rFont val="Calibri"/>
        <b/>
        <color theme="1"/>
        <sz val="12.0"/>
      </rPr>
      <t>MIEMBROS:</t>
    </r>
    <r>
      <rPr>
        <rFont val="Calibri"/>
        <color theme="1"/>
        <sz val="12.0"/>
      </rPr>
      <t xml:space="preserve">
Dr. Carlos Enrique García Soto
Mg. Tito Armando Jara Pajuelo
Mg. Nil Edinson Mendoza Virhuez
Mg. José Nicolás Jiménez 
Bustamante
</t>
    </r>
    <r>
      <rPr>
        <rFont val="Calibri"/>
        <b/>
        <color theme="1"/>
        <sz val="12.0"/>
      </rPr>
      <t xml:space="preserve">Colaborador:
</t>
    </r>
    <r>
      <rPr>
        <rFont val="Calibri"/>
        <color theme="1"/>
        <sz val="12.0"/>
      </rPr>
      <t>Est. Andrea Lluliana Dolores Dextre
Est. Andrea Ximena Pascual Díaz
Est. Diego Edwuard Leyva 
Montañez
Est. Sheyla Meliza Alejandro Bañez</t>
    </r>
  </si>
  <si>
    <r>
      <rPr>
        <rFont val="Calibri"/>
        <b/>
        <color theme="1"/>
        <sz val="12.0"/>
      </rPr>
      <t>COLABORADORES:</t>
    </r>
    <r>
      <rPr>
        <rFont val="Calibri"/>
        <color theme="1"/>
        <sz val="12.0"/>
      </rPr>
      <t xml:space="preserve">
Dr. Francisco Rafael León Cavero (USP)
Mg. Sc. Emmanuel Alexander Sessarego Dávila (UNDC)
Mg. Sc. Angel Gerardo Vasquez
Requena (UNJFSC)</t>
    </r>
  </si>
  <si>
    <t>• Caracterizar el sistema de producción pre y pos de pequeños ganaderos lecheros del Distrito Supe.
• Establecer los costos de producción en los pequeños ganaderos de leche del Distrito – Supe.
• Implementar un programa de capacitación mediante los ECAS a los pequeños ganaderos lecheros del Distrito – Supe.
• Evaluar la eficacia de la intervención a través del programa de capacitación en los ingresos económicos de los pequeños ganaderos de leche del Distrito – Supe.</t>
  </si>
  <si>
    <t>25/03/2025
Ampliación:
25/09/2025</t>
  </si>
  <si>
    <r>
      <rPr>
        <rFont val="Calibri"/>
        <color theme="1"/>
        <sz val="10.0"/>
      </rPr>
      <t xml:space="preserve">Freddy Fredich Cabello Vicente
</t>
    </r>
    <r>
      <rPr>
        <rFont val="Calibri"/>
        <b/>
        <color theme="1"/>
        <sz val="10.0"/>
      </rPr>
      <t>DNI:</t>
    </r>
    <r>
      <rPr>
        <rFont val="Calibri"/>
        <color theme="1"/>
        <sz val="10.0"/>
      </rPr>
      <t xml:space="preserve"> 41648378
Departamento Académico de Ciencias Básicas y Afines, Facultad de Ingeniería.</t>
    </r>
  </si>
  <si>
    <r>
      <rPr>
        <rFont val="Arial"/>
        <b/>
        <color theme="1"/>
        <sz val="10.0"/>
      </rPr>
      <t>Co-Investigadores-UNAB:</t>
    </r>
    <r>
      <rPr>
        <rFont val="Arial"/>
        <color theme="1"/>
        <sz val="10.0"/>
      </rPr>
      <t xml:space="preserve">
Mg. Ida Juana Vidal Torres
DNI: 15862973
</t>
    </r>
    <r>
      <rPr>
        <rFont val="Arial"/>
        <b/>
        <color theme="1"/>
        <sz val="10.0"/>
      </rPr>
      <t>Escuela Profesional De Derecho Ciencias Políticas, Facultad de Ciencias Jurídicas, Contables, Financieras y Administrativas.</t>
    </r>
    <r>
      <rPr>
        <rFont val="Arial"/>
        <color theme="1"/>
        <sz val="10.0"/>
      </rPr>
      <t xml:space="preserve">
Mg. Luz Arelis Moreno Quispe
DNI: 42521919
</t>
    </r>
    <r>
      <rPr>
        <rFont val="Arial"/>
        <b/>
        <color theme="1"/>
        <sz val="10.0"/>
      </rPr>
      <t>Escuela Profesional de Administración, Facultad de Ciencias Jurídicas, Contables, Financieras y Administrativas.</t>
    </r>
    <r>
      <rPr>
        <rFont val="Arial"/>
        <color theme="1"/>
        <sz val="10.0"/>
      </rPr>
      <t xml:space="preserve">
</t>
    </r>
    <r>
      <rPr>
        <rFont val="Arial"/>
        <b/>
        <color theme="1"/>
        <sz val="10.0"/>
      </rPr>
      <t xml:space="preserve">Tesistas: </t>
    </r>
    <r>
      <rPr>
        <rFont val="Arial"/>
        <color theme="1"/>
        <sz val="10.0"/>
      </rPr>
      <t xml:space="preserve">
Est. Nellely Yanella Devora Villafane Zamora 
</t>
    </r>
    <r>
      <rPr>
        <rFont val="Arial"/>
        <b/>
        <color theme="1"/>
        <sz val="10.0"/>
      </rPr>
      <t xml:space="preserve">DNI: </t>
    </r>
    <r>
      <rPr>
        <rFont val="Arial"/>
        <color theme="1"/>
        <sz val="10.0"/>
      </rPr>
      <t xml:space="preserve">72924278 
</t>
    </r>
    <r>
      <rPr>
        <rFont val="Arial"/>
        <b/>
        <color theme="1"/>
        <sz val="10.0"/>
      </rPr>
      <t>Escuela Profesional De Derecho Ciencias Políticas, Facultad de Ciencias Jurídicas, Contables, Financieras y Administrativas.</t>
    </r>
  </si>
  <si>
    <t>INV-016-2025-UNAB</t>
  </si>
  <si>
    <r>
      <rPr>
        <rFont val="Arial"/>
        <b/>
        <color theme="1"/>
        <sz val="10.0"/>
      </rPr>
      <t>Investigadores Externos:</t>
    </r>
    <r>
      <rPr>
        <rFont val="Arial"/>
        <color theme="1"/>
        <sz val="10.0"/>
      </rPr>
      <t xml:space="preserve">
Dra. Cynthia Harumi Watanabe Correa
</t>
    </r>
    <r>
      <rPr>
        <rFont val="Arial"/>
        <b/>
        <color theme="1"/>
        <sz val="10.0"/>
      </rPr>
      <t>CEDULA:</t>
    </r>
    <r>
      <rPr>
        <rFont val="Arial"/>
        <color theme="1"/>
        <sz val="10.0"/>
      </rPr>
      <t xml:space="preserve"> GA227992
</t>
    </r>
    <r>
      <rPr>
        <rFont val="Arial"/>
        <b/>
        <color theme="1"/>
        <sz val="10.0"/>
      </rPr>
      <t>Escola de Artes, Ciências e Humanidades da Universidade de São Paulo (USP). São Paulo - Brasil</t>
    </r>
    <r>
      <rPr>
        <rFont val="Arial"/>
        <color theme="1"/>
        <sz val="10.0"/>
      </rPr>
      <t xml:space="preserve">
</t>
    </r>
    <r>
      <rPr>
        <rFont val="Arial"/>
        <b/>
        <color theme="1"/>
        <sz val="10.0"/>
      </rPr>
      <t xml:space="preserve">
</t>
    </r>
  </si>
  <si>
    <t>FACTORES QUE CONDICIONAN LA
INFORMALIDAD DE LOS
EMPRENDIMIENTOS ARTESANALES,
PARA ESTABLECER ESTRATEGIAS QUE
MEJOREN SUS CONDICIONES
LABORALES Y ECONÓMICAS</t>
  </si>
  <si>
    <r>
      <rPr>
        <rFont val="Arial"/>
        <color theme="1"/>
        <sz val="10.0"/>
      </rPr>
      <t xml:space="preserve">CIENCIAS SOCIALES
</t>
    </r>
    <r>
      <rPr>
        <rFont val="Arial"/>
        <color rgb="FF1155CC"/>
        <sz val="10.0"/>
        <u/>
      </rPr>
      <t>R.C.O N°991-2024-UNAB</t>
    </r>
  </si>
  <si>
    <r>
      <rPr>
        <rFont val="Calibri"/>
        <b/>
        <color theme="1"/>
        <sz val="12.0"/>
      </rPr>
      <t>MIEMBROS:</t>
    </r>
    <r>
      <rPr>
        <rFont val="Calibri"/>
        <color theme="1"/>
        <sz val="12.0"/>
      </rPr>
      <t xml:space="preserve">
Mg. Efraín Ludogardo Ostos 
Rodríguez
Mg. Edward Iván Terrones Gálvez
</t>
    </r>
    <r>
      <rPr>
        <rFont val="Calibri"/>
        <b/>
        <color theme="1"/>
        <sz val="12.0"/>
      </rPr>
      <t xml:space="preserve">Colaborador:
</t>
    </r>
    <r>
      <rPr>
        <rFont val="Calibri"/>
        <color theme="1"/>
        <sz val="12.0"/>
      </rPr>
      <t>Est. Diego Edwuard Leyva 
Montañez
Est. Sheyla Meliza Alejandro Bañez</t>
    </r>
  </si>
  <si>
    <t>NIVEL DE INCUMPLIMIENTO 
TRIBUTARIO Y SU 
INFLUENCIA EN LA
RECAUDACIÓN FISCAL
DEL PERÚ</t>
  </si>
  <si>
    <t>Analizar los factores económicos, sociales, culturales, legales y
administrativos que condicionan la informalidad de los emprendimientos
artesanales, para establecer estrategias que mejoren sus condiciones
laborales y económicas.</t>
  </si>
  <si>
    <t xml:space="preserve">• Identificar los factores económicos que influyen en la informalidad de los emprendimientos artesanales.
• Examinar los aspectos sociales y culturales que afectan la formalización de los emprendimientos artesanales.
• Estudiar los factores legales y administrativos que dificultan la formalización de los emprendimientos artesanales.
• Establecer estrategias que mejoren las condiciones laborales y económicas de los emprendimientos artesanales.
</t>
  </si>
  <si>
    <t>77</t>
  </si>
  <si>
    <t>CONTRATO N°023-2025-UNAB</t>
  </si>
  <si>
    <t>INV-017-2025-UNAB</t>
  </si>
  <si>
    <t xml:space="preserve">843-2023-UNAB
(25/09/2023)
Ampliación:
341-2025-UNAB
(25-03-2025)
</t>
  </si>
  <si>
    <r>
      <rPr>
        <rFont val="Calibri"/>
        <b/>
        <color theme="1"/>
        <sz val="12.0"/>
      </rPr>
      <t>MIEMBROS:</t>
    </r>
    <r>
      <rPr>
        <rFont val="Calibri"/>
        <color theme="1"/>
        <sz val="12.0"/>
      </rPr>
      <t xml:space="preserve">
Dra. Ana Cecilia De Paz Lázaro
Mg. Carmen Gladys Bustamante 
Rosales
Mg. Percy Fernando Sayán Castillo
</t>
    </r>
    <r>
      <rPr>
        <rFont val="Calibri"/>
        <b/>
        <color theme="1"/>
        <sz val="12.0"/>
      </rPr>
      <t xml:space="preserve">Colaborador:
</t>
    </r>
    <r>
      <rPr>
        <rFont val="Calibri"/>
        <color theme="1"/>
        <sz val="12.0"/>
      </rPr>
      <t>Est. Leon Portilla Tania Eva Beatriz
Est. Alejandro Bañez Sheyla Meliza</t>
    </r>
  </si>
  <si>
    <r>
      <rPr>
        <rFont val="Calibri"/>
        <b/>
        <color theme="1"/>
        <sz val="12.0"/>
      </rPr>
      <t xml:space="preserve">
COLABORADORES:
</t>
    </r>
    <r>
      <rPr>
        <rFont val="Calibri"/>
        <color theme="1"/>
        <sz val="12.0"/>
      </rPr>
      <t>Dr. Jorge Rafael Díaz Dumont ( UNAT)
Dra. Juana Rosa Ramos Vera (Universidad Enrique Guzmán y Valle)</t>
    </r>
  </si>
  <si>
    <r>
      <rPr>
        <rFont val="Calibri"/>
        <color theme="1"/>
        <sz val="10.0"/>
      </rPr>
      <t xml:space="preserve">Jose  NicolasJimenez Bustamante
DNI:  15847111
</t>
    </r>
    <r>
      <rPr>
        <rFont val="Calibri"/>
        <b/>
        <color theme="1"/>
        <sz val="10.0"/>
      </rPr>
      <t>Escuela Profesional de Ingeniería de Industrias Alimentarias, Facultad de Ingeniería</t>
    </r>
  </si>
  <si>
    <r>
      <rPr>
        <rFont val="Arial"/>
        <b/>
        <color theme="1"/>
        <sz val="10.0"/>
      </rPr>
      <t>Co-Investigadores-UNAB:</t>
    </r>
    <r>
      <rPr>
        <rFont val="Arial"/>
        <color theme="1"/>
        <sz val="10.0"/>
      </rPr>
      <t xml:space="preserve">
Mg. Robert William Ocrospoma Dueñas
</t>
    </r>
    <r>
      <rPr>
        <rFont val="Arial"/>
        <b/>
        <color theme="1"/>
        <sz val="10.0"/>
      </rPr>
      <t>DNI:</t>
    </r>
    <r>
      <rPr>
        <rFont val="Arial"/>
        <color theme="1"/>
        <sz val="10.0"/>
      </rPr>
      <t xml:space="preserve"> 15728953
</t>
    </r>
    <r>
      <rPr>
        <rFont val="Arial"/>
        <b/>
        <color theme="1"/>
        <sz val="10.0"/>
      </rPr>
      <t xml:space="preserve">Escuela Profesional de Ingeniería de Industrias Alimentarias, Facultad de Ingeniería.
</t>
    </r>
    <r>
      <rPr>
        <rFont val="Arial"/>
        <color theme="1"/>
        <sz val="10.0"/>
      </rPr>
      <t xml:space="preserve">
</t>
    </r>
    <r>
      <rPr>
        <rFont val="Arial"/>
        <b/>
        <color theme="1"/>
        <sz val="10.0"/>
      </rPr>
      <t xml:space="preserve">Tesistas: </t>
    </r>
    <r>
      <rPr>
        <rFont val="Arial"/>
        <color theme="1"/>
        <sz val="10.0"/>
      </rPr>
      <t xml:space="preserve">
Est. Jordan Gabriel Montoya Marrufo
</t>
    </r>
    <r>
      <rPr>
        <rFont val="Arial"/>
        <b/>
        <color theme="1"/>
        <sz val="10.0"/>
      </rPr>
      <t>DNI:</t>
    </r>
    <r>
      <rPr>
        <rFont val="Arial"/>
        <color theme="1"/>
        <sz val="10.0"/>
      </rPr>
      <t xml:space="preserve"> 704000741
</t>
    </r>
    <r>
      <rPr>
        <rFont val="Arial"/>
        <b/>
        <color theme="1"/>
        <sz val="10.0"/>
      </rPr>
      <t>Escuela Profesional de Ingeniería de Industrias Alimentarias, Facultad de Ingeniería.</t>
    </r>
    <r>
      <rPr>
        <rFont val="Arial"/>
        <color theme="1"/>
        <sz val="10.0"/>
      </rPr>
      <t xml:space="preserve">
Est. Alexis Sixto Navarro Cadillo
</t>
    </r>
    <r>
      <rPr>
        <rFont val="Arial"/>
        <b/>
        <color theme="1"/>
        <sz val="10.0"/>
      </rPr>
      <t xml:space="preserve">DNI: </t>
    </r>
    <r>
      <rPr>
        <rFont val="Arial"/>
        <color theme="1"/>
        <sz val="10.0"/>
      </rPr>
      <t>71982648</t>
    </r>
    <r>
      <rPr>
        <rFont val="Arial"/>
        <b/>
        <color theme="1"/>
        <sz val="10.0"/>
      </rPr>
      <t xml:space="preserve">
Escuela Profesional de Ingeniería de Industrias Alimentarias, Facultad de Ingeniería.</t>
    </r>
  </si>
  <si>
    <t>INV-018-2025-UNAB</t>
  </si>
  <si>
    <r>
      <rPr>
        <rFont val="Arial"/>
        <b/>
        <color theme="1"/>
        <sz val="10.0"/>
      </rPr>
      <t>Investigadores Externos:</t>
    </r>
    <r>
      <rPr>
        <rFont val="Arial"/>
        <color theme="1"/>
        <sz val="10.0"/>
      </rPr>
      <t xml:space="preserve">
Dra. Anabel Rodríguez Racca
</t>
    </r>
    <r>
      <rPr>
        <rFont val="Arial"/>
        <b/>
        <color theme="1"/>
        <sz val="10.0"/>
      </rPr>
      <t xml:space="preserve">CE: </t>
    </r>
    <r>
      <rPr>
        <rFont val="Arial"/>
        <color theme="1"/>
        <sz val="10.0"/>
      </rPr>
      <t xml:space="preserve">30573090
</t>
    </r>
    <r>
      <rPr>
        <rFont val="Arial"/>
        <b/>
        <color theme="1"/>
        <sz val="10.0"/>
      </rPr>
      <t>Escuela Profesional de Ingeniería de Industrias Alimentarias - Centro de Investigaciones y Transferencias del Noroeste de la Provincia de Buenos Aires (CITNOBA_CONICET). Bahía Blanca - Argentina</t>
    </r>
    <r>
      <rPr>
        <rFont val="Arial"/>
        <color theme="1"/>
        <sz val="10.0"/>
      </rPr>
      <t xml:space="preserve">
Dra. Laura Analía Campañone
</t>
    </r>
    <r>
      <rPr>
        <rFont val="Arial"/>
        <b/>
        <color theme="1"/>
        <sz val="10.0"/>
      </rPr>
      <t xml:space="preserve">CE: </t>
    </r>
    <r>
      <rPr>
        <rFont val="Arial"/>
        <color theme="1"/>
        <sz val="10.0"/>
      </rPr>
      <t>22158106</t>
    </r>
    <r>
      <rPr>
        <rFont val="Arial"/>
        <b/>
        <color theme="1"/>
        <sz val="10.0"/>
      </rPr>
      <t xml:space="preserve">
Escuela profesional de Ingeniería, Universidad de la Plata. Argentina
</t>
    </r>
  </si>
  <si>
    <t>PELÍCULAS COMESTIBLES A BASE DE
CÁSCARA DE LIMÓN COMO ALTERNATIVA
SUSTENTABLE MEDIANTE UN ENFOQUE
DE ECONOMÍA CIRCULAR</t>
  </si>
  <si>
    <r>
      <rPr>
        <rFont val="Arial"/>
        <color theme="1"/>
        <sz val="10.0"/>
      </rPr>
      <t xml:space="preserve">INGENIERÍA, CIENCIA Y TECNOLOGÍA DE ALIMENTOS
</t>
    </r>
    <r>
      <rPr>
        <rFont val="Arial"/>
        <color rgb="FF1155CC"/>
        <sz val="10.0"/>
        <u/>
      </rPr>
      <t>R.C.O N°991-2024-UNAB</t>
    </r>
  </si>
  <si>
    <r>
      <rPr>
        <rFont val="Calibri"/>
        <b/>
        <color theme="1"/>
        <sz val="12.0"/>
      </rPr>
      <t>MIEMBROS:</t>
    </r>
    <r>
      <rPr>
        <rFont val="Calibri"/>
        <color theme="1"/>
        <sz val="12.0"/>
      </rPr>
      <t xml:space="preserve">
Mg. Ana Violeta Apolinario Tahua
Mg. Lourdes Leyva Minaya
Mg. Carmen Cristina Benancio Huamán
Mg. Anette Lyudmila Lopez Saravia
Mg. María Del Carmen Sánchez Pérez
Lic. Zulema Nélida Navarro Soto
Mg. Doilita Amasifuen Ochavano
Lic. María Martha Martínez Broncano
Mg. Norma Miriam Felles Montoya
</t>
    </r>
    <r>
      <rPr>
        <rFont val="Calibri"/>
        <b/>
        <color theme="1"/>
        <sz val="12.0"/>
      </rPr>
      <t xml:space="preserve">Colaborador Tesista: 
</t>
    </r>
    <r>
      <rPr>
        <rFont val="Calibri"/>
        <color theme="1"/>
        <sz val="12.0"/>
      </rPr>
      <t xml:space="preserve">Fiorela Marily Agurto Correa
Rosmery Michel Hidalgo Díaz
Yuri Luzmila Cuadros Cuellar
Diana Isabel Padilla Nuñez
</t>
    </r>
    <r>
      <rPr>
        <rFont val="Calibri"/>
        <b/>
        <color theme="1"/>
        <sz val="12.0"/>
      </rPr>
      <t xml:space="preserve">Colaborador:
</t>
    </r>
    <r>
      <rPr>
        <rFont val="Calibri"/>
        <color theme="1"/>
        <sz val="12.0"/>
      </rPr>
      <t xml:space="preserve">Tiana Milee Arevalo Arevalo 
Maria Isabel Bragayrac Figueroa 
Laura Maryori Bustamante Fuertes 
Elizabet Guadalupe Espinoza Torres 
Sharon Anabel Huerta Mendoza 
Veronica Del Pilar Mio Reyes
Nicolle Madeleine Salas Rea   
Milagros Daniela Trebejo Ramon 
Tiana Milee Arevalo Arevalo </t>
    </r>
  </si>
  <si>
    <t>Desarrollar películas comestibles a base de cáscara de limón con propiedades mecánicas, de barrera y
funcionales óptimas, como alternativa sostenible a los empaques plásticos, mediante un enfoque de
economía circular.</t>
  </si>
  <si>
    <r>
      <rPr>
        <rFont val="Calibri"/>
        <b/>
        <color theme="1"/>
        <sz val="12.0"/>
      </rPr>
      <t>COLABORADORES:</t>
    </r>
    <r>
      <rPr>
        <rFont val="Calibri"/>
        <color theme="1"/>
        <sz val="12.0"/>
      </rPr>
      <t xml:space="preserve">
Dr. Oscar Fausto Munares García (UNMSM)</t>
    </r>
  </si>
  <si>
    <t>• Optimizar el proceso de extracción de pectina a partir de la cáscara de limón para su uso en la formulación de películas.
• Evaluar el efecto de diferentes concentraciones de plastificantes y aditivos naturales en las propiedades mecánicas y de barrera de las películas.
• Determinar la capacidad antioxidante de las películas incorporando extractos activos de cáscara de limón.</t>
  </si>
  <si>
    <t xml:space="preserve">EFECTIVIDAD DE LA INTERVENCIÓN EDUCATIVA DIGITAL SOBRE LA ANEMIA GESTACIONAL EN SEDES DEL MINISTERIO DE SALUD DE BARRANCA 2023-2024.
</t>
  </si>
  <si>
    <t>78</t>
  </si>
  <si>
    <t>21/06/2024
Ampliación: 
 21/12/2024</t>
  </si>
  <si>
    <r>
      <rPr>
        <rFont val="Calibri"/>
        <color theme="1"/>
        <sz val="8.0"/>
      </rPr>
      <t xml:space="preserve">Magna Teodomira Valverde Mendoza
</t>
    </r>
    <r>
      <rPr>
        <rFont val="Calibri"/>
        <b/>
        <color theme="1"/>
        <sz val="8.0"/>
      </rPr>
      <t xml:space="preserve">DNI: </t>
    </r>
    <r>
      <rPr>
        <rFont val="Calibri"/>
        <color theme="1"/>
        <sz val="8.0"/>
      </rPr>
      <t>32497229
Escuela Profesional de Contabilidad y Finanzas, Facultad de Ciencias Jurídicas, Contables, Financieras y Administrativas.</t>
    </r>
  </si>
  <si>
    <t>CONTRATO N°024-2025-UNAB</t>
  </si>
  <si>
    <r>
      <rPr>
        <rFont val="Arial"/>
        <b/>
        <color theme="1"/>
        <sz val="8.0"/>
      </rPr>
      <t>Co-Investigadores-UNAB:</t>
    </r>
    <r>
      <rPr>
        <rFont val="Arial"/>
        <color theme="1"/>
        <sz val="8.0"/>
      </rPr>
      <t xml:space="preserve">
Dr. Johnny Cueva Valdivia
</t>
    </r>
    <r>
      <rPr>
        <rFont val="Arial"/>
        <b/>
        <color theme="1"/>
        <sz val="8.0"/>
      </rPr>
      <t xml:space="preserve">DNI: </t>
    </r>
    <r>
      <rPr>
        <rFont val="Arial"/>
        <color theme="1"/>
        <sz val="8.0"/>
      </rPr>
      <t xml:space="preserve">16703164
</t>
    </r>
    <r>
      <rPr>
        <rFont val="Arial"/>
        <b/>
        <color theme="1"/>
        <sz val="8.0"/>
      </rPr>
      <t>Escuela Profesional de Ingeniería De Sistemas e Informática, Facultad de Ingeniería.</t>
    </r>
    <r>
      <rPr>
        <rFont val="Arial"/>
        <color theme="1"/>
        <sz val="8.0"/>
      </rPr>
      <t xml:space="preserve">
Dr. Misael Benigno Revilla Becerra
</t>
    </r>
    <r>
      <rPr>
        <rFont val="Arial"/>
        <b/>
        <color theme="1"/>
        <sz val="8.0"/>
      </rPr>
      <t>DNI:</t>
    </r>
    <r>
      <rPr>
        <rFont val="Arial"/>
        <color theme="1"/>
        <sz val="8.0"/>
      </rPr>
      <t xml:space="preserve"> 32804567
</t>
    </r>
    <r>
      <rPr>
        <rFont val="Arial"/>
        <b/>
        <color theme="1"/>
        <sz val="8.0"/>
      </rPr>
      <t>Escuela Profesional de Contabilidad y Finanzas, Facultad de Ciencias Jurídicas, Contables, Financieras y Administrativas.</t>
    </r>
    <r>
      <rPr>
        <rFont val="Arial"/>
        <color theme="1"/>
        <sz val="8.0"/>
      </rPr>
      <t xml:space="preserve">
Mg. Luis Primitivo Vargas Luna
</t>
    </r>
    <r>
      <rPr>
        <rFont val="Arial"/>
        <b/>
        <color theme="1"/>
        <sz val="8.0"/>
      </rPr>
      <t>DNI:</t>
    </r>
    <r>
      <rPr>
        <rFont val="Arial"/>
        <color theme="1"/>
        <sz val="8.0"/>
      </rPr>
      <t xml:space="preserve"> 23855547
</t>
    </r>
    <r>
      <rPr>
        <rFont val="Arial"/>
        <b/>
        <color theme="1"/>
        <sz val="8.0"/>
      </rPr>
      <t xml:space="preserve">Escuela Profesional de Ingeniería Agrónoma, Facultad de Ingeniería. </t>
    </r>
    <r>
      <rPr>
        <rFont val="Arial"/>
        <color theme="1"/>
        <sz val="8.0"/>
      </rPr>
      <t xml:space="preserve">
Mg. Víctor Manuel Arévalo Rojas
</t>
    </r>
    <r>
      <rPr>
        <rFont val="Arial"/>
        <b/>
        <color theme="1"/>
        <sz val="8.0"/>
      </rPr>
      <t>DNI:</t>
    </r>
    <r>
      <rPr>
        <rFont val="Arial"/>
        <color theme="1"/>
        <sz val="8.0"/>
      </rPr>
      <t xml:space="preserve"> 42944222
</t>
    </r>
    <r>
      <rPr>
        <rFont val="Arial"/>
        <b/>
        <color theme="1"/>
        <sz val="8.0"/>
      </rPr>
      <t>Departamento de Ciencias Básicas y Afines, Facultad de Ingeniería.</t>
    </r>
    <r>
      <rPr>
        <rFont val="Arial"/>
        <color theme="1"/>
        <sz val="8.0"/>
      </rPr>
      <t xml:space="preserve">
</t>
    </r>
    <r>
      <rPr>
        <rFont val="Arial"/>
        <b/>
        <color theme="1"/>
        <sz val="8.0"/>
      </rPr>
      <t xml:space="preserve">Tesistas: </t>
    </r>
    <r>
      <rPr>
        <rFont val="Arial"/>
        <color theme="1"/>
        <sz val="8.0"/>
      </rPr>
      <t xml:space="preserve">
Est. Pierre Manuel Mejía Solís 
</t>
    </r>
    <r>
      <rPr>
        <rFont val="Arial"/>
        <b/>
        <color theme="1"/>
        <sz val="8.0"/>
      </rPr>
      <t>DNI:</t>
    </r>
    <r>
      <rPr>
        <rFont val="Arial"/>
        <color theme="1"/>
        <sz val="8.0"/>
      </rPr>
      <t xml:space="preserve"> 76910789
</t>
    </r>
    <r>
      <rPr>
        <rFont val="Arial"/>
        <b/>
        <color theme="1"/>
        <sz val="8.0"/>
      </rPr>
      <t>Escuela Profesional de Contabilidad y Finanzas, Facultad de Ciencias Jurídicas, Contables, Financieras y Administrativas.</t>
    </r>
    <r>
      <rPr>
        <rFont val="Arial"/>
        <color theme="1"/>
        <sz val="8.0"/>
      </rPr>
      <t xml:space="preserve">
Est. Jonatan David Pupuche Purizaca
</t>
    </r>
    <r>
      <rPr>
        <rFont val="Arial"/>
        <b/>
        <color theme="1"/>
        <sz val="8.0"/>
      </rPr>
      <t>DNI:</t>
    </r>
    <r>
      <rPr>
        <rFont val="Arial"/>
        <color theme="1"/>
        <sz val="8.0"/>
      </rPr>
      <t xml:space="preserve"> 77154991
</t>
    </r>
    <r>
      <rPr>
        <rFont val="Arial"/>
        <b/>
        <color theme="1"/>
        <sz val="8.0"/>
      </rPr>
      <t>Escuela Profesional de Contabilidad y Finanzas, Facultad de Ciencias Jurídicas, Contables, Financieras y Administrativas.</t>
    </r>
  </si>
  <si>
    <t>INV-019-2025-UNAB</t>
  </si>
  <si>
    <r>
      <rPr>
        <rFont val="Arial"/>
        <b/>
        <color theme="1"/>
        <sz val="8.0"/>
      </rPr>
      <t>Investigadores Externos:</t>
    </r>
    <r>
      <rPr>
        <rFont val="Arial"/>
        <color theme="1"/>
        <sz val="8.0"/>
      </rPr>
      <t xml:space="preserve">
Mg. Enmanuel Jefferson Sánchez Sotil
</t>
    </r>
    <r>
      <rPr>
        <rFont val="Arial"/>
        <b/>
        <color theme="1"/>
        <sz val="8.0"/>
      </rPr>
      <t xml:space="preserve">DNI: </t>
    </r>
    <r>
      <rPr>
        <rFont val="Arial"/>
        <color theme="1"/>
        <sz val="8.0"/>
      </rPr>
      <t xml:space="preserve">46606466
</t>
    </r>
    <r>
      <rPr>
        <rFont val="Arial"/>
        <b/>
        <color theme="1"/>
        <sz val="8.0"/>
      </rPr>
      <t xml:space="preserve">Facultad de Ciencias, Departamento de matemática y Estadística, Universidad Nacional José Faustino Sánchez Carrión. Huacho - Perú </t>
    </r>
    <r>
      <rPr>
        <rFont val="Arial"/>
        <color theme="1"/>
        <sz val="8.0"/>
      </rPr>
      <t xml:space="preserve">
Mg. Mariana Gómez Mejía
</t>
    </r>
    <r>
      <rPr>
        <rFont val="Arial"/>
        <b/>
        <color theme="1"/>
        <sz val="8.0"/>
      </rPr>
      <t>CEDULA:</t>
    </r>
    <r>
      <rPr>
        <rFont val="Arial"/>
        <color theme="1"/>
        <sz val="8.0"/>
      </rPr>
      <t xml:space="preserve"> 1039454699
</t>
    </r>
    <r>
      <rPr>
        <rFont val="Arial"/>
        <b/>
        <color theme="1"/>
        <sz val="8.0"/>
      </rPr>
      <t xml:space="preserve">Coordinadora del Laboratorio de Comportamiento Humano - Universidad Pontificia Bolivariana. Colombia </t>
    </r>
    <r>
      <rPr>
        <rFont val="Arial"/>
        <color theme="1"/>
        <sz val="8.0"/>
      </rPr>
      <t xml:space="preserve">
Dr. Jorge Rafael Díaz Dumont
</t>
    </r>
    <r>
      <rPr>
        <rFont val="Arial"/>
        <b/>
        <color theme="1"/>
        <sz val="8.0"/>
      </rPr>
      <t xml:space="preserve">DNI: </t>
    </r>
    <r>
      <rPr>
        <rFont val="Arial"/>
        <color theme="1"/>
        <sz val="8.0"/>
      </rPr>
      <t xml:space="preserve"> 08698815</t>
    </r>
    <r>
      <rPr>
        <rFont val="Arial"/>
        <b/>
        <color theme="1"/>
        <sz val="8.0"/>
      </rPr>
      <t xml:space="preserve">
Universidad Nacional Autónoma De Tayacaja Daniel Hernández Morillo. La Pampa - Argentina</t>
    </r>
    <r>
      <rPr>
        <rFont val="Arial"/>
        <color theme="1"/>
        <sz val="8.0"/>
      </rPr>
      <t xml:space="preserve">.
</t>
    </r>
  </si>
  <si>
    <r>
      <rPr>
        <rFont val="Arial"/>
        <color theme="1"/>
        <sz val="8.0"/>
      </rPr>
      <t xml:space="preserve">CIENCIAS SOCIALES
</t>
    </r>
    <r>
      <rPr>
        <rFont val="Arial"/>
        <color rgb="FF1155CC"/>
        <sz val="8.0"/>
        <u/>
      </rPr>
      <t>R.C.O N°991-2024-UNAB</t>
    </r>
  </si>
  <si>
    <t>Dr. Eric Carvalho Pereira (University 
College of Dublin)
Rubén Darío Ferro Mauricio</t>
  </si>
  <si>
    <t>DOCENTES PARTICIPAN EN INVESTIGACIÓN</t>
  </si>
  <si>
    <t>21/06/2024
Ampliación: 
 22/12/2024</t>
  </si>
  <si>
    <r>
      <rPr>
        <rFont val="Calibri"/>
        <color theme="1"/>
        <sz val="10.0"/>
      </rPr>
      <t xml:space="preserve">Johnny Mitchell Gomero Mancesidor
</t>
    </r>
    <r>
      <rPr>
        <rFont val="Calibri"/>
        <b/>
        <color theme="1"/>
        <sz val="10.0"/>
      </rPr>
      <t>DNI:</t>
    </r>
    <r>
      <rPr>
        <rFont val="Calibri"/>
        <color theme="1"/>
        <sz val="10.0"/>
      </rPr>
      <t xml:space="preserve"> 44114929
</t>
    </r>
    <r>
      <rPr>
        <rFont val="Calibri"/>
        <b/>
        <color theme="1"/>
        <sz val="10.0"/>
      </rPr>
      <t>Escuela Profesional de Ingeniería Civil, Facultad de Ingeniería.</t>
    </r>
  </si>
  <si>
    <r>
      <rPr>
        <rFont val="Arial"/>
        <b/>
        <color theme="1"/>
        <sz val="10.0"/>
      </rPr>
      <t>Co-Investigadores-UNAB:</t>
    </r>
    <r>
      <rPr>
        <rFont val="Arial"/>
        <color theme="1"/>
        <sz val="10.0"/>
      </rPr>
      <t xml:space="preserve">
Dr. Sleyther Arturo De La Cruz Vega
</t>
    </r>
    <r>
      <rPr>
        <rFont val="Arial"/>
        <b/>
        <color theme="1"/>
        <sz val="10.0"/>
      </rPr>
      <t>DNI:</t>
    </r>
    <r>
      <rPr>
        <rFont val="Arial"/>
        <color theme="1"/>
        <sz val="10.0"/>
      </rPr>
      <t xml:space="preserve"> 70407573
</t>
    </r>
    <r>
      <rPr>
        <rFont val="Arial"/>
        <b/>
        <color theme="1"/>
        <sz val="10.0"/>
      </rPr>
      <t>Escuela Profesional de Ingeniería Civil, Facultad de Ingeniería.</t>
    </r>
    <r>
      <rPr>
        <rFont val="Arial"/>
        <color theme="1"/>
        <sz val="10.0"/>
      </rPr>
      <t xml:space="preserve">
</t>
    </r>
    <r>
      <rPr>
        <rFont val="Arial"/>
        <b/>
        <color theme="1"/>
        <sz val="10.0"/>
      </rPr>
      <t xml:space="preserve">Tesistas: </t>
    </r>
    <r>
      <rPr>
        <rFont val="Arial"/>
        <color theme="1"/>
        <sz val="10.0"/>
      </rPr>
      <t xml:space="preserve">
Bach. Mell Alessandra Espinoza Reynaldo 
</t>
    </r>
    <r>
      <rPr>
        <rFont val="Arial"/>
        <b/>
        <color theme="1"/>
        <sz val="10.0"/>
      </rPr>
      <t>DNI:</t>
    </r>
    <r>
      <rPr>
        <rFont val="Arial"/>
        <color theme="1"/>
        <sz val="10.0"/>
      </rPr>
      <t xml:space="preserve"> 72483036
</t>
    </r>
    <r>
      <rPr>
        <rFont val="Arial"/>
        <b/>
        <color theme="1"/>
        <sz val="10.0"/>
      </rPr>
      <t>Escuela Profesional de Ingeniería Civil, Facultad de Ingeniería - UNAB.</t>
    </r>
  </si>
  <si>
    <r>
      <rPr>
        <rFont val="Arial"/>
        <b/>
        <color theme="1"/>
        <sz val="10.0"/>
      </rPr>
      <t>Investigadores Externos:</t>
    </r>
    <r>
      <rPr>
        <rFont val="Arial"/>
        <color theme="1"/>
        <sz val="10.0"/>
      </rPr>
      <t xml:space="preserve">
Mg. Cristian Milton Mendoza Flores 
</t>
    </r>
    <r>
      <rPr>
        <rFont val="Arial"/>
        <b/>
        <color theme="1"/>
        <sz val="10.0"/>
      </rPr>
      <t xml:space="preserve">DNI: </t>
    </r>
    <r>
      <rPr>
        <rFont val="Arial"/>
        <color theme="1"/>
        <sz val="10.0"/>
      </rPr>
      <t xml:space="preserve">16711622
</t>
    </r>
    <r>
      <rPr>
        <rFont val="Arial"/>
        <b/>
        <color theme="1"/>
        <sz val="10.0"/>
      </rPr>
      <t>Facultad de Ingeniería Civil, Universidad Nacional José Faustino Sánchez Carrión.  Huacho - Perú</t>
    </r>
  </si>
  <si>
    <t>DETERMINACIÓN NUMÉRICA DE LAS
PROPIEDADES DEL SUELO MEDIANTE
ENSAYO TRIAXIAL PARA DETERMINAR LA
VULNERABILIDAD SÍSMICA EN
BARRANCA.</t>
  </si>
  <si>
    <r>
      <rPr>
        <rFont val="Arial"/>
        <color theme="1"/>
        <sz val="10.0"/>
      </rPr>
      <t xml:space="preserve">INGENIERIA DE CONSTRUCCION SOSTENIBLE
</t>
    </r>
    <r>
      <rPr>
        <rFont val="Arial"/>
        <color rgb="FF1155CC"/>
        <sz val="10.0"/>
        <u/>
      </rPr>
      <t>R.C.O N°991-2024-UNAB</t>
    </r>
  </si>
  <si>
    <t>Determinar los valores numéricos de las propiedades del suelo mediante
ensayo triaxial para determinar la vulnerabilidad sísmica en Barranca.</t>
  </si>
  <si>
    <t>ALUMNOS PARTICIPAN EN INVESTIGACIÓN</t>
  </si>
  <si>
    <t>• Determinar los valores numéricos del ángulo de fricción interna del suelo mediante ensayo triaxial para determinar la vulnerabilidad sísmica en Barranca.
• Determinar los valores numéricos de la cohesión del suelo mediante ensayo triaxial para determinar la vulnerabilidad sísmica en Barranca. 
• Determinar los valores numéricos del esfuerzo-deformación del suelo
mediante ensayo triaxial para determinar la vulnerabilidad sísmica en
Barranca.</t>
  </si>
  <si>
    <t>RENACYT</t>
  </si>
  <si>
    <t>INV-020-2025-NAB</t>
  </si>
  <si>
    <t>CONTRATO N°025-2025-UNAB</t>
  </si>
  <si>
    <t>Mg. Víctor Manuel Arévalo Rojas 
Mg. Gladys Luz Garay Livia</t>
  </si>
  <si>
    <t>VARONES</t>
  </si>
  <si>
    <t>Dr. Agustín Cerna Mendoza (UNSM)
Dr. Carlos Daniel Vecco Giove (UNSM, URKU)
Dra. Dora Sofia Martins Henriques (IPB/CIMO)
Rubén Darío Ferro Mauricio</t>
  </si>
  <si>
    <t>MUJERES</t>
  </si>
  <si>
    <r>
      <rPr>
        <rFont val="Calibri"/>
        <color theme="1"/>
        <sz val="8.0"/>
      </rPr>
      <t xml:space="preserve">Pablo Adrian Pezo Morales
</t>
    </r>
    <r>
      <rPr>
        <rFont val="Calibri"/>
        <b/>
        <color theme="1"/>
        <sz val="8.0"/>
      </rPr>
      <t xml:space="preserve">DNI: </t>
    </r>
    <r>
      <rPr>
        <rFont val="Calibri"/>
        <color theme="1"/>
        <sz val="8.0"/>
      </rPr>
      <t>15603719
Escuela Profesional de Ingeniería Civil, Facultad de Ingeniería.</t>
    </r>
  </si>
  <si>
    <r>
      <rPr>
        <rFont val="Arial"/>
        <b/>
        <color theme="1"/>
        <sz val="8.0"/>
      </rPr>
      <t>Co-Investigadores-UNAB:</t>
    </r>
    <r>
      <rPr>
        <rFont val="Arial"/>
        <color theme="1"/>
        <sz val="8.0"/>
      </rPr>
      <t xml:space="preserve">
Dr. Kevin Arturo Ascoy Flores
</t>
    </r>
    <r>
      <rPr>
        <rFont val="Arial"/>
        <b/>
        <color theme="1"/>
        <sz val="8.0"/>
      </rPr>
      <t xml:space="preserve">DNI: </t>
    </r>
    <r>
      <rPr>
        <rFont val="Arial"/>
        <color theme="1"/>
        <sz val="8.0"/>
      </rPr>
      <t xml:space="preserve">46781063
</t>
    </r>
    <r>
      <rPr>
        <rFont val="Arial"/>
        <b/>
        <color theme="1"/>
        <sz val="8.0"/>
      </rPr>
      <t>Escuela Profesional de Ingeniería Civil, Facultad de Ingeniería.</t>
    </r>
    <r>
      <rPr>
        <rFont val="Arial"/>
        <color theme="1"/>
        <sz val="8.0"/>
      </rPr>
      <t xml:space="preserve"> 
Mg. Christhian Benavente Leon
</t>
    </r>
    <r>
      <rPr>
        <rFont val="Arial"/>
        <b/>
        <color theme="1"/>
        <sz val="8.0"/>
      </rPr>
      <t>DNI:</t>
    </r>
    <r>
      <rPr>
        <rFont val="Arial"/>
        <color theme="1"/>
        <sz val="8.0"/>
      </rPr>
      <t xml:space="preserve"> 72228127
</t>
    </r>
    <r>
      <rPr>
        <rFont val="Arial"/>
        <b/>
        <color theme="1"/>
        <sz val="8.0"/>
      </rPr>
      <t>Escuela Profesional de Ingeniería Civil, Facultad de Ingeniería.</t>
    </r>
    <r>
      <rPr>
        <rFont val="Arial"/>
        <color theme="1"/>
        <sz val="8.0"/>
      </rPr>
      <t xml:space="preserve"> 
Mg. Leo Avelino La Borda Dueñas Tovar
</t>
    </r>
    <r>
      <rPr>
        <rFont val="Arial"/>
        <b/>
        <color theme="1"/>
        <sz val="8.0"/>
      </rPr>
      <t>DNI:</t>
    </r>
    <r>
      <rPr>
        <rFont val="Arial"/>
        <color theme="1"/>
        <sz val="8.0"/>
      </rPr>
      <t xml:space="preserve"> 31656789
</t>
    </r>
    <r>
      <rPr>
        <rFont val="Arial"/>
        <b/>
        <color theme="1"/>
        <sz val="8.0"/>
      </rPr>
      <t>Escuela Profesional de Ingeniería Civil, Facultad de Ingeniería.</t>
    </r>
    <r>
      <rPr>
        <rFont val="Arial"/>
        <color theme="1"/>
        <sz val="8.0"/>
      </rPr>
      <t xml:space="preserve">
Mg. Yanett Yolanda Landivar Escalante
</t>
    </r>
    <r>
      <rPr>
        <rFont val="Arial"/>
        <b/>
        <color theme="1"/>
        <sz val="8.0"/>
      </rPr>
      <t xml:space="preserve">DNI: </t>
    </r>
    <r>
      <rPr>
        <rFont val="Arial"/>
        <color theme="1"/>
        <sz val="8.0"/>
      </rPr>
      <t xml:space="preserve">40319770
</t>
    </r>
    <r>
      <rPr>
        <rFont val="Arial"/>
        <b/>
        <color theme="1"/>
        <sz val="8.0"/>
      </rPr>
      <t xml:space="preserve">Escuela Profesional de Ingeniería Civil, Facultad de Ingeniería. </t>
    </r>
    <r>
      <rPr>
        <rFont val="Arial"/>
        <color theme="1"/>
        <sz val="8.0"/>
      </rPr>
      <t xml:space="preserve">
</t>
    </r>
    <r>
      <rPr>
        <rFont val="Arial"/>
        <b/>
        <color theme="1"/>
        <sz val="8.0"/>
      </rPr>
      <t xml:space="preserve">
Tesistas: 
</t>
    </r>
    <r>
      <rPr>
        <rFont val="Arial"/>
        <color theme="1"/>
        <sz val="8.0"/>
      </rPr>
      <t xml:space="preserve">Bach. Milena Andrea Aguilar Aranguri
</t>
    </r>
    <r>
      <rPr>
        <rFont val="Arial"/>
        <b/>
        <color theme="1"/>
        <sz val="8.0"/>
      </rPr>
      <t xml:space="preserve">DNI: </t>
    </r>
    <r>
      <rPr>
        <rFont val="Arial"/>
        <color theme="1"/>
        <sz val="8.0"/>
      </rPr>
      <t xml:space="preserve"> 73417643
</t>
    </r>
    <r>
      <rPr>
        <rFont val="Arial"/>
        <b/>
        <color theme="1"/>
        <sz val="8.0"/>
      </rPr>
      <t xml:space="preserve">Escuela Profesional de Ingeniería Civil, Facultad de Ingeniería. </t>
    </r>
  </si>
  <si>
    <t>02/03/2024
Ampliación: 
02/09/2024</t>
  </si>
  <si>
    <r>
      <rPr>
        <rFont val="Arial"/>
        <b/>
        <color theme="1"/>
        <sz val="8.0"/>
      </rPr>
      <t>Investigadores Externos:</t>
    </r>
    <r>
      <rPr>
        <rFont val="Arial"/>
        <color theme="1"/>
        <sz val="8.0"/>
      </rPr>
      <t xml:space="preserve">
Mg. Ajhinson Romero Vela 
</t>
    </r>
    <r>
      <rPr>
        <rFont val="Arial"/>
        <b/>
        <color theme="1"/>
        <sz val="8.0"/>
      </rPr>
      <t>DNI:</t>
    </r>
    <r>
      <rPr>
        <rFont val="Arial"/>
        <color theme="1"/>
        <sz val="8.0"/>
      </rPr>
      <t xml:space="preserve"> 43698687
</t>
    </r>
    <r>
      <rPr>
        <rFont val="Arial"/>
        <b/>
        <color theme="1"/>
        <sz val="8.0"/>
      </rPr>
      <t>Escuela Profesional de Ingeniería Civil, Facultad de Ingeniería y Arquitectura - Universidad César Vallejo.   Lima - Perú</t>
    </r>
  </si>
  <si>
    <r>
      <rPr>
        <rFont val="Arial"/>
        <color theme="1"/>
        <sz val="8.0"/>
      </rPr>
      <t xml:space="preserve">INGENIERÍA DE CONSTRUCCIÓN SOSTENIBLE
</t>
    </r>
    <r>
      <rPr>
        <rFont val="Arial"/>
        <color rgb="FF1155CC"/>
        <sz val="8.0"/>
        <u/>
      </rPr>
      <t>R.C.O N°991-2024-UNAB</t>
    </r>
  </si>
  <si>
    <r>
      <rPr>
        <rFont val="Calibri"/>
        <color theme="1"/>
        <sz val="10.0"/>
      </rPr>
      <t xml:space="preserve">José Esteban Chocce Peña
</t>
    </r>
    <r>
      <rPr>
        <rFont val="Calibri"/>
        <b/>
        <color theme="1"/>
        <sz val="10.0"/>
      </rPr>
      <t xml:space="preserve">DNI: </t>
    </r>
    <r>
      <rPr>
        <rFont val="Calibri"/>
        <color theme="1"/>
        <sz val="10.0"/>
      </rPr>
      <t xml:space="preserve">40714382
</t>
    </r>
    <r>
      <rPr>
        <rFont val="Calibri"/>
        <b/>
        <color theme="1"/>
        <sz val="10.0"/>
      </rPr>
      <t>Departamento de Ciencias Sociales y Humanidades, Facultad de Ciencias Jurídicas, Contables, Financieras y Administrativas.</t>
    </r>
  </si>
  <si>
    <t>INV-021-2025-UNAB</t>
  </si>
  <si>
    <t>Mg. Celia Cruz Silvera Pablo</t>
  </si>
  <si>
    <t>Dr. Ernesto Aldo Ormeño Orrillo (Universidad Nacional Agraria La Molina)
Dr. Antonio Castellano Hinojosa (Universidad de Granada España)
Ph.D. Mariangela Hungria Da Cunha (EMBRAP
 A-Soja)</t>
  </si>
  <si>
    <t>02/03/2024
Ampliación: 
02/08/2024</t>
  </si>
  <si>
    <r>
      <rPr>
        <rFont val="Arial"/>
        <b/>
        <color theme="1"/>
        <sz val="10.0"/>
      </rPr>
      <t>Co-Investigadores-UNAB:</t>
    </r>
    <r>
      <rPr>
        <rFont val="Arial"/>
        <color theme="1"/>
        <sz val="10.0"/>
      </rPr>
      <t xml:space="preserve">
Mg. Adolfo César Lazo Lazo
</t>
    </r>
    <r>
      <rPr>
        <rFont val="Arial"/>
        <b/>
        <color theme="1"/>
        <sz val="10.0"/>
      </rPr>
      <t xml:space="preserve">DNI: </t>
    </r>
    <r>
      <rPr>
        <rFont val="Arial"/>
        <color theme="1"/>
        <sz val="10.0"/>
      </rPr>
      <t xml:space="preserve">09449661
</t>
    </r>
    <r>
      <rPr>
        <rFont val="Arial"/>
        <b/>
        <color theme="1"/>
        <sz val="10.0"/>
      </rPr>
      <t>Departamento de Ciencias Sociales y Humanidades, Facultad de Ciencias Jurídicas, Contables, Financieras y Administrativas.</t>
    </r>
    <r>
      <rPr>
        <rFont val="Arial"/>
        <color theme="1"/>
        <sz val="10.0"/>
      </rPr>
      <t xml:space="preserve">
Mg. Ida Juana Vidal Torres
</t>
    </r>
    <r>
      <rPr>
        <rFont val="Arial"/>
        <b/>
        <color theme="1"/>
        <sz val="10.0"/>
      </rPr>
      <t xml:space="preserve">DNI: </t>
    </r>
    <r>
      <rPr>
        <rFont val="Arial"/>
        <color theme="1"/>
        <sz val="10.0"/>
      </rPr>
      <t xml:space="preserve">15862973
</t>
    </r>
    <r>
      <rPr>
        <rFont val="Arial"/>
        <b/>
        <color theme="1"/>
        <sz val="10.0"/>
      </rPr>
      <t>Departamento de Ciencias Sociales y Humanidades, Facultad de Ciencias Jurídicas, Contables, Financieras y Administrativas.</t>
    </r>
    <r>
      <rPr>
        <rFont val="Arial"/>
        <color theme="1"/>
        <sz val="10.0"/>
      </rPr>
      <t xml:space="preserve">
</t>
    </r>
    <r>
      <rPr>
        <rFont val="Arial"/>
        <b/>
        <color theme="1"/>
        <sz val="10.0"/>
      </rPr>
      <t xml:space="preserve">
Tesistas: 
</t>
    </r>
    <r>
      <rPr>
        <rFont val="Arial"/>
        <color theme="1"/>
        <sz val="10.0"/>
      </rPr>
      <t xml:space="preserve">Est. Mellybeth Jetsubely Rios Vidal 
</t>
    </r>
    <r>
      <rPr>
        <rFont val="Arial"/>
        <b/>
        <color theme="1"/>
        <sz val="10.0"/>
      </rPr>
      <t xml:space="preserve">DNI: </t>
    </r>
    <r>
      <rPr>
        <rFont val="Arial"/>
        <color theme="1"/>
        <sz val="10.0"/>
      </rPr>
      <t xml:space="preserve">72094193
</t>
    </r>
    <r>
      <rPr>
        <rFont val="Arial"/>
        <b/>
        <color theme="1"/>
        <sz val="10.0"/>
      </rPr>
      <t>Escuela Profesional de Derecho y Ciencias Políticas, Facultad de Ciencias Jurídicas, Contables, Financieras y Administrativas - UNAB.</t>
    </r>
    <r>
      <rPr>
        <rFont val="Arial"/>
        <color theme="1"/>
        <sz val="10.0"/>
      </rPr>
      <t xml:space="preserve">
Bach. Moises Renato Chocce Peña
</t>
    </r>
    <r>
      <rPr>
        <rFont val="Arial"/>
        <b/>
        <color theme="1"/>
        <sz val="10.0"/>
      </rPr>
      <t xml:space="preserve">DNI: </t>
    </r>
    <r>
      <rPr>
        <rFont val="Arial"/>
        <color theme="1"/>
        <sz val="10.0"/>
      </rPr>
      <t xml:space="preserve">47712856
</t>
    </r>
    <r>
      <rPr>
        <rFont val="Arial"/>
        <b/>
        <color theme="1"/>
        <sz val="10.0"/>
      </rPr>
      <t>Administración- Universidad Antonio Ruiz de Montoya. Lima - Perú</t>
    </r>
  </si>
  <si>
    <t>LA ICONOGRAFÍA DEL DIOS WIRACOCHA
EN LA COSTA NORTE DEL PERÚ.</t>
  </si>
  <si>
    <r>
      <rPr>
        <rFont val="Arial"/>
        <color theme="1"/>
        <sz val="10.0"/>
      </rPr>
      <t xml:space="preserve">CIENCIAS SOCIALES
</t>
    </r>
    <r>
      <rPr>
        <rFont val="Arial"/>
        <color rgb="FF1155CC"/>
        <sz val="10.0"/>
        <u/>
      </rPr>
      <t>R.C.O N°991-2024-UNAB</t>
    </r>
  </si>
  <si>
    <t>Explicar el sistema ideológico de la cosmovisión panandina del área nor-central (Cosmovisión, religión y
filosofía).</t>
  </si>
  <si>
    <t>INV-022-2025-UNAB</t>
  </si>
  <si>
    <t>• Clarificar su sistema religioso (Culto a la Diosa Madre y el culto al dios Wiracocha).
• Reconocer los elementos pilares de su sistema religioso: La dualidad andina.
• Explicar la filosofía implícita andina de Caral y la cultura chancay.</t>
  </si>
  <si>
    <t>Mg. Herminda Consuelo Chambergo Valverde
Mg. Marisa Esperanza Morillas Orchessi
Dra. Carmen Rosa Alvarado Zúñiga
Mg. Juan David Toledo Figueroa
Est. Heyli Annel Delgado Gil
Est. Naara Jocabed Pinedo Melgarejo
Est. Natalia Elizabeth Agüero Ayala
Est. Maricielo Mercedes Castillo Infantes</t>
  </si>
  <si>
    <t>Dr. Branco Ernesto Arana Cerna (Universidad Señor de Sipán - Chiclayo) 
Dr. Evanilda Souza de Santana Carvalho (Univerisdade Federal feira de Santana, 
Bahia-Brasil) 
Dr. Javier Roger Raúl Vargas Herrera (UNMSM) 
Lic. Alicia Hermelinda Alfaro Henríquez (Hospital de Barranca) 
Lic. Cynthia Fiorella Córdova Escobar (Centro de Salud Lauriama, Provincia 
Barranca)
Lic. Lesly Yajaira Guerrera Ramírez (Centro de Salud de Paramonga, Provincia de Barranca) 
Med. José Antonio Deza Cruz (Hospital de Barranca)</t>
  </si>
  <si>
    <t>PREVALENCIA, 
FUNCIONAMIENTO FAMILIAR, 
AUTOCUIDADO Y ADHERENCIA AL TRATAMIENTO DE LA 
HIPERTENSIÓN ARTERIAL EN POBLACIÓN DE MEDIANA 
EDAD, PROVINCIA DE 
BARRANCA</t>
  </si>
  <si>
    <t>80</t>
  </si>
  <si>
    <r>
      <rPr>
        <rFont val="Calibri"/>
        <color theme="1"/>
        <sz val="8.0"/>
      </rPr>
      <t xml:space="preserve">Wenceslao Heriberto Franco Azan
</t>
    </r>
    <r>
      <rPr>
        <rFont val="Calibri"/>
        <b/>
        <color theme="1"/>
        <sz val="8.0"/>
      </rPr>
      <t>DNI:</t>
    </r>
    <r>
      <rPr>
        <rFont val="Calibri"/>
        <color theme="1"/>
        <sz val="8.0"/>
      </rPr>
      <t xml:space="preserve"> 09515510
Escuela Profesional de Ingeniería Civil, Facultad de Ingeniería. </t>
    </r>
  </si>
  <si>
    <r>
      <rPr>
        <rFont val="Arial"/>
        <b/>
        <color theme="1"/>
        <sz val="8.0"/>
      </rPr>
      <t>Co-Investigadores-UNAB:</t>
    </r>
    <r>
      <rPr>
        <rFont val="Arial"/>
        <color theme="1"/>
        <sz val="8.0"/>
      </rPr>
      <t xml:space="preserve">
Mg. Dante Dolores Anaya
</t>
    </r>
    <r>
      <rPr>
        <rFont val="Arial"/>
        <b/>
        <color theme="1"/>
        <sz val="8.0"/>
      </rPr>
      <t xml:space="preserve">DNI: </t>
    </r>
    <r>
      <rPr>
        <rFont val="Arial"/>
        <color theme="1"/>
        <sz val="8.0"/>
      </rPr>
      <t xml:space="preserve">31656954
</t>
    </r>
    <r>
      <rPr>
        <rFont val="Arial"/>
        <b/>
        <color theme="1"/>
        <sz val="8.0"/>
      </rPr>
      <t xml:space="preserve">Escuela Profesional de Ingeniería Civil, Facultad de Ingeniería. </t>
    </r>
    <r>
      <rPr>
        <rFont val="Arial"/>
        <color theme="1"/>
        <sz val="8.0"/>
      </rPr>
      <t xml:space="preserve">
</t>
    </r>
    <r>
      <rPr>
        <rFont val="Arial"/>
        <b/>
        <color theme="1"/>
        <sz val="8.0"/>
      </rPr>
      <t xml:space="preserve">Tesistas: </t>
    </r>
    <r>
      <rPr>
        <rFont val="Arial"/>
        <color theme="1"/>
        <sz val="8.0"/>
      </rPr>
      <t xml:space="preserve">
Mg. Ccori Siello Vega Neyra
</t>
    </r>
    <r>
      <rPr>
        <rFont val="Arial"/>
        <b/>
        <color theme="1"/>
        <sz val="8.0"/>
      </rPr>
      <t>DNI: 77356624</t>
    </r>
    <r>
      <rPr>
        <rFont val="Arial"/>
        <color theme="1"/>
        <sz val="8.0"/>
      </rPr>
      <t xml:space="preserve">
</t>
    </r>
    <r>
      <rPr>
        <rFont val="Arial"/>
        <b/>
        <color theme="1"/>
        <sz val="8.0"/>
      </rPr>
      <t>Estudiante de la Maestría en Geotecnia en la Universidad Nacional de Ingeniería-Lima-Perú</t>
    </r>
    <r>
      <rPr>
        <rFont val="Arial"/>
        <color theme="1"/>
        <sz val="8.0"/>
      </rPr>
      <t xml:space="preserve">
Est. Viviana Jacquelyn Maya Rosales 
</t>
    </r>
    <r>
      <rPr>
        <rFont val="Arial"/>
        <b/>
        <color theme="1"/>
        <sz val="8.0"/>
      </rPr>
      <t xml:space="preserve">DNI: </t>
    </r>
    <r>
      <rPr>
        <rFont val="Arial"/>
        <color theme="1"/>
        <sz val="8.0"/>
      </rPr>
      <t xml:space="preserve">71137295
</t>
    </r>
    <r>
      <rPr>
        <rFont val="Arial"/>
        <b/>
        <color theme="1"/>
        <sz val="8.0"/>
      </rPr>
      <t>Escuela Profesional de Ingeniería Civil, Facultad de Ingeniería.</t>
    </r>
  </si>
  <si>
    <t>• Estimar la prevalencia de hipertensión arterial en los pobladores de mediana edad (30-59 años) en la provincia de Barranca.
• Determinar los factores intervinientes de la hipertensión arterial en los pobladores de mediana edad de la provincia de barranca (según sexo, grupos etarios, nivel de escolaridad, renda económica y antecedentes cardiovasculares en familiares de primer grado).
• Determinar el nivel de funcionamiento familiar que presentan los pacientes de mediana edad, con diagnóstico y tratamiento de hipertensión arterial en la provincia de Barranca.
• Determinar las conductas de autocuidado que desarrollan los pacientes de mediana edad con diagnóstico y tratamiento de hipertensión arterial en la provincia de Barranca.
• Determinar el grado de adherencia al tratamiento farmacológico y no farmacológico de los pacientes de mediana edad con diagnóstico y tratamiento de hipertensión arterial en la provincia de Barranca.</t>
  </si>
  <si>
    <r>
      <rPr>
        <rFont val="Arial"/>
        <color theme="1"/>
        <sz val="8.0"/>
      </rPr>
      <t xml:space="preserve">INGENIERÍA DE CONSTRUCCIÓN SOSTENIBLE
</t>
    </r>
    <r>
      <rPr>
        <rFont val="Arial"/>
        <color rgb="FF1155CC"/>
        <sz val="8.0"/>
        <u/>
      </rPr>
      <t xml:space="preserve">
R.C.O N°991-2024-UNAB</t>
    </r>
  </si>
  <si>
    <t>CONTRATO N°026-2025-UNAB</t>
  </si>
  <si>
    <t>INV-023-2025-UNAB</t>
  </si>
  <si>
    <t>Dr. Marcos Zambrano Fernández
Est. Wilson Jhoel Chuquiviguel Pizán</t>
  </si>
  <si>
    <t>MÓDULOS DE LIE-BINÁRIOS 
SOBRE EL ÁLGEBRA DE 
MALCEV EXCEPCIONAL M7 Y UN TEOREMA DE 
FACTORIZACIÓN DE 
KRONECKER</t>
  </si>
  <si>
    <r>
      <rPr>
        <rFont val="Calibri"/>
        <color theme="1"/>
        <sz val="10.0"/>
      </rPr>
      <t xml:space="preserve">Eduardo Zorrilla Tarazona
</t>
    </r>
    <r>
      <rPr>
        <rFont val="Calibri"/>
        <b/>
        <color theme="1"/>
        <sz val="10.0"/>
      </rPr>
      <t>DNI:</t>
    </r>
    <r>
      <rPr>
        <rFont val="Calibri"/>
        <color theme="1"/>
        <sz val="10.0"/>
      </rPr>
      <t xml:space="preserve"> 15627606
Departamento de Ciencias Básicas y Afines, Facultad de Ingeniería.</t>
    </r>
  </si>
  <si>
    <r>
      <rPr>
        <rFont val="Arial"/>
        <b/>
        <color theme="1"/>
        <sz val="10.0"/>
      </rPr>
      <t>Co-Investigadores-UNAB:</t>
    </r>
    <r>
      <rPr>
        <rFont val="Arial"/>
        <color theme="1"/>
        <sz val="10.0"/>
      </rPr>
      <t xml:space="preserve">
Dr. Arístides Ramón Serruto Colque
</t>
    </r>
    <r>
      <rPr>
        <rFont val="Arial"/>
        <b/>
        <color theme="1"/>
        <sz val="10.0"/>
      </rPr>
      <t xml:space="preserve">DNI: </t>
    </r>
    <r>
      <rPr>
        <rFont val="Arial"/>
        <color theme="1"/>
        <sz val="10.0"/>
      </rPr>
      <t xml:space="preserve">01284486
</t>
    </r>
    <r>
      <rPr>
        <rFont val="Arial"/>
        <b/>
        <color theme="1"/>
        <sz val="10.0"/>
      </rPr>
      <t>Escuela Profesional de Ingeniería Agrónoma, Facultad de Ingeniería.</t>
    </r>
    <r>
      <rPr>
        <rFont val="Arial"/>
        <color theme="1"/>
        <sz val="10.0"/>
      </rPr>
      <t xml:space="preserve">
Mg. Hector Jorge Castro Bartolomé
</t>
    </r>
    <r>
      <rPr>
        <rFont val="Arial"/>
        <b/>
        <color theme="1"/>
        <sz val="10.0"/>
      </rPr>
      <t>DNI: 16601765</t>
    </r>
    <r>
      <rPr>
        <rFont val="Arial"/>
        <color theme="1"/>
        <sz val="10.0"/>
      </rPr>
      <t xml:space="preserve">
</t>
    </r>
    <r>
      <rPr>
        <rFont val="Arial"/>
        <b/>
        <color theme="1"/>
        <sz val="10.0"/>
      </rPr>
      <t>Departamento de Ciencias Básicas y Afines, Facultad de Ingeniería.</t>
    </r>
    <r>
      <rPr>
        <rFont val="Arial"/>
        <color theme="1"/>
        <sz val="10.0"/>
      </rPr>
      <t xml:space="preserve">
Mg. Dani Paul Gonzales Romero
</t>
    </r>
    <r>
      <rPr>
        <rFont val="Arial"/>
        <b/>
        <color theme="1"/>
        <sz val="10.0"/>
      </rPr>
      <t xml:space="preserve">DNI: </t>
    </r>
    <r>
      <rPr>
        <rFont val="Arial"/>
        <color theme="1"/>
        <sz val="10.0"/>
      </rPr>
      <t xml:space="preserve">80617245
</t>
    </r>
    <r>
      <rPr>
        <rFont val="Arial"/>
        <b/>
        <color theme="1"/>
        <sz val="10.0"/>
      </rPr>
      <t>Escuela Profesional de Enfermería, Facultad de Ciencias de la Salud.</t>
    </r>
    <r>
      <rPr>
        <rFont val="Arial"/>
        <color theme="1"/>
        <sz val="10.0"/>
      </rPr>
      <t xml:space="preserve">
Mg. Miguel Vicente Alvino Aldave
</t>
    </r>
    <r>
      <rPr>
        <rFont val="Arial"/>
        <b/>
        <color theme="1"/>
        <sz val="10.0"/>
      </rPr>
      <t xml:space="preserve">DNI: </t>
    </r>
    <r>
      <rPr>
        <rFont val="Arial"/>
        <color theme="1"/>
        <sz val="10.0"/>
      </rPr>
      <t xml:space="preserve">43368541
</t>
    </r>
    <r>
      <rPr>
        <rFont val="Arial"/>
        <b/>
        <color theme="1"/>
        <sz val="10.0"/>
      </rPr>
      <t>Departamento de Ciencias Básicas y Afines, Facultad de Ingeniería.</t>
    </r>
  </si>
  <si>
    <t>CERRADO</t>
  </si>
  <si>
    <t>INV-024-2025-UNAB</t>
  </si>
  <si>
    <r>
      <rPr>
        <rFont val="Arial"/>
        <b/>
        <color theme="1"/>
        <sz val="10.0"/>
      </rPr>
      <t>Investigadores Externos:</t>
    </r>
    <r>
      <rPr>
        <rFont val="Arial"/>
        <color theme="1"/>
        <sz val="10.0"/>
      </rPr>
      <t xml:space="preserve">
Dr. Jacinto Joaquin Vertiz Osores
</t>
    </r>
    <r>
      <rPr>
        <rFont val="Arial"/>
        <b/>
        <color theme="1"/>
        <sz val="10.0"/>
      </rPr>
      <t>DNI:</t>
    </r>
    <r>
      <rPr>
        <rFont val="Arial"/>
        <color theme="1"/>
        <sz val="10.0"/>
      </rPr>
      <t xml:space="preserve"> 16735482
</t>
    </r>
    <r>
      <rPr>
        <rFont val="Arial"/>
        <b/>
        <color theme="1"/>
        <sz val="10.0"/>
      </rPr>
      <t>Facultad de Ingeniería y Gestión de la Universidad Nacional Tecnológica de Lima Sur (Untels). Lima - Perú.</t>
    </r>
  </si>
  <si>
    <t>CALIDAD DEL AGUA PARA USO DOMÉSTICO Y AGRÍCOLA EN LA
CIUDAD Y VALLE DE BARRANCA -
PERÚ</t>
  </si>
  <si>
    <r>
      <rPr>
        <rFont val="Arial"/>
        <color theme="1"/>
        <sz val="10.0"/>
      </rPr>
      <t xml:space="preserve">CIENCIAS NATURALES Y EXACTAS
</t>
    </r>
    <r>
      <rPr>
        <rFont val="Arial"/>
        <color rgb="FF1155CC"/>
        <sz val="10.0"/>
        <u/>
      </rPr>
      <t>R.C.O N°991-2024-UNAB</t>
    </r>
  </si>
  <si>
    <t>Dr. Julio César Chávez Galarza
Mg. Nina Casana Amoretti
Dra. Nelida Eladia Vicente Vicente
Adm. Jordi Giovanni Astete Calderón
Est. Jonathan Junior Burgos Vargas
Est. Leilen Fiorella Diaz Huerta
Est. Annie Nicol Ojeda Ignacio</t>
  </si>
  <si>
    <t>Dr. Italo Delalibera Junior (ESALQ,     USP)
Dra. Natasha Sant'Anna Iwanicki (ESALQ,     USP)
Mg. Mike Anderson Corazón Guivin ( UNSM)</t>
  </si>
  <si>
    <t>Determinar la calidad del agua de consumo doméstico y uso agrícola en la ciudad y valle de Barranca, respectivamente, para resolver problemas que acrrea en la salud de la población</t>
  </si>
  <si>
    <t>CARACTERIZACIÓN 
BIOLÓGICA Y MOLECULAR DE CEPAS NATIVAS DE HONGOS ENTOMOPATÓGENOS COMO 
AGENTES DE CONTROL 
BIOLÓGICO DE PLAGAS EN 
CULTIVOS AGRÍCOLAS</t>
  </si>
  <si>
    <r>
      <rPr>
        <rFont val="Calibri"/>
        <color theme="1"/>
        <sz val="8.0"/>
      </rPr>
      <t xml:space="preserve">Freddy Fredich Cabello Vicente
</t>
    </r>
    <r>
      <rPr>
        <rFont val="Calibri"/>
        <b/>
        <color theme="1"/>
        <sz val="8.0"/>
      </rPr>
      <t>DNI:</t>
    </r>
    <r>
      <rPr>
        <rFont val="Calibri"/>
        <color theme="1"/>
        <sz val="8.0"/>
      </rPr>
      <t xml:space="preserve"> 41648378
Departamento Académico de Ciencias Básicas y Afines, Facultad de Ingeniería.</t>
    </r>
  </si>
  <si>
    <t>• Localizar los parámetros fisicoquímica del agua que consume los centros poblados en la ciudad y valle de Barranca.
• Analizar los coliformes termo tolerantes y fecales presentes en el agua que consume los pobladores.
• Determinar la aptitud y calidad del agua para riego en el valle de Barranca, según su salinidad y Alcalinidad para los cultiuvos que se desarrollan.</t>
  </si>
  <si>
    <r>
      <rPr>
        <rFont val="Arial"/>
        <b/>
        <color theme="1"/>
        <sz val="8.0"/>
      </rPr>
      <t>Co-Investigadores-UNAB:</t>
    </r>
    <r>
      <rPr>
        <rFont val="Arial"/>
        <color theme="1"/>
        <sz val="8.0"/>
      </rPr>
      <t xml:space="preserve">
Mg. Ida Juana Vidal Torres
DNI: 15862973
</t>
    </r>
    <r>
      <rPr>
        <rFont val="Arial"/>
        <b/>
        <color theme="1"/>
        <sz val="8.0"/>
      </rPr>
      <t>Escuela Profesional De Derecho Ciencias Políticas, Facultad de Ciencias Jurídicas, Contables, Financieras y Administrativas.</t>
    </r>
    <r>
      <rPr>
        <rFont val="Arial"/>
        <color theme="1"/>
        <sz val="8.0"/>
      </rPr>
      <t xml:space="preserve">
Mg. Luz Arelis Moreno Quispe
DNI: 42521919
</t>
    </r>
    <r>
      <rPr>
        <rFont val="Arial"/>
        <b/>
        <color theme="1"/>
        <sz val="8.0"/>
      </rPr>
      <t>Escuela Profesional de Administración, Facultad de Ciencias Jurídicas, Contables, Financieras y Administrativas.</t>
    </r>
    <r>
      <rPr>
        <rFont val="Arial"/>
        <color theme="1"/>
        <sz val="8.0"/>
      </rPr>
      <t xml:space="preserve">
</t>
    </r>
    <r>
      <rPr>
        <rFont val="Arial"/>
        <b/>
        <color theme="1"/>
        <sz val="8.0"/>
      </rPr>
      <t xml:space="preserve">Tesistas: </t>
    </r>
    <r>
      <rPr>
        <rFont val="Arial"/>
        <color theme="1"/>
        <sz val="8.0"/>
      </rPr>
      <t xml:space="preserve">
Est. Nellely Yanella Devora Villafane Zamora 
</t>
    </r>
    <r>
      <rPr>
        <rFont val="Arial"/>
        <b/>
        <color theme="1"/>
        <sz val="8.0"/>
      </rPr>
      <t xml:space="preserve">DNI: </t>
    </r>
    <r>
      <rPr>
        <rFont val="Arial"/>
        <color theme="1"/>
        <sz val="8.0"/>
      </rPr>
      <t xml:space="preserve">72924278 
</t>
    </r>
    <r>
      <rPr>
        <rFont val="Arial"/>
        <b/>
        <color theme="1"/>
        <sz val="8.0"/>
      </rPr>
      <t>Escuela Profesional De Derecho Ciencias Políticas, Facultad de Ciencias Jurídicas, Contables, Financieras y Administrativas.</t>
    </r>
  </si>
  <si>
    <t>SIN FINANCIAMIENTO</t>
  </si>
  <si>
    <r>
      <rPr>
        <rFont val="Arial"/>
        <b/>
        <color theme="1"/>
        <sz val="8.0"/>
      </rPr>
      <t>Investigadores Externos:</t>
    </r>
    <r>
      <rPr>
        <rFont val="Arial"/>
        <color theme="1"/>
        <sz val="8.0"/>
      </rPr>
      <t xml:space="preserve">
Dra. Cynthia Harumi Watanabe Correa
</t>
    </r>
    <r>
      <rPr>
        <rFont val="Arial"/>
        <b/>
        <color theme="1"/>
        <sz val="8.0"/>
      </rPr>
      <t>CEDULA:</t>
    </r>
    <r>
      <rPr>
        <rFont val="Arial"/>
        <color theme="1"/>
        <sz val="8.0"/>
      </rPr>
      <t xml:space="preserve"> GA227992
</t>
    </r>
    <r>
      <rPr>
        <rFont val="Arial"/>
        <b/>
        <color theme="1"/>
        <sz val="8.0"/>
      </rPr>
      <t>Escola de Artes, Ciências e Humanidades da Universidade de São Paulo (USP). São Paulo - Brasil</t>
    </r>
    <r>
      <rPr>
        <rFont val="Arial"/>
        <color theme="1"/>
        <sz val="8.0"/>
      </rPr>
      <t xml:space="preserve">
</t>
    </r>
    <r>
      <rPr>
        <rFont val="Arial"/>
        <b/>
        <color theme="1"/>
        <sz val="8.0"/>
      </rPr>
      <t xml:space="preserve">
</t>
    </r>
  </si>
  <si>
    <r>
      <rPr>
        <rFont val="Arial"/>
        <color theme="1"/>
        <sz val="8.0"/>
      </rPr>
      <t xml:space="preserve">CIENCIAS SOCIALES
</t>
    </r>
    <r>
      <rPr>
        <rFont val="Arial"/>
        <color rgb="FF1155CC"/>
        <sz val="8.0"/>
        <u/>
      </rPr>
      <t>R.C.O N°991-2024-UNAB</t>
    </r>
  </si>
  <si>
    <t>INV-025-2025-UNAB</t>
  </si>
  <si>
    <t>Blgo. MS. C. ANA MELVA CONTRERAS CONTRERAS</t>
  </si>
  <si>
    <t>PROYECTOS DE INVESTIGACIÓN FINANCIADOS  CON FONDOS INTERNOS Y SIN FINANCIAMIENTO 2024</t>
  </si>
  <si>
    <t>• Mg. Carlos Enrique Condemarín Montealegre 
•  Est. Juan Carlos Navarro Espinoza
•  Est. Jean Carlos Urbina Aguilar</t>
  </si>
  <si>
    <t>• Dr. Julio Chico Ruíz (Universidad 
Nacional de Trujillo)
• M. Sc. Jesús Ruiz Baca (Universidad 
Nacional del Santa)
• Ing. Pedro Eduardo Nicho Salas (Inia)</t>
  </si>
  <si>
    <t>12/01/2024
Ampliación
01/08/2024</t>
  </si>
  <si>
    <t>CONTRATO N°022-2025-UNAB</t>
  </si>
  <si>
    <t>INV-026-2025-UNAB</t>
  </si>
  <si>
    <t>29-2022-UNAB
(12/01/2022)
Ampliación 
045-2025-UNAB
(09/01/2025)</t>
  </si>
  <si>
    <t>M.Sc. MARÍA ASUNCIÓN GONZÁLEZ ESQUECHE</t>
  </si>
  <si>
    <t>•  Mg. Sleyther Arturo De La Cruz Vega
•  Est. Chenier Grober Gómez Soto
•  Est. Miguel Angel Haro Sifuentes</t>
  </si>
  <si>
    <t xml:space="preserve">CUANTIFICACIÓN  MINEROLÓGICA DE CEMENTO MEDIANTE EL ANÁLISIS DE RIETVELD DE DIFRACTOGRAMAS DE RAYOS X
</t>
  </si>
  <si>
    <t>• Sintetizar un composite a base de cemento y conchas de moluscos.
• Realizar refinamiento Rietveld de composite de cemento y conchas de moluscos.
• Cuantificar el contenido porcentual en peso del cemento y las conchas de moluscos presentes en el composite.
• Cuantificar la resistencia a la compresión del composite de cemento y conchas de moluscos.
• Formar recursos humanos capacitados en el refinamiento Rietveld de difractogramas de rayos X de cementos.
• Escribir una tesis para la obtención del título profesional de ingeniero civil.</t>
  </si>
  <si>
    <t>12/01/2025
Ampliación:
14/11/2025</t>
  </si>
  <si>
    <r>
      <rPr>
        <rFont val="Calibri"/>
        <color theme="1"/>
        <sz val="8.0"/>
      </rPr>
      <t xml:space="preserve">ARÍSTIDES RAMÓN SERRUTO COLQUE
</t>
    </r>
    <r>
      <rPr>
        <rFont val="Calibri"/>
        <b/>
        <color theme="1"/>
        <sz val="8.0"/>
      </rPr>
      <t xml:space="preserve">DNI: </t>
    </r>
    <r>
      <rPr>
        <rFont val="Calibri"/>
        <color theme="1"/>
        <sz val="8.0"/>
      </rPr>
      <t>01284486</t>
    </r>
  </si>
  <si>
    <r>
      <rPr>
        <rFont val="Arial"/>
        <b/>
        <color theme="1"/>
        <sz val="8.0"/>
      </rPr>
      <t>Co-Investigadores-UNAB:</t>
    </r>
    <r>
      <rPr>
        <rFont val="Arial"/>
        <color theme="1"/>
        <sz val="8.0"/>
      </rPr>
      <t xml:space="preserve">
Dr.  Eduardo Zorrilla Tarazona
</t>
    </r>
    <r>
      <rPr>
        <rFont val="Arial"/>
        <b/>
        <color theme="1"/>
        <sz val="8.0"/>
      </rPr>
      <t>DNI:</t>
    </r>
    <r>
      <rPr>
        <rFont val="Arial"/>
        <color theme="1"/>
        <sz val="8.0"/>
      </rPr>
      <t xml:space="preserve"> 15627606
</t>
    </r>
    <r>
      <rPr>
        <rFont val="Arial"/>
        <b/>
        <color theme="1"/>
        <sz val="8.0"/>
      </rPr>
      <t>Departamento de Ciencias Básicas y Afines, Facultad de Ingeniería.</t>
    </r>
    <r>
      <rPr>
        <rFont val="Arial"/>
        <color theme="1"/>
        <sz val="8.0"/>
      </rPr>
      <t xml:space="preserve">
</t>
    </r>
    <r>
      <rPr>
        <rFont val="Arial"/>
        <b/>
        <color theme="1"/>
        <sz val="8.0"/>
      </rPr>
      <t>Tesistas:</t>
    </r>
    <r>
      <rPr>
        <rFont val="Arial"/>
        <color theme="1"/>
        <sz val="8.0"/>
      </rPr>
      <t xml:space="preserve"> 
Egre. Katty Evelin Malvas Herrera
DNI: 71350342
</t>
    </r>
    <r>
      <rPr>
        <rFont val="Arial"/>
        <b/>
        <color theme="1"/>
        <sz val="8.0"/>
      </rPr>
      <t>Escuela Profesional de Ingeniería Agrónoma, Facultad de Ingeniería - UNAB.</t>
    </r>
  </si>
  <si>
    <r>
      <rPr>
        <rFont val="Calibri"/>
        <color rgb="FF0563C1"/>
        <sz val="10.0"/>
        <u/>
      </rPr>
      <t xml:space="preserve">
R.C.O N° 232-2025-UNAB (04-03-2025) RESULTADOS
R.C.O N°1225-2024-UNAB- BASES 
 </t>
    </r>
    <r>
      <rPr>
        <rFont val="Calibri"/>
        <color rgb="FF1155CC"/>
        <sz val="10.0"/>
        <u/>
      </rPr>
      <t xml:space="preserve"> R.C.O-1224-2024-UNAB REGLAMENTO</t>
    </r>
    <r>
      <rPr>
        <rFont val="Calibri"/>
        <color rgb="FF0563C1"/>
        <sz val="10.0"/>
        <u/>
      </rPr>
      <t xml:space="preserve">
</t>
    </r>
  </si>
  <si>
    <r>
      <rPr>
        <rFont val="Arial"/>
        <b/>
        <color theme="1"/>
        <sz val="8.0"/>
      </rPr>
      <t>Investigadores Externos:</t>
    </r>
    <r>
      <rPr>
        <rFont val="Arial"/>
        <color theme="1"/>
        <sz val="8.0"/>
      </rPr>
      <t xml:space="preserve">
Dr. Jacinto Joaquin Vertiz Osores
</t>
    </r>
    <r>
      <rPr>
        <rFont val="Arial"/>
        <b/>
        <color theme="1"/>
        <sz val="8.0"/>
      </rPr>
      <t>DNI:</t>
    </r>
    <r>
      <rPr>
        <rFont val="Arial"/>
        <color theme="1"/>
        <sz val="8.0"/>
      </rPr>
      <t xml:space="preserve">16735482 
</t>
    </r>
    <r>
      <rPr>
        <rFont val="Arial"/>
        <b/>
        <color theme="1"/>
        <sz val="8.0"/>
      </rPr>
      <t xml:space="preserve">Facultad de Ingeniería y Gestión de la Universidad Nacional Tecnológica de Lima Sur. Lima - Perú
</t>
    </r>
  </si>
  <si>
    <t>MANEJO DE LA NANOFERTIRRIGACIÓN
CON AGUA DE MAR EN EL CONTROL DE
INSECTOS PLAGA EN CULTIVOS.</t>
  </si>
  <si>
    <t>PRODUCCIÓN SUSTENTABLE AGROPECUARIA</t>
  </si>
  <si>
    <t>Determinar el efecto de la Nanofertirrigación en el control  de insectos plaga en el cultivo de quinua (Chenopodium quinoa.</t>
  </si>
  <si>
    <t>• Determinar el periodo y número de días de resistencia del cultivo de Quinua (Chenopodium quinoa.) a la condición de suelo saturado.
• Experimentar el uso del agua a mar a diferentes concentraciones en el control de inmaduros del insecto plaga: Tenebrio molitor
• Determinar el efecto de la Nanofertirrigación con agua de mar en el nivel de desarrollo del cultivo Quinua (Chenopodium quinoa.) luego del proceso de ahogamiento de las larvas del insecto plaga: Tenebrio mollitor</t>
  </si>
  <si>
    <t>INV-027-2025-UNAB</t>
  </si>
  <si>
    <t>CONTRATO N°002-2024-UNAB</t>
  </si>
  <si>
    <r>
      <rPr>
        <rFont val="Calibri"/>
        <b/>
        <color theme="1"/>
        <sz val="12.0"/>
      </rPr>
      <t>MIEMBROS:</t>
    </r>
    <r>
      <rPr>
        <rFont val="Calibri"/>
        <color theme="1"/>
        <sz val="12.0"/>
      </rPr>
      <t xml:space="preserve">
• Dr. Elmer Rene, Chavez Araujo                    • Dra. Marialita Ramirez Preciado                      • Dr. Juan Hugo, Romero Acevedo    
• Mg. Ana Melva, Contreras Contreras
</t>
    </r>
    <r>
      <rPr>
        <rFont val="Calibri"/>
        <b/>
        <color theme="1"/>
        <sz val="12.0"/>
      </rPr>
      <t>COLABORADORES:</t>
    </r>
    <r>
      <rPr>
        <rFont val="Calibri"/>
        <color theme="1"/>
        <sz val="12.0"/>
      </rPr>
      <t xml:space="preserve">
 • Est. Lisbeli Noemi Espada Sevillano 
• Est. Mirla Melissa Espada Zamudio </t>
    </r>
  </si>
  <si>
    <r>
      <rPr>
        <rFont val="Calibri"/>
        <color theme="1"/>
        <sz val="10.0"/>
      </rPr>
      <t xml:space="preserve"> Victor Hugo Lopez Solis
</t>
    </r>
    <r>
      <rPr>
        <rFont val="Calibri"/>
        <b/>
        <color theme="1"/>
        <sz val="10.0"/>
      </rPr>
      <t>DNI:</t>
    </r>
    <r>
      <rPr>
        <rFont val="Calibri"/>
        <color theme="1"/>
        <sz val="10.0"/>
      </rPr>
      <t xml:space="preserve"> 43599506
</t>
    </r>
    <r>
      <rPr>
        <rFont val="Calibri"/>
        <b/>
        <color theme="1"/>
        <sz val="10.0"/>
      </rPr>
      <t>Departamento de Ciencias Básicas y Afines, Facultad de Ingeniería</t>
    </r>
  </si>
  <si>
    <r>
      <rPr>
        <rFont val="Arial"/>
        <b/>
        <color theme="1"/>
        <sz val="10.0"/>
      </rPr>
      <t>Co-Investigadores-UNAB</t>
    </r>
    <r>
      <rPr>
        <rFont val="Arial"/>
        <color theme="1"/>
        <sz val="10.0"/>
      </rPr>
      <t xml:space="preserve">
Mg.Santos Ricardo Celis Rojas
</t>
    </r>
    <r>
      <rPr>
        <rFont val="Arial"/>
        <b/>
        <color theme="1"/>
        <sz val="10.0"/>
      </rPr>
      <t>DNI:</t>
    </r>
    <r>
      <rPr>
        <rFont val="Arial"/>
        <color theme="1"/>
        <sz val="10.0"/>
      </rPr>
      <t xml:space="preserve"> 17857205
</t>
    </r>
    <r>
      <rPr>
        <rFont val="Arial"/>
        <b/>
        <color theme="1"/>
        <sz val="10.0"/>
      </rPr>
      <t>Departamento de Ciencias Básicas y Afines, Facultad de Ingeniería</t>
    </r>
    <r>
      <rPr>
        <rFont val="Arial"/>
        <color theme="1"/>
        <sz val="10.0"/>
      </rPr>
      <t xml:space="preserve">
</t>
    </r>
    <r>
      <rPr>
        <rFont val="Arial"/>
        <b/>
        <color theme="1"/>
        <sz val="10.0"/>
      </rPr>
      <t>Investigadores Externos</t>
    </r>
    <r>
      <rPr>
        <rFont val="Arial"/>
        <color theme="1"/>
        <sz val="10.0"/>
      </rPr>
      <t xml:space="preserve">
Dr. Ivan Pavlovich Chestakov
</t>
    </r>
    <r>
      <rPr>
        <rFont val="Arial"/>
        <b/>
        <color theme="1"/>
        <sz val="10.0"/>
      </rPr>
      <t>CE:</t>
    </r>
    <r>
      <rPr>
        <rFont val="Arial"/>
        <color theme="1"/>
        <sz val="10.0"/>
      </rPr>
      <t xml:space="preserve"> 52.573.83 9-3 SSP-SP
</t>
    </r>
    <r>
      <rPr>
        <rFont val="Arial"/>
        <b/>
        <color theme="1"/>
        <sz val="10.0"/>
      </rPr>
      <t>Departamento de Matemática del Instituto de Matemática y Estadística de la Universidad de São Paulo.</t>
    </r>
    <r>
      <rPr>
        <rFont val="Arial"/>
        <color theme="1"/>
        <sz val="10.0"/>
      </rPr>
      <t xml:space="preserve">
Dr. Alexandre Nikolaevich Grichkov
</t>
    </r>
    <r>
      <rPr>
        <rFont val="Arial"/>
        <b/>
        <color theme="1"/>
        <sz val="10.0"/>
      </rPr>
      <t xml:space="preserve">CE: </t>
    </r>
    <r>
      <rPr>
        <rFont val="Arial"/>
        <color theme="1"/>
        <sz val="10.0"/>
      </rPr>
      <t xml:space="preserve">37.808.80 6-3
</t>
    </r>
    <r>
      <rPr>
        <rFont val="Arial"/>
        <b/>
        <color theme="1"/>
        <sz val="10.0"/>
      </rPr>
      <t>Departamento de Matemática del Instituto de Matemática y Estadística de la Universidad de São Paulo.</t>
    </r>
    <r>
      <rPr>
        <rFont val="Arial"/>
        <color theme="1"/>
        <sz val="10.0"/>
      </rPr>
      <t xml:space="preserve">
Dr. Teófilo Vargas Auccalla
</t>
    </r>
    <r>
      <rPr>
        <rFont val="Arial"/>
        <b/>
        <color theme="1"/>
        <sz val="10.0"/>
      </rPr>
      <t xml:space="preserve">DNI: </t>
    </r>
    <r>
      <rPr>
        <rFont val="Arial"/>
        <color theme="1"/>
        <sz val="10.0"/>
      </rPr>
      <t xml:space="preserve">06532544
</t>
    </r>
    <r>
      <rPr>
        <rFont val="Arial"/>
        <b/>
        <color theme="1"/>
        <sz val="10.0"/>
      </rPr>
      <t>Departamento de Física de la Facultad de Física de la Universidad Nacional Mayor de San Marcos</t>
    </r>
    <r>
      <rPr>
        <rFont val="Arial"/>
        <color theme="1"/>
        <sz val="10.0"/>
      </rPr>
      <t>.</t>
    </r>
  </si>
  <si>
    <r>
      <rPr>
        <rFont val="Arial"/>
        <b/>
        <color theme="1"/>
        <sz val="10.0"/>
      </rPr>
      <t xml:space="preserve">Tesistas: </t>
    </r>
    <r>
      <rPr>
        <rFont val="Arial"/>
        <color theme="1"/>
        <sz val="10.0"/>
      </rPr>
      <t xml:space="preserve">
Est. Nacho Eduar Castillejo Morales
</t>
    </r>
    <r>
      <rPr>
        <rFont val="Arial"/>
        <b/>
        <color theme="1"/>
        <sz val="10.0"/>
      </rPr>
      <t xml:space="preserve">DNI: </t>
    </r>
    <r>
      <rPr>
        <rFont val="Arial"/>
        <color theme="1"/>
        <sz val="10.0"/>
      </rPr>
      <t xml:space="preserve">47014400
</t>
    </r>
    <r>
      <rPr>
        <rFont val="Arial"/>
        <b/>
        <color theme="1"/>
        <sz val="10.0"/>
      </rPr>
      <t>Bach. de la Escuela de Posgrado de la Universidad Nacional Santiago Antúnez de Mayolo</t>
    </r>
    <r>
      <rPr>
        <rFont val="Arial"/>
        <color theme="1"/>
        <sz val="10.0"/>
      </rPr>
      <t xml:space="preserve">
Est. Wilson Jhoel Chuquiviguel Pizán
</t>
    </r>
    <r>
      <rPr>
        <rFont val="Arial"/>
        <b/>
        <color theme="1"/>
        <sz val="10.0"/>
      </rPr>
      <t>DNI:</t>
    </r>
    <r>
      <rPr>
        <rFont val="Arial"/>
        <color theme="1"/>
        <sz val="10.0"/>
      </rPr>
      <t xml:space="preserve"> 72471850
</t>
    </r>
    <r>
      <rPr>
        <rFont val="Arial"/>
        <b/>
        <color theme="1"/>
        <sz val="10.0"/>
      </rPr>
      <t>Est del 9vo Ciclo Escuela Profesional de Ingeniería Civil, Facultad de Ingeniería, Universidad Nacional de Barranca</t>
    </r>
  </si>
  <si>
    <r>
      <rPr>
        <rFont val="Arial"/>
        <color theme="1"/>
        <sz val="10.0"/>
      </rPr>
      <t xml:space="preserve">Ciencias naturales y exactas
</t>
    </r>
    <r>
      <rPr>
        <rFont val="Arial"/>
        <color rgb="FF1155CC"/>
        <sz val="10.0"/>
        <u/>
      </rPr>
      <t xml:space="preserve">
R.C.O N°991-2024-UNAB</t>
    </r>
  </si>
  <si>
    <t>58</t>
  </si>
  <si>
    <t>INV-028-2025-UNAB</t>
  </si>
  <si>
    <t>CONTRATO N°004-2024-UNAB</t>
  </si>
  <si>
    <r>
      <rPr>
        <rFont val="Calibri"/>
        <b/>
        <color theme="1"/>
        <sz val="12.0"/>
      </rPr>
      <t>MIEMBROS:</t>
    </r>
    <r>
      <rPr>
        <rFont val="Calibri"/>
        <color theme="1"/>
        <sz val="12.0"/>
      </rPr>
      <t xml:space="preserve">
•Dr. Reynaldo Justino, Silva Paz                                 •Mg. Robert Willian, Ocrospoma Dueñas  
</t>
    </r>
    <r>
      <rPr>
        <rFont val="Calibri"/>
        <b/>
        <color theme="1"/>
        <sz val="12.0"/>
      </rPr>
      <t>COLABORADORES:</t>
    </r>
    <r>
      <rPr>
        <rFont val="Calibri"/>
        <color theme="1"/>
        <sz val="12.0"/>
      </rPr>
      <t xml:space="preserve">
•Ing Yolanda Maricruz, Egullas Caushi (Administrativo)</t>
    </r>
  </si>
  <si>
    <t>•Dra. Amparo Eccona Sota (Externo)
•Egres. Luz Blanca, Solis Muños</t>
  </si>
  <si>
    <r>
      <rPr>
        <rFont val="Calibri"/>
        <color theme="1"/>
        <sz val="8.0"/>
      </rPr>
      <t xml:space="preserve">Jose  NicolasJimenez Bustamante
DNI:  15847111
</t>
    </r>
    <r>
      <rPr>
        <rFont val="Calibri"/>
        <b/>
        <color theme="1"/>
        <sz val="8.0"/>
      </rPr>
      <t>Escuela Profesional de Ingeniería de Industrias Alimentarias, Facultad de Ingeniería</t>
    </r>
  </si>
  <si>
    <r>
      <rPr>
        <rFont val="Arial"/>
        <b/>
        <color theme="1"/>
        <sz val="8.0"/>
      </rPr>
      <t>Co-Investigadores-UNAB:</t>
    </r>
    <r>
      <rPr>
        <rFont val="Arial"/>
        <color theme="1"/>
        <sz val="8.0"/>
      </rPr>
      <t xml:space="preserve">
Mg. Robert William Ocrospoma Dueñas
</t>
    </r>
    <r>
      <rPr>
        <rFont val="Arial"/>
        <b/>
        <color theme="1"/>
        <sz val="8.0"/>
      </rPr>
      <t>DNI:</t>
    </r>
    <r>
      <rPr>
        <rFont val="Arial"/>
        <color theme="1"/>
        <sz val="8.0"/>
      </rPr>
      <t xml:space="preserve"> 15728953
</t>
    </r>
    <r>
      <rPr>
        <rFont val="Arial"/>
        <b/>
        <color theme="1"/>
        <sz val="8.0"/>
      </rPr>
      <t xml:space="preserve">Escuela Profesional de Ingeniería de Industrias Alimentarias, Facultad de Ingeniería.
</t>
    </r>
    <r>
      <rPr>
        <rFont val="Arial"/>
        <color theme="1"/>
        <sz val="8.0"/>
      </rPr>
      <t xml:space="preserve">
</t>
    </r>
    <r>
      <rPr>
        <rFont val="Arial"/>
        <b/>
        <color theme="1"/>
        <sz val="8.0"/>
      </rPr>
      <t xml:space="preserve">Tesistas: </t>
    </r>
    <r>
      <rPr>
        <rFont val="Arial"/>
        <color theme="1"/>
        <sz val="8.0"/>
      </rPr>
      <t xml:space="preserve">
Est. Jordan Gabriel Montoya Marrufo
</t>
    </r>
    <r>
      <rPr>
        <rFont val="Arial"/>
        <b/>
        <color theme="1"/>
        <sz val="8.0"/>
      </rPr>
      <t>DNI:</t>
    </r>
    <r>
      <rPr>
        <rFont val="Arial"/>
        <color theme="1"/>
        <sz val="8.0"/>
      </rPr>
      <t xml:space="preserve"> 704000741
</t>
    </r>
    <r>
      <rPr>
        <rFont val="Arial"/>
        <b/>
        <color theme="1"/>
        <sz val="8.0"/>
      </rPr>
      <t>Escuela Profesional de Ingeniería de Industrias Alimentarias, Facultad de Ingeniería.</t>
    </r>
    <r>
      <rPr>
        <rFont val="Arial"/>
        <color theme="1"/>
        <sz val="8.0"/>
      </rPr>
      <t xml:space="preserve">
Est. Alexis Sixto Navarro Cadillo
</t>
    </r>
    <r>
      <rPr>
        <rFont val="Arial"/>
        <b/>
        <color theme="1"/>
        <sz val="8.0"/>
      </rPr>
      <t xml:space="preserve">DNI: </t>
    </r>
    <r>
      <rPr>
        <rFont val="Arial"/>
        <color theme="1"/>
        <sz val="8.0"/>
      </rPr>
      <t>71982648</t>
    </r>
    <r>
      <rPr>
        <rFont val="Arial"/>
        <b/>
        <color theme="1"/>
        <sz val="8.0"/>
      </rPr>
      <t xml:space="preserve">
Escuela Profesional de Ingeniería de Industrias Alimentarias, Facultad de Ingeniería.</t>
    </r>
  </si>
  <si>
    <r>
      <rPr>
        <rFont val="Arial"/>
        <b/>
        <color theme="1"/>
        <sz val="8.0"/>
      </rPr>
      <t>Investigadores Externos:</t>
    </r>
    <r>
      <rPr>
        <rFont val="Arial"/>
        <color theme="1"/>
        <sz val="8.0"/>
      </rPr>
      <t xml:space="preserve">
Dra. Anabel Rodríguez Racca
</t>
    </r>
    <r>
      <rPr>
        <rFont val="Arial"/>
        <b/>
        <color theme="1"/>
        <sz val="8.0"/>
      </rPr>
      <t xml:space="preserve">CE: </t>
    </r>
    <r>
      <rPr>
        <rFont val="Arial"/>
        <color theme="1"/>
        <sz val="8.0"/>
      </rPr>
      <t xml:space="preserve">30573090
</t>
    </r>
    <r>
      <rPr>
        <rFont val="Arial"/>
        <b/>
        <color theme="1"/>
        <sz val="8.0"/>
      </rPr>
      <t>Escuela Profesional de Ingeniería de Industrias Alimentarias - Centro de Investigaciones y Transferencias del Noroeste de la Provincia de Buenos Aires (CITNOBA_CONICET). Bahía Blanca - Argentina</t>
    </r>
    <r>
      <rPr>
        <rFont val="Arial"/>
        <color theme="1"/>
        <sz val="8.0"/>
      </rPr>
      <t xml:space="preserve">
Dra. Laura Analía Campañone
</t>
    </r>
    <r>
      <rPr>
        <rFont val="Arial"/>
        <b/>
        <color theme="1"/>
        <sz val="8.0"/>
      </rPr>
      <t xml:space="preserve">CE: </t>
    </r>
    <r>
      <rPr>
        <rFont val="Arial"/>
        <color theme="1"/>
        <sz val="8.0"/>
      </rPr>
      <t>22158106</t>
    </r>
    <r>
      <rPr>
        <rFont val="Arial"/>
        <b/>
        <color theme="1"/>
        <sz val="8.0"/>
      </rPr>
      <t xml:space="preserve">
Escuela profesional de Ingeniería, Universidad de la Plata. Argentina
</t>
    </r>
  </si>
  <si>
    <r>
      <rPr>
        <rFont val="Arial"/>
        <color theme="1"/>
        <sz val="8.0"/>
      </rPr>
      <t xml:space="preserve">INGENIERÍA, CIENCIA Y TECNOLOGÍA DE ALIMENTOS
</t>
    </r>
    <r>
      <rPr>
        <rFont val="Arial"/>
        <color rgb="FF1155CC"/>
        <sz val="8.0"/>
        <u/>
      </rPr>
      <t>R.C.O N°991-2024-UNAB</t>
    </r>
  </si>
  <si>
    <t xml:space="preserve">ESTUDIOS DE INNOVACIÓN Y TRANSFERENCIA TECNOLÓGICA CON FINANCIAMIENTO INTERNO </t>
  </si>
  <si>
    <r>
      <rPr>
        <rFont val="Calibri"/>
        <color theme="1"/>
        <sz val="10.0"/>
      </rPr>
      <t xml:space="preserve">Luz Arelis Moreno Quispe 
</t>
    </r>
    <r>
      <rPr>
        <rFont val="Calibri"/>
        <b/>
        <color theme="1"/>
        <sz val="10.0"/>
      </rPr>
      <t>DNI:</t>
    </r>
    <r>
      <rPr>
        <rFont val="Calibri"/>
        <color theme="1"/>
        <sz val="10.0"/>
      </rPr>
      <t xml:space="preserve"> 42521919
</t>
    </r>
    <r>
      <rPr>
        <rFont val="Calibri"/>
        <b/>
        <color theme="1"/>
        <sz val="10.0"/>
      </rPr>
      <t>Escuela Profesional de Administración, Facultad de Ciencias Jurídicas, Contables, Financieras  y Administrativas</t>
    </r>
  </si>
  <si>
    <r>
      <rPr>
        <rFont val="Arial"/>
        <color theme="1"/>
        <sz val="10.0"/>
      </rPr>
      <t xml:space="preserve">
</t>
    </r>
    <r>
      <rPr>
        <rFont val="Arial"/>
        <b/>
        <color theme="1"/>
        <sz val="10.0"/>
      </rPr>
      <t>Co-Investigadores-UNAB</t>
    </r>
    <r>
      <rPr>
        <rFont val="Arial"/>
        <color theme="1"/>
        <sz val="10.0"/>
      </rPr>
      <t xml:space="preserve">
Dr. Andrés David Epifanía Huerta 
</t>
    </r>
    <r>
      <rPr>
        <rFont val="Arial"/>
        <b/>
        <color theme="1"/>
        <sz val="10.0"/>
      </rPr>
      <t>DNI:</t>
    </r>
    <r>
      <rPr>
        <rFont val="Arial"/>
        <color theme="1"/>
        <sz val="10.0"/>
      </rPr>
      <t xml:space="preserve"> 40197616
</t>
    </r>
    <r>
      <rPr>
        <rFont val="Arial"/>
        <b/>
        <color theme="1"/>
        <sz val="10.0"/>
      </rPr>
      <t>Escuela de Ingeniería de Sistemas e Informática, Facultad de Ingeniería</t>
    </r>
    <r>
      <rPr>
        <rFont val="Arial"/>
        <color theme="1"/>
        <sz val="10.0"/>
      </rPr>
      <t xml:space="preserve">
</t>
    </r>
    <r>
      <rPr>
        <rFont val="Arial"/>
        <b/>
        <color theme="1"/>
        <sz val="10.0"/>
      </rPr>
      <t xml:space="preserve">
Investigadores Externos</t>
    </r>
    <r>
      <rPr>
        <rFont val="Arial"/>
        <color theme="1"/>
        <sz val="10.0"/>
      </rPr>
      <t xml:space="preserve">
Dr. Ricardo David Hernández Rojas
</t>
    </r>
    <r>
      <rPr>
        <rFont val="Arial"/>
        <b/>
        <color theme="1"/>
        <sz val="10.0"/>
      </rPr>
      <t xml:space="preserve">CE: </t>
    </r>
    <r>
      <rPr>
        <rFont val="Arial"/>
        <color theme="1"/>
        <sz val="10.0"/>
      </rPr>
      <t xml:space="preserve">30813873z
</t>
    </r>
    <r>
      <rPr>
        <rFont val="Arial"/>
        <b/>
        <color theme="1"/>
        <sz val="10.0"/>
      </rPr>
      <t>Facultad de Derecho y Ciencias Económicas y Empresariales, Departamento de Economía Agraria, Finanzas y Contabilidad - Universidad de Córdoba, España</t>
    </r>
  </si>
  <si>
    <t>INV-029-2025-UNAB</t>
  </si>
  <si>
    <t>787-2023-UNAB
(06/09/2023)
Ampliación:
233-2025-UNAB
(07-03-2025)</t>
  </si>
  <si>
    <r>
      <rPr>
        <rFont val="Arial"/>
        <color theme="1"/>
        <sz val="10.0"/>
      </rPr>
      <t xml:space="preserve">Tesistas: 
Est. Anelhi Francisca Livia Zorrilla 
</t>
    </r>
    <r>
      <rPr>
        <rFont val="Arial"/>
        <b/>
        <color theme="1"/>
        <sz val="10.0"/>
      </rPr>
      <t>DNI:</t>
    </r>
    <r>
      <rPr>
        <rFont val="Arial"/>
        <color theme="1"/>
        <sz val="10.0"/>
      </rPr>
      <t xml:space="preserve"> 75662726
</t>
    </r>
    <r>
      <rPr>
        <rFont val="Arial"/>
        <b/>
        <color theme="1"/>
        <sz val="10.0"/>
      </rPr>
      <t>Estudiante del 9vo Ciclo Escuela Profesional de Contabilidad y Finanzas,  Facultad de Ciencias Jurídicas, Contables, Financieras  y Administrativas,  Universidad Nacional de Barranca</t>
    </r>
    <r>
      <rPr>
        <rFont val="Arial"/>
        <color theme="1"/>
        <sz val="10.0"/>
      </rPr>
      <t xml:space="preserve">
Est. Yimy Chavesta Llontop
</t>
    </r>
    <r>
      <rPr>
        <rFont val="Arial"/>
        <b/>
        <color theme="1"/>
        <sz val="10.0"/>
      </rPr>
      <t xml:space="preserve">DNI: </t>
    </r>
    <r>
      <rPr>
        <rFont val="Arial"/>
        <color theme="1"/>
        <sz val="10.0"/>
      </rPr>
      <t xml:space="preserve">61831136
</t>
    </r>
    <r>
      <rPr>
        <rFont val="Arial"/>
        <b/>
        <color theme="1"/>
        <sz val="10.0"/>
      </rPr>
      <t>Estudiante del 9vo Ciclo Escuela Profesional de Contabilidad y Finanzas,  Facultad de Ciencias Jurídicas, Contables, Financieras  y Administrativas,  Universidad Nacional de Barranca</t>
    </r>
    <r>
      <rPr>
        <rFont val="Arial"/>
        <color theme="1"/>
        <sz val="10.0"/>
      </rPr>
      <t xml:space="preserve">
Est. Elacia Dasgely Vega Villanueva
</t>
    </r>
    <r>
      <rPr>
        <rFont val="Arial"/>
        <b/>
        <color theme="1"/>
        <sz val="10.0"/>
      </rPr>
      <t>DNI:</t>
    </r>
    <r>
      <rPr>
        <rFont val="Arial"/>
        <color theme="1"/>
        <sz val="10.0"/>
      </rPr>
      <t xml:space="preserve"> 73038591
</t>
    </r>
    <r>
      <rPr>
        <rFont val="Arial"/>
        <b/>
        <color theme="1"/>
        <sz val="10.0"/>
      </rPr>
      <t>Estudiante del 9vo Ciclo Escuela Profesional de Contabilidad y Finanzas,  Facultad de Ciencias Jurídicas, Contables, Financieras  y Administrativas,  Universidad Nacional de Barranca</t>
    </r>
  </si>
  <si>
    <t>“FACTORES SIGNIFICATIVOS QUE INFLUYEN EN LA SATISFACCIÓN DEL DESTINO BARRANCA Y LA EXPERIENCIA TURÍSTICA EN LA CIUDAD SAGRADA DE CARAL, PERÚ, UTILIZANDO TÉCNICAS DE NEUROMARKETING”.</t>
  </si>
  <si>
    <r>
      <rPr>
        <rFont val="Arial"/>
        <color theme="1"/>
        <sz val="10.0"/>
      </rPr>
      <t xml:space="preserve">Ciencias sociales
</t>
    </r>
    <r>
      <rPr>
        <rFont val="Arial"/>
        <color rgb="FF1155CC"/>
        <sz val="10.0"/>
        <u/>
      </rPr>
      <t xml:space="preserve">
R.C.O N°991-2024-UNAB</t>
    </r>
  </si>
  <si>
    <r>
      <rPr>
        <rFont val="Calibri"/>
        <b/>
        <color theme="1"/>
        <sz val="12.0"/>
      </rPr>
      <t>MIEMBROS:</t>
    </r>
    <r>
      <rPr>
        <rFont val="Calibri"/>
        <color theme="1"/>
        <sz val="12.0"/>
      </rPr>
      <t xml:space="preserve">
MSc. Grisel V. Chiroque Velásquez
MSc. Nilton Rojas Guerra
</t>
    </r>
    <r>
      <rPr>
        <rFont val="Calibri"/>
        <b/>
        <color theme="1"/>
        <sz val="12.0"/>
      </rPr>
      <t xml:space="preserve">
COLABORADORES:</t>
    </r>
    <r>
      <rPr>
        <rFont val="Calibri"/>
        <color theme="1"/>
        <sz val="12.0"/>
      </rPr>
      <t xml:space="preserve">
Ph.D. Fernando Tello Celis
Est. José López Barreto
Est. Junior Rick Aldave Montes</t>
    </r>
  </si>
  <si>
    <t>Lic. Estefany Deyhanyra Rengifo 
Silvano (UNAP)
Ph.D. Víctor Hugo Álvarez (UNIVERSIDAD DE ALBERTA CANADÁ)</t>
  </si>
  <si>
    <t>06/03/2025
Ampliación:
06/12/2025</t>
  </si>
  <si>
    <r>
      <rPr>
        <rFont val="Calibri"/>
        <color theme="1"/>
        <sz val="8.0"/>
      </rPr>
      <t xml:space="preserve">Johnny Mitchell Gomero Mancesidor
</t>
    </r>
    <r>
      <rPr>
        <rFont val="Calibri"/>
        <b/>
        <color theme="1"/>
        <sz val="8.0"/>
      </rPr>
      <t>DNI:</t>
    </r>
    <r>
      <rPr>
        <rFont val="Calibri"/>
        <color theme="1"/>
        <sz val="8.0"/>
      </rPr>
      <t xml:space="preserve"> 44114929
</t>
    </r>
    <r>
      <rPr>
        <rFont val="Calibri"/>
        <b/>
        <color theme="1"/>
        <sz val="8.0"/>
      </rPr>
      <t>Escuela Profesional de Ingeniería Civil, Facultad de Ingeniería.</t>
    </r>
  </si>
  <si>
    <r>
      <rPr>
        <rFont val="Arial"/>
        <b/>
        <color theme="1"/>
        <sz val="8.0"/>
      </rPr>
      <t>Co-Investigadores-UNAB:</t>
    </r>
    <r>
      <rPr>
        <rFont val="Arial"/>
        <color theme="1"/>
        <sz val="8.0"/>
      </rPr>
      <t xml:space="preserve">
Dr. Sleyther Arturo De La Cruz Vega
</t>
    </r>
    <r>
      <rPr>
        <rFont val="Arial"/>
        <b/>
        <color theme="1"/>
        <sz val="8.0"/>
      </rPr>
      <t>DNI:</t>
    </r>
    <r>
      <rPr>
        <rFont val="Arial"/>
        <color theme="1"/>
        <sz val="8.0"/>
      </rPr>
      <t xml:space="preserve"> 70407573
</t>
    </r>
    <r>
      <rPr>
        <rFont val="Arial"/>
        <b/>
        <color theme="1"/>
        <sz val="8.0"/>
      </rPr>
      <t>Escuela Profesional de Ingeniería Civil, Facultad de Ingeniería.</t>
    </r>
    <r>
      <rPr>
        <rFont val="Arial"/>
        <color theme="1"/>
        <sz val="8.0"/>
      </rPr>
      <t xml:space="preserve">
</t>
    </r>
    <r>
      <rPr>
        <rFont val="Arial"/>
        <b/>
        <color theme="1"/>
        <sz val="8.0"/>
      </rPr>
      <t xml:space="preserve">Tesistas: </t>
    </r>
    <r>
      <rPr>
        <rFont val="Arial"/>
        <color theme="1"/>
        <sz val="8.0"/>
      </rPr>
      <t xml:space="preserve">
Bach. Mell Alessandra Espinoza Reynaldo 
</t>
    </r>
    <r>
      <rPr>
        <rFont val="Arial"/>
        <b/>
        <color theme="1"/>
        <sz val="8.0"/>
      </rPr>
      <t>DNI:</t>
    </r>
    <r>
      <rPr>
        <rFont val="Arial"/>
        <color theme="1"/>
        <sz val="8.0"/>
      </rPr>
      <t xml:space="preserve"> 72483036
</t>
    </r>
    <r>
      <rPr>
        <rFont val="Arial"/>
        <b/>
        <color theme="1"/>
        <sz val="8.0"/>
      </rPr>
      <t>Escuela Profesional de Ingeniería Civil, Facultad de Ingeniería - UNAB.</t>
    </r>
  </si>
  <si>
    <r>
      <rPr>
        <rFont val="Arial"/>
        <b/>
        <color theme="1"/>
        <sz val="8.0"/>
      </rPr>
      <t>Investigadores Externos:</t>
    </r>
    <r>
      <rPr>
        <rFont val="Arial"/>
        <color theme="1"/>
        <sz val="8.0"/>
      </rPr>
      <t xml:space="preserve">
Mg. Cristian Milton Mendoza Flores 
</t>
    </r>
    <r>
      <rPr>
        <rFont val="Arial"/>
        <b/>
        <color theme="1"/>
        <sz val="8.0"/>
      </rPr>
      <t xml:space="preserve">DNI: </t>
    </r>
    <r>
      <rPr>
        <rFont val="Arial"/>
        <color theme="1"/>
        <sz val="8.0"/>
      </rPr>
      <t xml:space="preserve">16711622
</t>
    </r>
    <r>
      <rPr>
        <rFont val="Arial"/>
        <b/>
        <color theme="1"/>
        <sz val="8.0"/>
      </rPr>
      <t>Facultad de Ingeniería Civil, Universidad Nacional José Faustino Sánchez Carrión.  Huacho - Perú</t>
    </r>
  </si>
  <si>
    <r>
      <rPr>
        <rFont val="Arial"/>
        <color theme="1"/>
        <sz val="8.0"/>
      </rPr>
      <t xml:space="preserve">INGENIERIA DE CONSTRUCCION SOSTENIBLE
</t>
    </r>
    <r>
      <rPr>
        <rFont val="Arial"/>
        <color rgb="FF1155CC"/>
        <sz val="8.0"/>
        <u/>
      </rPr>
      <t>R.C.O N°991-2024-UNAB</t>
    </r>
  </si>
  <si>
    <t>INV-030-2025-UNAB</t>
  </si>
  <si>
    <t>CONTRATO N°003-2024-UNAB</t>
  </si>
  <si>
    <r>
      <rPr>
        <rFont val="Calibri"/>
        <b/>
        <color theme="1"/>
        <sz val="12.0"/>
      </rPr>
      <t>Coasesor:</t>
    </r>
    <r>
      <rPr>
        <rFont val="Calibri"/>
        <color theme="1"/>
        <sz val="12.0"/>
      </rPr>
      <t xml:space="preserve">
Dra. Vargas Tapia Eulalia</t>
    </r>
  </si>
  <si>
    <r>
      <rPr>
        <rFont val="Calibri"/>
        <b/>
        <color theme="1"/>
        <sz val="12.0"/>
      </rPr>
      <t>Responsable Emprendedor:</t>
    </r>
    <r>
      <rPr>
        <rFont val="Calibri"/>
        <color theme="1"/>
        <sz val="12.0"/>
      </rPr>
      <t xml:space="preserve">
Juipa Mallqui Jasmine Gudelia
</t>
    </r>
    <r>
      <rPr>
        <rFont val="Calibri"/>
        <b/>
        <color theme="1"/>
        <sz val="12.0"/>
      </rPr>
      <t>Emprendedores:</t>
    </r>
    <r>
      <rPr>
        <rFont val="Calibri"/>
        <color theme="1"/>
        <sz val="12.0"/>
      </rPr>
      <t xml:space="preserve">
Huaman Palacios Yubitza Pierina
Santos Cochachin Nayeli Soledad Santos
Espiritu Baltazar Johan Fabrizio
Tarazona Caldas Dant</t>
    </r>
  </si>
  <si>
    <r>
      <rPr>
        <rFont val="Calibri"/>
        <color theme="1"/>
        <sz val="10.0"/>
      </rPr>
      <t xml:space="preserve">Reynaldo Justino Silva Paz 
</t>
    </r>
    <r>
      <rPr>
        <rFont val="Calibri"/>
        <b/>
        <color theme="1"/>
        <sz val="10.0"/>
      </rPr>
      <t>DNI:</t>
    </r>
    <r>
      <rPr>
        <rFont val="Calibri"/>
        <color theme="1"/>
        <sz val="10.0"/>
      </rPr>
      <t xml:space="preserve"> 43520942
</t>
    </r>
    <r>
      <rPr>
        <rFont val="Calibri"/>
        <b/>
        <color theme="1"/>
        <sz val="10.0"/>
      </rPr>
      <t>Escuela Profesional de Ingeniería en Industrias Alimentarias, Facultad de Ingeniería</t>
    </r>
    <r>
      <rPr>
        <rFont val="Calibri"/>
        <color theme="1"/>
        <sz val="10.0"/>
      </rPr>
      <t xml:space="preserve"> </t>
    </r>
  </si>
  <si>
    <r>
      <rPr>
        <rFont val="Arial"/>
        <color theme="1"/>
        <sz val="10.0"/>
      </rPr>
      <t xml:space="preserve">
</t>
    </r>
    <r>
      <rPr>
        <rFont val="Arial"/>
        <b/>
        <color theme="1"/>
        <sz val="10.0"/>
      </rPr>
      <t xml:space="preserve">
Co-Investigadores-UNAB</t>
    </r>
    <r>
      <rPr>
        <rFont val="Arial"/>
        <color theme="1"/>
        <sz val="10.0"/>
      </rPr>
      <t xml:space="preserve">
Dr.Nicodemo Crescencio Jamanca Gonzales
</t>
    </r>
    <r>
      <rPr>
        <rFont val="Arial"/>
        <b/>
        <color theme="1"/>
        <sz val="10.0"/>
      </rPr>
      <t xml:space="preserve">DNI: </t>
    </r>
    <r>
      <rPr>
        <rFont val="Arial"/>
        <color theme="1"/>
        <sz val="10.0"/>
      </rPr>
      <t>31668341</t>
    </r>
    <r>
      <rPr>
        <rFont val="Arial"/>
        <b/>
        <color theme="1"/>
        <sz val="10.0"/>
      </rPr>
      <t xml:space="preserve">
Escuela Profesional de Ingeniería en Industrias Alimentarias, Facultad de Ingeniería </t>
    </r>
    <r>
      <rPr>
        <rFont val="Arial"/>
        <color theme="1"/>
        <sz val="10.0"/>
      </rPr>
      <t xml:space="preserve">
Mg. Nicolas Jimenez Bustamante
</t>
    </r>
    <r>
      <rPr>
        <rFont val="Arial"/>
        <b/>
        <color theme="1"/>
        <sz val="10.0"/>
      </rPr>
      <t>DNI:</t>
    </r>
    <r>
      <rPr>
        <rFont val="Arial"/>
        <color theme="1"/>
        <sz val="10.0"/>
      </rPr>
      <t xml:space="preserve"> 15847111
</t>
    </r>
    <r>
      <rPr>
        <rFont val="Arial"/>
        <b/>
        <color theme="1"/>
        <sz val="10.0"/>
      </rPr>
      <t xml:space="preserve">Escuela Profesional de Ingeniería en Industrias Alimentarias, Facultad de Ingeniería </t>
    </r>
    <r>
      <rPr>
        <rFont val="Arial"/>
        <color theme="1"/>
        <sz val="10.0"/>
      </rPr>
      <t xml:space="preserve">
Mg. Percy Bernardo Sulca Martinez
</t>
    </r>
    <r>
      <rPr>
        <rFont val="Arial"/>
        <b/>
        <color theme="1"/>
        <sz val="10.0"/>
      </rPr>
      <t>DNI:</t>
    </r>
    <r>
      <rPr>
        <rFont val="Arial"/>
        <color theme="1"/>
        <sz val="10.0"/>
      </rPr>
      <t xml:space="preserve"> 44315525
</t>
    </r>
    <r>
      <rPr>
        <rFont val="Arial"/>
        <b/>
        <color theme="1"/>
        <sz val="10.0"/>
      </rPr>
      <t xml:space="preserve">Escuela Profesional de Ingeniería en Industrias Alimentarias, Facultad de Ingeniería
</t>
    </r>
    <r>
      <rPr>
        <rFont val="Arial"/>
        <color theme="1"/>
        <sz val="10.0"/>
      </rPr>
      <t xml:space="preserve">
</t>
    </r>
    <r>
      <rPr>
        <rFont val="Arial"/>
        <b/>
        <color theme="1"/>
        <sz val="10.0"/>
      </rPr>
      <t>Investigadores Externos</t>
    </r>
    <r>
      <rPr>
        <rFont val="Arial"/>
        <color theme="1"/>
        <sz val="10.0"/>
      </rPr>
      <t xml:space="preserve">
Dra. Amparo Eccoña Sota
</t>
    </r>
    <r>
      <rPr>
        <rFont val="Arial"/>
        <b/>
        <color theme="1"/>
        <sz val="10.0"/>
      </rPr>
      <t xml:space="preserve">DNI: </t>
    </r>
    <r>
      <rPr>
        <rFont val="Arial"/>
        <color theme="1"/>
        <sz val="10.0"/>
      </rPr>
      <t xml:space="preserve">44010833
</t>
    </r>
    <r>
      <rPr>
        <rFont val="Arial"/>
        <b/>
        <color theme="1"/>
        <sz val="10.0"/>
      </rPr>
      <t>Facultad De Medicina Veterinaria y Zootecnia - Universidad Nacional Micaela Bastidas de Apurímac</t>
    </r>
    <r>
      <rPr>
        <rFont val="Arial"/>
        <color theme="1"/>
        <sz val="10.0"/>
      </rPr>
      <t xml:space="preserve">
Mg.Thalia Alexandra Rivera Ashqui
</t>
    </r>
    <r>
      <rPr>
        <rFont val="Arial"/>
        <b/>
        <color theme="1"/>
        <sz val="10.0"/>
      </rPr>
      <t xml:space="preserve">CE: </t>
    </r>
    <r>
      <rPr>
        <rFont val="Arial"/>
        <color theme="1"/>
        <sz val="10.0"/>
      </rPr>
      <t xml:space="preserve">001658911
</t>
    </r>
    <r>
      <rPr>
        <rFont val="Arial"/>
        <b/>
        <color theme="1"/>
        <sz val="10.0"/>
      </rPr>
      <t>Laboratorio de preservación de alimentos - Centro de Investigaciones y Transferencia del Noroeste de la Provincia de Buenos Aires (CIT NOBA) – Argentina</t>
    </r>
  </si>
  <si>
    <r>
      <rPr>
        <rFont val="Arial"/>
        <b/>
        <color theme="1"/>
        <sz val="10.0"/>
      </rPr>
      <t xml:space="preserve">Tesistas: </t>
    </r>
    <r>
      <rPr>
        <rFont val="Arial"/>
        <color theme="1"/>
        <sz val="10.0"/>
      </rPr>
      <t xml:space="preserve">
-        Est. Maricarmen Paredes Arteaga Reyes 
</t>
    </r>
    <r>
      <rPr>
        <rFont val="Arial"/>
        <b/>
        <color theme="1"/>
        <sz val="10.0"/>
      </rPr>
      <t>DNI:</t>
    </r>
    <r>
      <rPr>
        <rFont val="Arial"/>
        <color theme="1"/>
        <sz val="10.0"/>
      </rPr>
      <t xml:space="preserve">76325365
</t>
    </r>
    <r>
      <rPr>
        <rFont val="Arial"/>
        <b/>
        <color theme="1"/>
        <sz val="10.0"/>
      </rPr>
      <t>Egresada de la Escuela Profesional de Industrias Alimentarias, Facultad de Ingeniería, Universidad Nacional de Barranca</t>
    </r>
    <r>
      <rPr>
        <rFont val="Arial"/>
        <color theme="1"/>
        <sz val="10.0"/>
      </rPr>
      <t xml:space="preserve">
-        Est. Marcia Briggith Guevarra Lazaro
</t>
    </r>
    <r>
      <rPr>
        <rFont val="Arial"/>
        <b/>
        <color theme="1"/>
        <sz val="10.0"/>
      </rPr>
      <t>DNI:</t>
    </r>
    <r>
      <rPr>
        <rFont val="Arial"/>
        <color theme="1"/>
        <sz val="10.0"/>
      </rPr>
      <t xml:space="preserve"> 70856867
</t>
    </r>
    <r>
      <rPr>
        <rFont val="Arial"/>
        <b/>
        <color theme="1"/>
        <sz val="10.0"/>
      </rPr>
      <t>Est 10 ciclo de la Escuela Profesional de Industrias Alimentarias, Facultad de Ingeniería, Universidad Nacional de Barranca</t>
    </r>
  </si>
  <si>
    <t>“RESPUESTA SENSORIAL  FISIOLÓGICA DEL CONSUMIDOR Y USO DE INTELIGENCIA ARTIFICIAL PARA ANALIZAR PRODUCTOS PROTEICOS A BASE DE PLANTAS (PLANT- 
BASED)”.</t>
  </si>
  <si>
    <t>Ingeniería, ciencia y Tecnología de Alimentos
R.C.O N°991-2024-UNAB</t>
  </si>
  <si>
    <t>60</t>
  </si>
  <si>
    <r>
      <rPr>
        <rFont val="Calibri"/>
        <color theme="1"/>
        <sz val="8.0"/>
      </rPr>
      <t xml:space="preserve">José Esteban Chocce Peña
</t>
    </r>
    <r>
      <rPr>
        <rFont val="Calibri"/>
        <b/>
        <color theme="1"/>
        <sz val="8.0"/>
      </rPr>
      <t xml:space="preserve">DNI: </t>
    </r>
    <r>
      <rPr>
        <rFont val="Calibri"/>
        <color theme="1"/>
        <sz val="8.0"/>
      </rPr>
      <t xml:space="preserve">40714382
</t>
    </r>
    <r>
      <rPr>
        <rFont val="Calibri"/>
        <b/>
        <color theme="1"/>
        <sz val="8.0"/>
      </rPr>
      <t>Departamento de Ciencias Sociales y Humanidades, Facultad de Ciencias Jurídicas, Contables, Financieras y Administrativas.</t>
    </r>
  </si>
  <si>
    <t>INV-031-2025-UNAB</t>
  </si>
  <si>
    <t>INV-020-2025-UNAB</t>
  </si>
  <si>
    <r>
      <rPr>
        <rFont val="Arial"/>
        <b/>
        <color theme="1"/>
        <sz val="8.0"/>
      </rPr>
      <t>Co-Investigadores-UNAB:</t>
    </r>
    <r>
      <rPr>
        <rFont val="Arial"/>
        <color theme="1"/>
        <sz val="8.0"/>
      </rPr>
      <t xml:space="preserve">
Mg. Adolfo César Lazo Lazo
</t>
    </r>
    <r>
      <rPr>
        <rFont val="Arial"/>
        <b/>
        <color theme="1"/>
        <sz val="8.0"/>
      </rPr>
      <t xml:space="preserve">DNI: </t>
    </r>
    <r>
      <rPr>
        <rFont val="Arial"/>
        <color theme="1"/>
        <sz val="8.0"/>
      </rPr>
      <t xml:space="preserve">09449661
</t>
    </r>
    <r>
      <rPr>
        <rFont val="Arial"/>
        <b/>
        <color theme="1"/>
        <sz val="8.0"/>
      </rPr>
      <t>Departamento de Ciencias Sociales y Humanidades, Facultad de Ciencias Jurídicas, Contables, Financieras y Administrativas.</t>
    </r>
    <r>
      <rPr>
        <rFont val="Arial"/>
        <color theme="1"/>
        <sz val="8.0"/>
      </rPr>
      <t xml:space="preserve">
Mg. Ida Juana Vidal Torres
</t>
    </r>
    <r>
      <rPr>
        <rFont val="Arial"/>
        <b/>
        <color theme="1"/>
        <sz val="8.0"/>
      </rPr>
      <t xml:space="preserve">DNI: </t>
    </r>
    <r>
      <rPr>
        <rFont val="Arial"/>
        <color theme="1"/>
        <sz val="8.0"/>
      </rPr>
      <t xml:space="preserve">15862973
</t>
    </r>
    <r>
      <rPr>
        <rFont val="Arial"/>
        <b/>
        <color theme="1"/>
        <sz val="8.0"/>
      </rPr>
      <t>Departamento de Ciencias Sociales y Humanidades, Facultad de Ciencias Jurídicas, Contables, Financieras y Administrativas.</t>
    </r>
    <r>
      <rPr>
        <rFont val="Arial"/>
        <color theme="1"/>
        <sz val="8.0"/>
      </rPr>
      <t xml:space="preserve">
</t>
    </r>
    <r>
      <rPr>
        <rFont val="Arial"/>
        <b/>
        <color theme="1"/>
        <sz val="8.0"/>
      </rPr>
      <t xml:space="preserve">
Tesistas: 
</t>
    </r>
    <r>
      <rPr>
        <rFont val="Arial"/>
        <color theme="1"/>
        <sz val="8.0"/>
      </rPr>
      <t xml:space="preserve">Est. Mellybeth Jetsubely Rios Vidal 
</t>
    </r>
    <r>
      <rPr>
        <rFont val="Arial"/>
        <b/>
        <color theme="1"/>
        <sz val="8.0"/>
      </rPr>
      <t xml:space="preserve">DNI: </t>
    </r>
    <r>
      <rPr>
        <rFont val="Arial"/>
        <color theme="1"/>
        <sz val="8.0"/>
      </rPr>
      <t xml:space="preserve">72094193
</t>
    </r>
    <r>
      <rPr>
        <rFont val="Arial"/>
        <b/>
        <color theme="1"/>
        <sz val="8.0"/>
      </rPr>
      <t>Escuela Profesional de Derecho y Ciencias Políticas, Facultad de Ciencias Jurídicas, Contables, Financieras y Administrativas - UNAB.</t>
    </r>
    <r>
      <rPr>
        <rFont val="Arial"/>
        <color theme="1"/>
        <sz val="8.0"/>
      </rPr>
      <t xml:space="preserve">
Bach. Moises Renato Chocce Peña
</t>
    </r>
    <r>
      <rPr>
        <rFont val="Arial"/>
        <b/>
        <color theme="1"/>
        <sz val="8.0"/>
      </rPr>
      <t xml:space="preserve">DNI: </t>
    </r>
    <r>
      <rPr>
        <rFont val="Arial"/>
        <color theme="1"/>
        <sz val="8.0"/>
      </rPr>
      <t xml:space="preserve">47712856
</t>
    </r>
    <r>
      <rPr>
        <rFont val="Arial"/>
        <b/>
        <color theme="1"/>
        <sz val="8.0"/>
      </rPr>
      <t>Administración- Universidad Antonio Ruiz de Montoya. Lima - Perú</t>
    </r>
  </si>
  <si>
    <t>232-2025-UNAB
(04/03/2025)
incoorporacion de tesistas con R.C.O N° 1306-2025-UNAB</t>
  </si>
  <si>
    <t>Dr. GREGORIO JOSÉ 
ARONE GASPAR</t>
  </si>
  <si>
    <r>
      <rPr>
        <rFont val="Arial"/>
        <color theme="1"/>
        <sz val="8.0"/>
      </rPr>
      <t xml:space="preserve">CIENCIAS SOCIALES
</t>
    </r>
    <r>
      <rPr>
        <rFont val="Arial"/>
        <color rgb="FF1155CC"/>
        <sz val="8.0"/>
        <u/>
      </rPr>
      <t>R.C.O N°991-2024-UNAB</t>
    </r>
  </si>
  <si>
    <t>Dr. Arcadio Sánchez Onofre (UNH)
Dr. Manuel Fernández López (EEZGE)
Ocaña Urbano Roger Elvis(Tesista)
Areche Yance Lourdes (Tesista)</t>
  </si>
  <si>
    <t>02/03/2024
Ampliación:
02/09/2024</t>
  </si>
  <si>
    <t>INV-032-2025-UNAB</t>
  </si>
  <si>
    <t xml:space="preserve">Dr. Nicodemo Crescencio Jamanca (Co-Investigador UNAB)
Melgarejo Rivera, Emperatriz (Gestor)
</t>
  </si>
  <si>
    <t xml:space="preserve">
Dra. Amparo Eccoña Sota  (Co-Investigador U.N. Micaelas Bastidas)
Mg. Joel Jerson Coaquira Quispe  (Co-Investigador U.P. Union)
Dra. Carla Arancibia Aguilar  (Co-Investigador U.S. Chile)</t>
  </si>
  <si>
    <r>
      <rPr>
        <rFont val="Calibri"/>
        <color theme="1"/>
        <sz val="10.0"/>
      </rPr>
      <t xml:space="preserve">Luis Alfredo Espinoza Espinoza 
</t>
    </r>
    <r>
      <rPr>
        <rFont val="Calibri"/>
        <b/>
        <color theme="1"/>
        <sz val="10.0"/>
      </rPr>
      <t>DNI:</t>
    </r>
    <r>
      <rPr>
        <rFont val="Calibri"/>
        <color theme="1"/>
        <sz val="10.0"/>
      </rPr>
      <t xml:space="preserve"> 80549617
</t>
    </r>
    <r>
      <rPr>
        <rFont val="Calibri"/>
        <b/>
        <color theme="1"/>
        <sz val="10.0"/>
      </rPr>
      <t>Escuela Profesional de Ingeniería en Industrias Alimentarias, Facultad de Ingeniería</t>
    </r>
  </si>
  <si>
    <r>
      <rPr>
        <rFont val="Arial"/>
        <color theme="1"/>
        <sz val="10.0"/>
      </rPr>
      <t xml:space="preserve">
</t>
    </r>
    <r>
      <rPr>
        <rFont val="Arial"/>
        <b/>
        <color theme="1"/>
        <sz val="10.0"/>
      </rPr>
      <t>Co-Investigadores-UNAB</t>
    </r>
    <r>
      <rPr>
        <rFont val="Arial"/>
        <color theme="1"/>
        <sz val="10.0"/>
      </rPr>
      <t xml:space="preserve">
 Mg. Hernán Edwin Verde Lujan
</t>
    </r>
    <r>
      <rPr>
        <rFont val="Arial"/>
        <b/>
        <color theme="1"/>
        <sz val="10.0"/>
      </rPr>
      <t xml:space="preserve">     DNI: </t>
    </r>
    <r>
      <rPr>
        <rFont val="Arial"/>
        <color theme="1"/>
        <sz val="10.0"/>
      </rPr>
      <t xml:space="preserve">19074609
</t>
    </r>
    <r>
      <rPr>
        <rFont val="Arial"/>
        <b/>
        <color theme="1"/>
        <sz val="10.0"/>
      </rPr>
      <t>Departamento de Ciencias Básicas y Afines, Facultad de Ingeniería.</t>
    </r>
    <r>
      <rPr>
        <rFont val="Arial"/>
        <color theme="1"/>
        <sz val="10.0"/>
      </rPr>
      <t xml:space="preserve">
Dra. Sarela Carmela Alfaro Cruz
</t>
    </r>
    <r>
      <rPr>
        <rFont val="Arial"/>
        <b/>
        <color theme="1"/>
        <sz val="10.0"/>
      </rPr>
      <t xml:space="preserve">     DNI:</t>
    </r>
    <r>
      <rPr>
        <rFont val="Arial"/>
        <color theme="1"/>
        <sz val="10.0"/>
      </rPr>
      <t xml:space="preserve"> 08488439
</t>
    </r>
    <r>
      <rPr>
        <rFont val="Arial"/>
        <b/>
        <color theme="1"/>
        <sz val="10.0"/>
      </rPr>
      <t xml:space="preserve"> Escuela profesional de Ingeniería en Industrias Alimentarias, Facultad de Ingeniería</t>
    </r>
    <r>
      <rPr>
        <rFont val="Arial"/>
        <color theme="1"/>
        <sz val="10.0"/>
      </rPr>
      <t xml:space="preserve">
</t>
    </r>
    <r>
      <rPr>
        <rFont val="Arial"/>
        <b/>
        <color theme="1"/>
        <sz val="10.0"/>
      </rPr>
      <t>Investigadores Externos</t>
    </r>
    <r>
      <rPr>
        <rFont val="Arial"/>
        <color theme="1"/>
        <sz val="10.0"/>
      </rPr>
      <t xml:space="preserve">
Ing. Luis Alberto Ruiz Flores
</t>
    </r>
    <r>
      <rPr>
        <rFont val="Arial"/>
        <b/>
        <color theme="1"/>
        <sz val="10.0"/>
      </rPr>
      <t xml:space="preserve">     DNI: </t>
    </r>
    <r>
      <rPr>
        <rFont val="Arial"/>
        <color theme="1"/>
        <sz val="10.0"/>
      </rPr>
      <t xml:space="preserve">74592419
</t>
    </r>
    <r>
      <rPr>
        <rFont val="Arial"/>
        <b/>
        <color theme="1"/>
        <sz val="10.0"/>
      </rPr>
      <t>Investigador adscrito al grupo de Investigación de Alimentos funcionales y bioprocesos del departamento de Ingeniería de Industrias Alimentarias de la Universidad Nacional de Frontera.</t>
    </r>
    <r>
      <rPr>
        <rFont val="Arial"/>
        <color theme="1"/>
        <sz val="10.0"/>
      </rPr>
      <t xml:space="preserve">
Dr. David César Ardiles Saravia
CE: TS 6NIMB4 9T2
I</t>
    </r>
    <r>
      <rPr>
        <rFont val="Arial"/>
        <b/>
        <color theme="1"/>
        <sz val="10.0"/>
      </rPr>
      <t>nvestigador Adscrito al Departamento de Ingeniería -  3R-Aerospace Nanotechnology adscrito a la Universidad Grenoble, Alpes, Francia</t>
    </r>
  </si>
  <si>
    <t>20/01/2025
Ampliación:
20/04/2025</t>
  </si>
  <si>
    <r>
      <rPr>
        <rFont val="Arial"/>
        <b/>
        <color theme="1"/>
        <sz val="10.0"/>
      </rPr>
      <t xml:space="preserve">Tesistas: </t>
    </r>
    <r>
      <rPr>
        <rFont val="Arial"/>
        <color theme="1"/>
        <sz val="10.0"/>
      </rPr>
      <t xml:space="preserve">
-        Est. Damary Ramirez Ramírez Romero
</t>
    </r>
    <r>
      <rPr>
        <rFont val="Arial"/>
        <b/>
        <color theme="1"/>
        <sz val="10.0"/>
      </rPr>
      <t xml:space="preserve">DNI: </t>
    </r>
    <r>
      <rPr>
        <rFont val="Arial"/>
        <color theme="1"/>
        <sz val="10.0"/>
      </rPr>
      <t xml:space="preserve">76320799
</t>
    </r>
    <r>
      <rPr>
        <rFont val="Arial"/>
        <b/>
        <color theme="1"/>
        <sz val="10.0"/>
      </rPr>
      <t>Est. del 8vo Ciclo Escuela Profesional de Ingeniería de Industrias Alimentarias, Facultad de Ingeniería, Universidad Nacional de Barranca</t>
    </r>
    <r>
      <rPr>
        <rFont val="Arial"/>
        <color theme="1"/>
        <sz val="10.0"/>
      </rPr>
      <t xml:space="preserve">
-        Est. Stevens Andree Romero Sandoval 
</t>
    </r>
    <r>
      <rPr>
        <rFont val="Arial"/>
        <b/>
        <color theme="1"/>
        <sz val="10.0"/>
      </rPr>
      <t>DNI:</t>
    </r>
    <r>
      <rPr>
        <rFont val="Arial"/>
        <color theme="1"/>
        <sz val="10.0"/>
      </rPr>
      <t xml:space="preserve"> 72562507
</t>
    </r>
    <r>
      <rPr>
        <rFont val="Arial"/>
        <b/>
        <color theme="1"/>
        <sz val="10.0"/>
      </rPr>
      <t xml:space="preserve">Est. del 8vo Ciclo Escuela Profesional de Ingeniería de Industrias Alimentarias, Facultad de Ingeniería, Universidad Nacional de Barranca
</t>
    </r>
    <r>
      <rPr>
        <rFont val="Arial"/>
        <color theme="1"/>
        <sz val="10.0"/>
      </rPr>
      <t xml:space="preserve">Sarita Estefany Villalon Tarazona
</t>
    </r>
    <r>
      <rPr>
        <rFont val="Arial"/>
        <b/>
        <color theme="1"/>
        <sz val="10.0"/>
      </rPr>
      <t xml:space="preserve">Bachiller en Ingeniería en Industrias Alimentarias, Facultad de Ingeniería
Universidad Nacional de Barranca
DNI: 73593747
</t>
    </r>
    <r>
      <rPr>
        <rFont val="Arial"/>
        <color theme="1"/>
        <sz val="10.0"/>
      </rPr>
      <t xml:space="preserve">Sarumi Livanesa Seminario Leon
</t>
    </r>
    <r>
      <rPr>
        <rFont val="Arial"/>
        <b/>
        <color theme="1"/>
        <sz val="10.0"/>
      </rPr>
      <t>Bachiller en Ingeniería en Industrias Alimentarias, Facultad de Ingeniería
Universidad Nacional de Barranca
DNI:</t>
    </r>
    <r>
      <rPr>
        <rFont val="Arial"/>
        <color theme="1"/>
        <sz val="10.0"/>
      </rPr>
      <t xml:space="preserve"> 74630636</t>
    </r>
  </si>
  <si>
    <r>
      <rPr>
        <rFont val="Calibri"/>
        <color theme="1"/>
        <sz val="8.0"/>
      </rPr>
      <t xml:space="preserve">Eduardo Zorrilla Tarazona
</t>
    </r>
    <r>
      <rPr>
        <rFont val="Calibri"/>
        <b/>
        <color theme="1"/>
        <sz val="8.0"/>
      </rPr>
      <t>DNI:</t>
    </r>
    <r>
      <rPr>
        <rFont val="Calibri"/>
        <color theme="1"/>
        <sz val="8.0"/>
      </rPr>
      <t xml:space="preserve"> 15627606
Departamento de Ciencias Básicas y Afines, Facultad de Ingeniería.</t>
    </r>
  </si>
  <si>
    <r>
      <rPr>
        <rFont val="Arial"/>
        <b/>
        <color theme="1"/>
        <sz val="8.0"/>
      </rPr>
      <t>Co-Investigadores-UNAB:</t>
    </r>
    <r>
      <rPr>
        <rFont val="Arial"/>
        <color theme="1"/>
        <sz val="8.0"/>
      </rPr>
      <t xml:space="preserve">
Dr. Arístides Ramón Serruto Colque
</t>
    </r>
    <r>
      <rPr>
        <rFont val="Arial"/>
        <b/>
        <color theme="1"/>
        <sz val="8.0"/>
      </rPr>
      <t xml:space="preserve">DNI: </t>
    </r>
    <r>
      <rPr>
        <rFont val="Arial"/>
        <color theme="1"/>
        <sz val="8.0"/>
      </rPr>
      <t xml:space="preserve">01284486
</t>
    </r>
    <r>
      <rPr>
        <rFont val="Arial"/>
        <b/>
        <color theme="1"/>
        <sz val="8.0"/>
      </rPr>
      <t>Escuela Profesional de Ingeniería Agrónoma, Facultad de Ingeniería.</t>
    </r>
    <r>
      <rPr>
        <rFont val="Arial"/>
        <color theme="1"/>
        <sz val="8.0"/>
      </rPr>
      <t xml:space="preserve">
Mg. Hector Jorge Castro Bartolomé
</t>
    </r>
    <r>
      <rPr>
        <rFont val="Arial"/>
        <b/>
        <color theme="1"/>
        <sz val="8.0"/>
      </rPr>
      <t>DNI: 16601765</t>
    </r>
    <r>
      <rPr>
        <rFont val="Arial"/>
        <color theme="1"/>
        <sz val="8.0"/>
      </rPr>
      <t xml:space="preserve">
</t>
    </r>
    <r>
      <rPr>
        <rFont val="Arial"/>
        <b/>
        <color theme="1"/>
        <sz val="8.0"/>
      </rPr>
      <t>Departamento de Ciencias Básicas y Afines, Facultad de Ingeniería.</t>
    </r>
    <r>
      <rPr>
        <rFont val="Arial"/>
        <color theme="1"/>
        <sz val="8.0"/>
      </rPr>
      <t xml:space="preserve">
Mg. Dani Paul Gonzales Romero
</t>
    </r>
    <r>
      <rPr>
        <rFont val="Arial"/>
        <b/>
        <color theme="1"/>
        <sz val="8.0"/>
      </rPr>
      <t xml:space="preserve">DNI: </t>
    </r>
    <r>
      <rPr>
        <rFont val="Arial"/>
        <color theme="1"/>
        <sz val="8.0"/>
      </rPr>
      <t xml:space="preserve">80617245
</t>
    </r>
    <r>
      <rPr>
        <rFont val="Arial"/>
        <b/>
        <color theme="1"/>
        <sz val="8.0"/>
      </rPr>
      <t>Escuela Profesional de Enfermería, Facultad de Ciencias de la Salud.</t>
    </r>
    <r>
      <rPr>
        <rFont val="Arial"/>
        <color theme="1"/>
        <sz val="8.0"/>
      </rPr>
      <t xml:space="preserve">
Mg. Miguel Vicente Alvino Aldave
</t>
    </r>
    <r>
      <rPr>
        <rFont val="Arial"/>
        <b/>
        <color theme="1"/>
        <sz val="8.0"/>
      </rPr>
      <t xml:space="preserve">DNI: </t>
    </r>
    <r>
      <rPr>
        <rFont val="Arial"/>
        <color theme="1"/>
        <sz val="8.0"/>
      </rPr>
      <t xml:space="preserve">43368541
</t>
    </r>
    <r>
      <rPr>
        <rFont val="Arial"/>
        <b/>
        <color theme="1"/>
        <sz val="8.0"/>
      </rPr>
      <t>Departamento de Ciencias Básicas y Afines, Facultad de Ingeniería.</t>
    </r>
  </si>
  <si>
    <t>61</t>
  </si>
  <si>
    <r>
      <rPr>
        <rFont val="Arial"/>
        <b/>
        <color theme="1"/>
        <sz val="8.0"/>
      </rPr>
      <t>Investigadores Externos:</t>
    </r>
    <r>
      <rPr>
        <rFont val="Arial"/>
        <color theme="1"/>
        <sz val="8.0"/>
      </rPr>
      <t xml:space="preserve">
Dr. Jacinto Joaquin Vertiz Osores
</t>
    </r>
    <r>
      <rPr>
        <rFont val="Arial"/>
        <b/>
        <color theme="1"/>
        <sz val="8.0"/>
      </rPr>
      <t>DNI:</t>
    </r>
    <r>
      <rPr>
        <rFont val="Arial"/>
        <color theme="1"/>
        <sz val="8.0"/>
      </rPr>
      <t xml:space="preserve"> 16735482
</t>
    </r>
    <r>
      <rPr>
        <rFont val="Arial"/>
        <b/>
        <color theme="1"/>
        <sz val="8.0"/>
      </rPr>
      <t>Facultad de Ingeniería y Gestión de la Universidad Nacional Tecnológica de Lima Sur (Untels). Lima - Perú.</t>
    </r>
  </si>
  <si>
    <r>
      <rPr>
        <rFont val="Arial"/>
        <color theme="1"/>
        <sz val="8.0"/>
      </rPr>
      <t xml:space="preserve">CIENCIAS NATURALES Y EXACTAS
</t>
    </r>
    <r>
      <rPr>
        <rFont val="Arial"/>
        <color rgb="FF1155CC"/>
        <sz val="8.0"/>
        <u/>
      </rPr>
      <t>R.C.O N°991-2024-UNAB</t>
    </r>
  </si>
  <si>
    <r>
      <rPr>
        <rFont val="Calibri"/>
        <color theme="1"/>
        <sz val="10.0"/>
      </rPr>
      <t xml:space="preserve">Juan Miguel Juarez Martinez 
</t>
    </r>
    <r>
      <rPr>
        <rFont val="Calibri"/>
        <b/>
        <color theme="1"/>
        <sz val="10.0"/>
      </rPr>
      <t xml:space="preserve">DNI:  </t>
    </r>
    <r>
      <rPr>
        <rFont val="Calibri"/>
        <color theme="1"/>
        <sz val="10.0"/>
      </rPr>
      <t xml:space="preserve">16754186
</t>
    </r>
    <r>
      <rPr>
        <rFont val="Calibri"/>
        <b/>
        <color theme="1"/>
        <sz val="10.0"/>
      </rPr>
      <t>Escuela Profesional de Derecho y Ciencias Políticas, Facultad de Ciencias Jurídicas, Contables, Financieras  y Administrativas</t>
    </r>
  </si>
  <si>
    <r>
      <rPr>
        <rFont val="Arial"/>
        <color theme="1"/>
        <sz val="10.0"/>
      </rPr>
      <t xml:space="preserve">
</t>
    </r>
    <r>
      <rPr>
        <rFont val="Arial"/>
        <b/>
        <color theme="1"/>
        <sz val="10.0"/>
      </rPr>
      <t>Co-Investigadores-UNAB</t>
    </r>
    <r>
      <rPr>
        <rFont val="Arial"/>
        <color theme="1"/>
        <sz val="10.0"/>
      </rPr>
      <t xml:space="preserve">
Dr. Jorge Hernán Nieves Chen
</t>
    </r>
    <r>
      <rPr>
        <rFont val="Arial"/>
        <b/>
        <color theme="1"/>
        <sz val="10.0"/>
      </rPr>
      <t xml:space="preserve">   DNI:  </t>
    </r>
    <r>
      <rPr>
        <rFont val="Arial"/>
        <color theme="1"/>
        <sz val="10.0"/>
      </rPr>
      <t xml:space="preserve">09538664
</t>
    </r>
    <r>
      <rPr>
        <rFont val="Arial"/>
        <b/>
        <color theme="1"/>
        <sz val="10.0"/>
      </rPr>
      <t>Escuela Profesional de Derecho y Ciencias Políticas, Facultad de Ciencias Jurídicas, Contables, Financieras  y Administrativas</t>
    </r>
    <r>
      <rPr>
        <rFont val="Arial"/>
        <color theme="1"/>
        <sz val="10.0"/>
      </rPr>
      <t xml:space="preserve">
Dra. Yorrlanka Evelin Damián Espinoza
</t>
    </r>
    <r>
      <rPr>
        <rFont val="Arial"/>
        <b/>
        <color theme="1"/>
        <sz val="10.0"/>
      </rPr>
      <t xml:space="preserve">DNI: </t>
    </r>
    <r>
      <rPr>
        <rFont val="Arial"/>
        <color theme="1"/>
        <sz val="10.0"/>
      </rPr>
      <t xml:space="preserve">15299722
</t>
    </r>
    <r>
      <rPr>
        <rFont val="Arial"/>
        <b/>
        <color theme="1"/>
        <sz val="10.0"/>
      </rPr>
      <t>Escuela Profesional de Derecho y Ciencias Políticas, Facultad de Ciencias Jurídicas, Contables, Financieras  y Administrativas</t>
    </r>
    <r>
      <rPr>
        <rFont val="Arial"/>
        <color theme="1"/>
        <sz val="10.0"/>
      </rPr>
      <t xml:space="preserve">Mg. Efrain Ludogardo Ostos Rodríguez
</t>
    </r>
    <r>
      <rPr>
        <rFont val="Arial"/>
        <b/>
        <color theme="1"/>
        <sz val="10.0"/>
      </rPr>
      <t xml:space="preserve">DNI: </t>
    </r>
    <r>
      <rPr>
        <rFont val="Arial"/>
        <color theme="1"/>
        <sz val="10.0"/>
      </rPr>
      <t xml:space="preserve">15299209
</t>
    </r>
    <r>
      <rPr>
        <rFont val="Arial"/>
        <b/>
        <color theme="1"/>
        <sz val="10.0"/>
      </rPr>
      <t>Escuela Profesional de Derecho y Ciencias Políticas, Facultad de Ciencias Jurídicas, Contables, Financieras y Administrativas</t>
    </r>
    <r>
      <rPr>
        <rFont val="Arial"/>
        <color theme="1"/>
        <sz val="10.0"/>
      </rPr>
      <t xml:space="preserve">
</t>
    </r>
    <r>
      <rPr>
        <rFont val="Arial"/>
        <b/>
        <color theme="1"/>
        <sz val="10.0"/>
      </rPr>
      <t>Investigadores Externos</t>
    </r>
    <r>
      <rPr>
        <rFont val="Arial"/>
        <color theme="1"/>
        <sz val="10.0"/>
      </rPr>
      <t xml:space="preserve">
Mg. Christhian Benavente León
</t>
    </r>
    <r>
      <rPr>
        <rFont val="Arial"/>
        <b/>
        <color theme="1"/>
        <sz val="10.0"/>
      </rPr>
      <t xml:space="preserve">DNI: </t>
    </r>
    <r>
      <rPr>
        <rFont val="Arial"/>
        <color theme="1"/>
        <sz val="10.0"/>
      </rPr>
      <t xml:space="preserve">72228127
</t>
    </r>
    <r>
      <rPr>
        <rFont val="Arial"/>
        <b/>
        <color theme="1"/>
        <sz val="10.0"/>
      </rPr>
      <t>Escuela Profesional de Ingeniería Civil, Facultad de Ingeniería de la Universidad Nacional José Faustino Sánchez Carrión</t>
    </r>
  </si>
  <si>
    <r>
      <rPr>
        <rFont val="Arial"/>
        <b/>
        <color theme="1"/>
        <sz val="10.0"/>
      </rPr>
      <t xml:space="preserve">Tesistas: </t>
    </r>
    <r>
      <rPr>
        <rFont val="Arial"/>
        <color theme="1"/>
        <sz val="10.0"/>
      </rPr>
      <t xml:space="preserve">
-  Est. Sheyla Anabel Arroyo Alburqueque
</t>
    </r>
    <r>
      <rPr>
        <rFont val="Arial"/>
        <b/>
        <color theme="1"/>
        <sz val="10.0"/>
      </rPr>
      <t>DNI:</t>
    </r>
    <r>
      <rPr>
        <rFont val="Arial"/>
        <color theme="1"/>
        <sz val="10.0"/>
      </rPr>
      <t xml:space="preserve"> 71528560
</t>
    </r>
    <r>
      <rPr>
        <rFont val="Arial"/>
        <b/>
        <color theme="1"/>
        <sz val="10.0"/>
      </rPr>
      <t>Est. del 9no Ciclo Escuela Profesional de Derecho y Ciencias Políticas, Facultad de Ciencias Jurídicas, Contables, Financieras y Administrativas, Universidad Nacional de Barranca</t>
    </r>
    <r>
      <rPr>
        <rFont val="Arial"/>
        <color theme="1"/>
        <sz val="10.0"/>
      </rPr>
      <t xml:space="preserve">
- Est. Christian Abel Trujillo Flores
</t>
    </r>
    <r>
      <rPr>
        <rFont val="Arial"/>
        <b/>
        <color theme="1"/>
        <sz val="10.0"/>
      </rPr>
      <t xml:space="preserve">DNI: </t>
    </r>
    <r>
      <rPr>
        <rFont val="Arial"/>
        <color theme="1"/>
        <sz val="10.0"/>
      </rPr>
      <t xml:space="preserve">71635094
</t>
    </r>
    <r>
      <rPr>
        <rFont val="Arial"/>
        <b/>
        <color theme="1"/>
        <sz val="10.0"/>
      </rPr>
      <t>Est. del 9no Ciclo Escuela Profesional de Derecho y Ciencias Políticas, Facultad de Ciencias Jurídicas, Contables, Financieras y Administrativas, Universidad Nacional de Barranca</t>
    </r>
  </si>
  <si>
    <t>Ciencias sociales
R.C.O N°991-2024-UNAB</t>
  </si>
  <si>
    <t>62</t>
  </si>
  <si>
    <r>
      <rPr>
        <rFont val="Calibri"/>
        <color theme="1"/>
        <sz val="10.0"/>
      </rPr>
      <t xml:space="preserve">Zoila Rosa Lira Camargo 
</t>
    </r>
    <r>
      <rPr>
        <rFont val="Calibri"/>
        <b/>
        <color theme="1"/>
        <sz val="10.0"/>
      </rPr>
      <t>DNI:</t>
    </r>
    <r>
      <rPr>
        <rFont val="Calibri"/>
        <color theme="1"/>
        <sz val="10.0"/>
      </rPr>
      <t xml:space="preserve"> 22499113
</t>
    </r>
    <r>
      <rPr>
        <rFont val="Calibri"/>
        <b/>
        <color theme="1"/>
        <sz val="10.0"/>
      </rPr>
      <t>Escuela Profesional de Contabilidad y Finanzas, Facultad de Ciencias Jurídicas, Contables, Financieras y Administrativas</t>
    </r>
  </si>
  <si>
    <r>
      <rPr>
        <rFont val="Calibri"/>
        <color rgb="FF0563C1"/>
        <sz val="8.0"/>
        <u/>
      </rPr>
      <t xml:space="preserve">
R.C.O N° 232-2025-UNAB (04-03-2025) RESULTADOS
R.C.O N°1225-2024-UNAB- BASES 
 </t>
    </r>
    <r>
      <rPr>
        <rFont val="Calibri"/>
        <color rgb="FF1155CC"/>
        <sz val="8.0"/>
        <u/>
      </rPr>
      <t xml:space="preserve"> R.C.O-1224-2024-UNAB REGLAMENTO</t>
    </r>
    <r>
      <rPr>
        <rFont val="Calibri"/>
        <color rgb="FF0563C1"/>
        <sz val="8.0"/>
        <u/>
      </rPr>
      <t xml:space="preserve">
</t>
    </r>
  </si>
  <si>
    <r>
      <rPr>
        <rFont val="Arial"/>
        <b/>
        <color theme="1"/>
        <sz val="10.0"/>
      </rPr>
      <t xml:space="preserve">
Co-Investigadores-UNAB</t>
    </r>
    <r>
      <rPr>
        <rFont val="Arial"/>
        <color theme="1"/>
        <sz val="10.0"/>
      </rPr>
      <t xml:space="preserve">
Dr. Misael Benigno Revilla Becerra
</t>
    </r>
    <r>
      <rPr>
        <rFont val="Arial"/>
        <b/>
        <color theme="1"/>
        <sz val="10.0"/>
      </rPr>
      <t>DNI:</t>
    </r>
    <r>
      <rPr>
        <rFont val="Arial"/>
        <color theme="1"/>
        <sz val="10.0"/>
      </rPr>
      <t xml:space="preserve"> 32804567
</t>
    </r>
    <r>
      <rPr>
        <rFont val="Arial"/>
        <b/>
        <color theme="1"/>
        <sz val="10.0"/>
      </rPr>
      <t>Escuela Profesional de Contabilidad y Finanzas, Facultad de Ciencias Jurídicas, Contables, Financieras y Administrativas</t>
    </r>
    <r>
      <rPr>
        <rFont val="Arial"/>
        <color theme="1"/>
        <sz val="10.0"/>
      </rPr>
      <t xml:space="preserve">
Dr. Jorge Hernán Nieves Chen
</t>
    </r>
    <r>
      <rPr>
        <rFont val="Arial"/>
        <b/>
        <color theme="1"/>
        <sz val="10.0"/>
      </rPr>
      <t>DNI:</t>
    </r>
    <r>
      <rPr>
        <rFont val="Arial"/>
        <color theme="1"/>
        <sz val="10.0"/>
      </rPr>
      <t xml:space="preserve"> 09538664,
</t>
    </r>
    <r>
      <rPr>
        <rFont val="Arial"/>
        <b/>
        <color theme="1"/>
        <sz val="10.0"/>
      </rPr>
      <t>Escuela Profesional de Derecho y Ciencias Políticas, Facultad de Ciencias Jurídicas, Contables, Financieras y Administrativas</t>
    </r>
    <r>
      <rPr>
        <rFont val="Arial"/>
        <color theme="1"/>
        <sz val="10.0"/>
      </rPr>
      <t xml:space="preserve">
Mg. Edward Iva Terrones Galvez
</t>
    </r>
    <r>
      <rPr>
        <rFont val="Arial"/>
        <b/>
        <color theme="1"/>
        <sz val="10.0"/>
      </rPr>
      <t xml:space="preserve">DNI: </t>
    </r>
    <r>
      <rPr>
        <rFont val="Arial"/>
        <color theme="1"/>
        <sz val="10.0"/>
      </rPr>
      <t xml:space="preserve">41553816
</t>
    </r>
    <r>
      <rPr>
        <rFont val="Arial"/>
        <b/>
        <color theme="1"/>
        <sz val="10.0"/>
      </rPr>
      <t>Departamento de Ciencias Básicas y Afines, Facultad de Ingeniería</t>
    </r>
    <r>
      <rPr>
        <rFont val="Arial"/>
        <color theme="1"/>
        <sz val="10.0"/>
      </rPr>
      <t xml:space="preserve">
</t>
    </r>
    <r>
      <rPr>
        <rFont val="Arial"/>
        <b/>
        <color theme="1"/>
        <sz val="10.0"/>
      </rPr>
      <t>Investigadores Externos</t>
    </r>
    <r>
      <rPr>
        <rFont val="Arial"/>
        <color theme="1"/>
        <sz val="10.0"/>
      </rPr>
      <t xml:space="preserve">
Mg. Jose Antonio Ogosi 
</t>
    </r>
    <r>
      <rPr>
        <rFont val="Arial"/>
        <b/>
        <color theme="1"/>
        <sz val="10.0"/>
      </rPr>
      <t xml:space="preserve">DNI: </t>
    </r>
    <r>
      <rPr>
        <rFont val="Arial"/>
        <color theme="1"/>
        <sz val="10.0"/>
      </rPr>
      <t xml:space="preserve">42870080
</t>
    </r>
    <r>
      <rPr>
        <rFont val="Arial"/>
        <b/>
        <color theme="1"/>
        <sz val="10.0"/>
      </rPr>
      <t>Escuela Profesional de Ingeniería de Sistemas, Facultad de Ingeniería Industrial y de Sistemas, Universidad Nacional Federico Villarreal</t>
    </r>
  </si>
  <si>
    <r>
      <rPr>
        <rFont val="Arial"/>
        <color theme="1"/>
        <sz val="10.0"/>
      </rPr>
      <t xml:space="preserve">Tesistas: 
-   Egre. Sheyla Meliza Alejandro Bañez
</t>
    </r>
    <r>
      <rPr>
        <rFont val="Arial"/>
        <b/>
        <color theme="1"/>
        <sz val="10.0"/>
      </rPr>
      <t>DNI:</t>
    </r>
    <r>
      <rPr>
        <rFont val="Arial"/>
        <color theme="1"/>
        <sz val="10.0"/>
      </rPr>
      <t xml:space="preserve"> 71531440,
</t>
    </r>
    <r>
      <rPr>
        <rFont val="Arial"/>
        <b/>
        <color theme="1"/>
        <sz val="10.0"/>
      </rPr>
      <t>Alumna del 10mo Ciclo Escuela Profesional de Contabilidad y Finanzas, Facultad de Ciencias Jurídicas, Contables, Financieras y Administrativas, Universidad Nacional de Barranca</t>
    </r>
    <r>
      <rPr>
        <rFont val="Arial"/>
        <color theme="1"/>
        <sz val="10.0"/>
      </rPr>
      <t xml:space="preserve">
-    Egre. Lisset Carola Carrasco Huamán
</t>
    </r>
    <r>
      <rPr>
        <rFont val="Arial"/>
        <b/>
        <color theme="1"/>
        <sz val="10.0"/>
      </rPr>
      <t xml:space="preserve">DNI: </t>
    </r>
    <r>
      <rPr>
        <rFont val="Arial"/>
        <color theme="1"/>
        <sz val="10.0"/>
      </rPr>
      <t xml:space="preserve">75904054
</t>
    </r>
    <r>
      <rPr>
        <rFont val="Arial"/>
        <b/>
        <color theme="1"/>
        <sz val="10.0"/>
      </rPr>
      <t>Egresada de la Escuela Profesional de Contabilidad y Finanzas, Facultad de Ciencias Jurídicas, Contables, Financieras y Administrativas, Universidad Nacional de Barranca</t>
    </r>
  </si>
  <si>
    <t>63</t>
  </si>
  <si>
    <r>
      <rPr>
        <rFont val="Calibri"/>
        <color theme="1"/>
        <sz val="8.0"/>
      </rPr>
      <t xml:space="preserve"> Victor Hugo Lopez Solis
</t>
    </r>
    <r>
      <rPr>
        <rFont val="Calibri"/>
        <b/>
        <color theme="1"/>
        <sz val="8.0"/>
      </rPr>
      <t>DNI:</t>
    </r>
    <r>
      <rPr>
        <rFont val="Calibri"/>
        <color theme="1"/>
        <sz val="8.0"/>
      </rPr>
      <t xml:space="preserve"> 43599506
</t>
    </r>
    <r>
      <rPr>
        <rFont val="Calibri"/>
        <b/>
        <color theme="1"/>
        <sz val="8.0"/>
      </rPr>
      <t>Departamento de Ciencias Básicas y Afines, Facultad de Ingeniería</t>
    </r>
  </si>
  <si>
    <r>
      <rPr>
        <rFont val="Arial"/>
        <b/>
        <color theme="1"/>
        <sz val="8.0"/>
      </rPr>
      <t>Co-Investigadores-UNAB</t>
    </r>
    <r>
      <rPr>
        <rFont val="Arial"/>
        <color theme="1"/>
        <sz val="8.0"/>
      </rPr>
      <t xml:space="preserve">
Mg.Santos Ricardo Celis Rojas
</t>
    </r>
    <r>
      <rPr>
        <rFont val="Arial"/>
        <b/>
        <color theme="1"/>
        <sz val="8.0"/>
      </rPr>
      <t>DNI:</t>
    </r>
    <r>
      <rPr>
        <rFont val="Arial"/>
        <color theme="1"/>
        <sz val="8.0"/>
      </rPr>
      <t xml:space="preserve"> 17857205
</t>
    </r>
    <r>
      <rPr>
        <rFont val="Arial"/>
        <b/>
        <color theme="1"/>
        <sz val="8.0"/>
      </rPr>
      <t>Departamento de Ciencias Básicas y Afines, Facultad de Ingeniería</t>
    </r>
    <r>
      <rPr>
        <rFont val="Arial"/>
        <color theme="1"/>
        <sz val="8.0"/>
      </rPr>
      <t xml:space="preserve">
</t>
    </r>
    <r>
      <rPr>
        <rFont val="Arial"/>
        <b/>
        <color theme="1"/>
        <sz val="8.0"/>
      </rPr>
      <t>Investigadores Externos</t>
    </r>
    <r>
      <rPr>
        <rFont val="Arial"/>
        <color theme="1"/>
        <sz val="8.0"/>
      </rPr>
      <t xml:space="preserve">
Dr. Ivan Pavlovich Chestakov
</t>
    </r>
    <r>
      <rPr>
        <rFont val="Arial"/>
        <b/>
        <color theme="1"/>
        <sz val="8.0"/>
      </rPr>
      <t>CE:</t>
    </r>
    <r>
      <rPr>
        <rFont val="Arial"/>
        <color theme="1"/>
        <sz val="8.0"/>
      </rPr>
      <t xml:space="preserve"> 52.573.83 9-3 SSP-SP
</t>
    </r>
    <r>
      <rPr>
        <rFont val="Arial"/>
        <b/>
        <color theme="1"/>
        <sz val="8.0"/>
      </rPr>
      <t>Departamento de Matemática del Instituto de Matemática y Estadística de la Universidad de São Paulo.</t>
    </r>
    <r>
      <rPr>
        <rFont val="Arial"/>
        <color theme="1"/>
        <sz val="8.0"/>
      </rPr>
      <t xml:space="preserve">
Dr. Alexandre Nikolaevich Grichkov
</t>
    </r>
    <r>
      <rPr>
        <rFont val="Arial"/>
        <b/>
        <color theme="1"/>
        <sz val="8.0"/>
      </rPr>
      <t xml:space="preserve">CE: </t>
    </r>
    <r>
      <rPr>
        <rFont val="Arial"/>
        <color theme="1"/>
        <sz val="8.0"/>
      </rPr>
      <t xml:space="preserve">37.808.80 6-3
</t>
    </r>
    <r>
      <rPr>
        <rFont val="Arial"/>
        <b/>
        <color theme="1"/>
        <sz val="8.0"/>
      </rPr>
      <t>Departamento de Matemática del Instituto de Matemática y Estadística de la Universidad de São Paulo.</t>
    </r>
    <r>
      <rPr>
        <rFont val="Arial"/>
        <color theme="1"/>
        <sz val="8.0"/>
      </rPr>
      <t xml:space="preserve">
Dr. Teófilo Vargas Auccalla
</t>
    </r>
    <r>
      <rPr>
        <rFont val="Arial"/>
        <b/>
        <color theme="1"/>
        <sz val="8.0"/>
      </rPr>
      <t xml:space="preserve">DNI: </t>
    </r>
    <r>
      <rPr>
        <rFont val="Arial"/>
        <color theme="1"/>
        <sz val="8.0"/>
      </rPr>
      <t xml:space="preserve">06532544
</t>
    </r>
    <r>
      <rPr>
        <rFont val="Arial"/>
        <b/>
        <color theme="1"/>
        <sz val="8.0"/>
      </rPr>
      <t>Departamento de Física de la Facultad de Física de la Universidad Nacional Mayor de San Marcos</t>
    </r>
    <r>
      <rPr>
        <rFont val="Arial"/>
        <color theme="1"/>
        <sz val="8.0"/>
      </rPr>
      <t>.</t>
    </r>
  </si>
  <si>
    <r>
      <rPr>
        <rFont val="Arial"/>
        <b/>
        <color theme="1"/>
        <sz val="8.0"/>
      </rPr>
      <t xml:space="preserve">Tesistas: </t>
    </r>
    <r>
      <rPr>
        <rFont val="Arial"/>
        <color theme="1"/>
        <sz val="8.0"/>
      </rPr>
      <t xml:space="preserve">
Est. Nacho Eduar Castillejo Morales
</t>
    </r>
    <r>
      <rPr>
        <rFont val="Arial"/>
        <b/>
        <color theme="1"/>
        <sz val="8.0"/>
      </rPr>
      <t xml:space="preserve">DNI: </t>
    </r>
    <r>
      <rPr>
        <rFont val="Arial"/>
        <color theme="1"/>
        <sz val="8.0"/>
      </rPr>
      <t xml:space="preserve">47014400
</t>
    </r>
    <r>
      <rPr>
        <rFont val="Arial"/>
        <b/>
        <color theme="1"/>
        <sz val="8.0"/>
      </rPr>
      <t>Bach. de la Escuela de Posgrado de la Universidad Nacional Santiago Antúnez de Mayolo</t>
    </r>
    <r>
      <rPr>
        <rFont val="Arial"/>
        <color theme="1"/>
        <sz val="8.0"/>
      </rPr>
      <t xml:space="preserve">
Est. Wilson Jhoel Chuquiviguel Pizán
</t>
    </r>
    <r>
      <rPr>
        <rFont val="Arial"/>
        <b/>
        <color theme="1"/>
        <sz val="8.0"/>
      </rPr>
      <t>DNI:</t>
    </r>
    <r>
      <rPr>
        <rFont val="Arial"/>
        <color theme="1"/>
        <sz val="8.0"/>
      </rPr>
      <t xml:space="preserve"> 72471850
</t>
    </r>
    <r>
      <rPr>
        <rFont val="Arial"/>
        <b/>
        <color theme="1"/>
        <sz val="8.0"/>
      </rPr>
      <t>Est del 9vo Ciclo Escuela Profesional de Ingeniería Civil, Facultad de Ingeniería, Universidad Nacional de Barranca</t>
    </r>
  </si>
  <si>
    <r>
      <rPr>
        <rFont val="Arial"/>
        <color theme="1"/>
        <sz val="8.0"/>
      </rPr>
      <t xml:space="preserve">Ciencias naturales y exactas
</t>
    </r>
    <r>
      <rPr>
        <rFont val="Arial"/>
        <color rgb="FF1155CC"/>
        <sz val="8.0"/>
        <u/>
      </rPr>
      <t xml:space="preserve">
R.C.O N°991-2024-UNAB</t>
    </r>
  </si>
  <si>
    <r>
      <rPr>
        <rFont val="Calibri"/>
        <color theme="1"/>
        <sz val="10.0"/>
      </rPr>
      <t xml:space="preserve">Gregorio José Arone Gaspar
</t>
    </r>
    <r>
      <rPr>
        <rFont val="Calibri"/>
        <b/>
        <color theme="1"/>
        <sz val="10.0"/>
      </rPr>
      <t>DNI:</t>
    </r>
    <r>
      <rPr>
        <rFont val="Calibri"/>
        <color theme="1"/>
        <sz val="10.0"/>
      </rPr>
      <t xml:space="preserve"> 09704349
</t>
    </r>
    <r>
      <rPr>
        <rFont val="Calibri"/>
        <b/>
        <color theme="1"/>
        <sz val="10.0"/>
      </rPr>
      <t>Escuela Profesional de Ingeniería Agrónoma, Facultad de Ingeniería</t>
    </r>
  </si>
  <si>
    <r>
      <rPr>
        <rFont val="Arial"/>
        <color theme="1"/>
        <sz val="10.0"/>
      </rPr>
      <t xml:space="preserve">
</t>
    </r>
    <r>
      <rPr>
        <rFont val="Arial"/>
        <b/>
        <color theme="1"/>
        <sz val="10.0"/>
      </rPr>
      <t xml:space="preserve">
Co-Investigadores-UNAB</t>
    </r>
    <r>
      <rPr>
        <rFont val="Arial"/>
        <color theme="1"/>
        <sz val="10.0"/>
      </rPr>
      <t xml:space="preserve">
Mg. Jorge Alberto Agurto Isidro
</t>
    </r>
    <r>
      <rPr>
        <rFont val="Arial"/>
        <b/>
        <color theme="1"/>
        <sz val="10.0"/>
      </rPr>
      <t>DNI:</t>
    </r>
    <r>
      <rPr>
        <rFont val="Arial"/>
        <color theme="1"/>
        <sz val="10.0"/>
      </rPr>
      <t xml:space="preserve"> 15859490
</t>
    </r>
    <r>
      <rPr>
        <rFont val="Arial"/>
        <b/>
        <color theme="1"/>
        <sz val="10.0"/>
      </rPr>
      <t>Escuela Profesional de Ingeniería Agrónoma, Facultad de Ingeniería</t>
    </r>
    <r>
      <rPr>
        <rFont val="Arial"/>
        <color theme="1"/>
        <sz val="10.0"/>
      </rPr>
      <t xml:space="preserve">
Dr. Miguel Ángel Inga Sotelo
</t>
    </r>
    <r>
      <rPr>
        <rFont val="Arial"/>
        <b/>
        <color theme="1"/>
        <sz val="10.0"/>
      </rPr>
      <t>DNI:</t>
    </r>
    <r>
      <rPr>
        <rFont val="Arial"/>
        <color theme="1"/>
        <sz val="10.0"/>
      </rPr>
      <t xml:space="preserve"> 31936650
</t>
    </r>
    <r>
      <rPr>
        <rFont val="Arial"/>
        <b/>
        <color theme="1"/>
        <sz val="10.0"/>
      </rPr>
      <t>Escuela Profesional de Ingeniería Agrónoma, Facultad de Ingeniería</t>
    </r>
    <r>
      <rPr>
        <rFont val="Arial"/>
        <color theme="1"/>
        <sz val="10.0"/>
      </rPr>
      <t xml:space="preserve">
</t>
    </r>
    <r>
      <rPr>
        <rFont val="Arial"/>
        <b/>
        <color theme="1"/>
        <sz val="10.0"/>
      </rPr>
      <t>Investigadores Externos</t>
    </r>
    <r>
      <rPr>
        <rFont val="Arial"/>
        <color theme="1"/>
        <sz val="10.0"/>
      </rPr>
      <t xml:space="preserve">
Dr. Constantino Calderón Mendoza
</t>
    </r>
    <r>
      <rPr>
        <rFont val="Arial"/>
        <b/>
        <color theme="1"/>
        <sz val="10.0"/>
      </rPr>
      <t>DNI:</t>
    </r>
    <r>
      <rPr>
        <rFont val="Arial"/>
        <color theme="1"/>
        <sz val="10.0"/>
      </rPr>
      <t xml:space="preserve"> 06194912
</t>
    </r>
    <r>
      <rPr>
        <rFont val="Arial"/>
        <b/>
        <color theme="1"/>
        <sz val="10.0"/>
      </rPr>
      <t>Escuela Profesional de Agronomía, Facultad de Agronomía de la Universidad Nacional Agraria La Molina</t>
    </r>
  </si>
  <si>
    <r>
      <rPr>
        <rFont val="Arial"/>
        <b/>
        <color theme="1"/>
        <sz val="10.0"/>
      </rPr>
      <t xml:space="preserve">Tesistas: </t>
    </r>
    <r>
      <rPr>
        <rFont val="Arial"/>
        <color theme="1"/>
        <sz val="10.0"/>
      </rPr>
      <t xml:space="preserve">
-        Bach. Jheison Valverde Asis
</t>
    </r>
    <r>
      <rPr>
        <rFont val="Arial"/>
        <b/>
        <color theme="1"/>
        <sz val="10.0"/>
      </rPr>
      <t xml:space="preserve">DNI: </t>
    </r>
    <r>
      <rPr>
        <rFont val="Arial"/>
        <color theme="1"/>
        <sz val="10.0"/>
      </rPr>
      <t xml:space="preserve">71533411
</t>
    </r>
    <r>
      <rPr>
        <rFont val="Arial"/>
        <b/>
        <color theme="1"/>
        <sz val="10.0"/>
      </rPr>
      <t>Egresado de la Escuela Profesional de Ingeniería Agrónoma, Facultad de Ingeniería, Universidad Nacional de Barranca</t>
    </r>
    <r>
      <rPr>
        <rFont val="Arial"/>
        <color theme="1"/>
        <sz val="10.0"/>
      </rPr>
      <t xml:space="preserve">
-        Bach. Yuri Romero Castillo
</t>
    </r>
    <r>
      <rPr>
        <rFont val="Arial"/>
        <b/>
        <color theme="1"/>
        <sz val="10.0"/>
      </rPr>
      <t>DNI:</t>
    </r>
    <r>
      <rPr>
        <rFont val="Arial"/>
        <color theme="1"/>
        <sz val="10.0"/>
      </rPr>
      <t xml:space="preserve"> 72427701
</t>
    </r>
    <r>
      <rPr>
        <rFont val="Arial"/>
        <b/>
        <color theme="1"/>
        <sz val="10.0"/>
      </rPr>
      <t>Egresado de la Escuela Profesional de Ingeniería Agrónoma, Facultad de Ingeniería, Universidad Nacional Barranca</t>
    </r>
  </si>
  <si>
    <t>Producción agropecuaria sustentable
R.C.O N°991-2024-UNAB</t>
  </si>
  <si>
    <r>
      <rPr>
        <rFont val="Calibri"/>
        <color rgb="FF000000"/>
        <sz val="10.0"/>
      </rPr>
      <t>Analizar las comunidades bacterianas y fúngicas del suelo asociadas al cultivo de páprika</t>
    </r>
    <r>
      <rPr>
        <rFont val="Calibri"/>
        <i/>
        <color rgb="FF000000"/>
        <sz val="10.0"/>
      </rPr>
      <t xml:space="preserve"> (Capsicum annuum L.) </t>
    </r>
    <r>
      <rPr>
        <rFont val="Calibri"/>
        <color rgb="FF000000"/>
        <sz val="10.0"/>
      </rPr>
      <t>y su influencia en la producción en Araya, Barranca.</t>
    </r>
  </si>
  <si>
    <r>
      <rPr>
        <rFont val="Calibri"/>
        <color theme="1"/>
        <sz val="8.0"/>
      </rPr>
      <t xml:space="preserve">Luz Arelis Moreno Quispe 
</t>
    </r>
    <r>
      <rPr>
        <rFont val="Calibri"/>
        <b/>
        <color theme="1"/>
        <sz val="8.0"/>
      </rPr>
      <t>DNI:</t>
    </r>
    <r>
      <rPr>
        <rFont val="Calibri"/>
        <color theme="1"/>
        <sz val="8.0"/>
      </rPr>
      <t xml:space="preserve"> 42521919
</t>
    </r>
    <r>
      <rPr>
        <rFont val="Calibri"/>
        <b/>
        <color theme="1"/>
        <sz val="8.0"/>
      </rPr>
      <t>Escuela Profesional de Administración, Facultad de Ciencias Jurídicas, Contables, Financieras  y Administrativas</t>
    </r>
  </si>
  <si>
    <t>64</t>
  </si>
  <si>
    <r>
      <rPr>
        <rFont val="Arial"/>
        <color theme="1"/>
        <sz val="8.0"/>
      </rPr>
      <t xml:space="preserve">
</t>
    </r>
    <r>
      <rPr>
        <rFont val="Arial"/>
        <b/>
        <color theme="1"/>
        <sz val="8.0"/>
      </rPr>
      <t>Co-Investigadores-UNAB</t>
    </r>
    <r>
      <rPr>
        <rFont val="Arial"/>
        <color theme="1"/>
        <sz val="8.0"/>
      </rPr>
      <t xml:space="preserve">
Dr. Andrés David Epifanía Huerta 
</t>
    </r>
    <r>
      <rPr>
        <rFont val="Arial"/>
        <b/>
        <color theme="1"/>
        <sz val="8.0"/>
      </rPr>
      <t>DNI:</t>
    </r>
    <r>
      <rPr>
        <rFont val="Arial"/>
        <color theme="1"/>
        <sz val="8.0"/>
      </rPr>
      <t xml:space="preserve"> 40197616
</t>
    </r>
    <r>
      <rPr>
        <rFont val="Arial"/>
        <b/>
        <color theme="1"/>
        <sz val="8.0"/>
      </rPr>
      <t>Escuela de Ingeniería de Sistemas e Informática, Facultad de Ingeniería</t>
    </r>
    <r>
      <rPr>
        <rFont val="Arial"/>
        <color theme="1"/>
        <sz val="8.0"/>
      </rPr>
      <t xml:space="preserve">
</t>
    </r>
    <r>
      <rPr>
        <rFont val="Arial"/>
        <b/>
        <color theme="1"/>
        <sz val="8.0"/>
      </rPr>
      <t xml:space="preserve">
Investigadores Externos</t>
    </r>
    <r>
      <rPr>
        <rFont val="Arial"/>
        <color theme="1"/>
        <sz val="8.0"/>
      </rPr>
      <t xml:space="preserve">
Dr. Ricardo David Hernández Rojas
</t>
    </r>
    <r>
      <rPr>
        <rFont val="Arial"/>
        <b/>
        <color theme="1"/>
        <sz val="8.0"/>
      </rPr>
      <t xml:space="preserve">CE: </t>
    </r>
    <r>
      <rPr>
        <rFont val="Arial"/>
        <color theme="1"/>
        <sz val="8.0"/>
      </rPr>
      <t xml:space="preserve">30813873z
</t>
    </r>
    <r>
      <rPr>
        <rFont val="Arial"/>
        <b/>
        <color theme="1"/>
        <sz val="8.0"/>
      </rPr>
      <t>Facultad de Derecho y Ciencias Económicas y Empresariales, Departamento de Economía Agraria, Finanzas y Contabilidad - Universidad de Córdoba, España</t>
    </r>
  </si>
  <si>
    <r>
      <rPr>
        <rFont val="Arial"/>
        <color theme="1"/>
        <sz val="8.0"/>
      </rPr>
      <t xml:space="preserve">Tesistas: 
Est. Anelhi Francisca Livia Zorrilla 
</t>
    </r>
    <r>
      <rPr>
        <rFont val="Arial"/>
        <b/>
        <color theme="1"/>
        <sz val="8.0"/>
      </rPr>
      <t>DNI:</t>
    </r>
    <r>
      <rPr>
        <rFont val="Arial"/>
        <color theme="1"/>
        <sz val="8.0"/>
      </rPr>
      <t xml:space="preserve"> 75662726
</t>
    </r>
    <r>
      <rPr>
        <rFont val="Arial"/>
        <b/>
        <color theme="1"/>
        <sz val="8.0"/>
      </rPr>
      <t>Estudiante del 9vo Ciclo Escuela Profesional de Contabilidad y Finanzas,  Facultad de Ciencias Jurídicas, Contables, Financieras  y Administrativas,  Universidad Nacional de Barranca</t>
    </r>
    <r>
      <rPr>
        <rFont val="Arial"/>
        <color theme="1"/>
        <sz val="8.0"/>
      </rPr>
      <t xml:space="preserve">
Est. Yimy Chavesta Llontop
</t>
    </r>
    <r>
      <rPr>
        <rFont val="Arial"/>
        <b/>
        <color theme="1"/>
        <sz val="8.0"/>
      </rPr>
      <t xml:space="preserve">DNI: </t>
    </r>
    <r>
      <rPr>
        <rFont val="Arial"/>
        <color theme="1"/>
        <sz val="8.0"/>
      </rPr>
      <t xml:space="preserve">61831136
</t>
    </r>
    <r>
      <rPr>
        <rFont val="Arial"/>
        <b/>
        <color theme="1"/>
        <sz val="8.0"/>
      </rPr>
      <t>Estudiante del 9vo Ciclo Escuela Profesional de Contabilidad y Finanzas,  Facultad de Ciencias Jurídicas, Contables, Financieras  y Administrativas,  Universidad Nacional de Barranca</t>
    </r>
    <r>
      <rPr>
        <rFont val="Arial"/>
        <color theme="1"/>
        <sz val="8.0"/>
      </rPr>
      <t xml:space="preserve">
Est. Elacia Dasgely Vega Villanueva
</t>
    </r>
    <r>
      <rPr>
        <rFont val="Arial"/>
        <b/>
        <color theme="1"/>
        <sz val="8.0"/>
      </rPr>
      <t>DNI:</t>
    </r>
    <r>
      <rPr>
        <rFont val="Arial"/>
        <color theme="1"/>
        <sz val="8.0"/>
      </rPr>
      <t xml:space="preserve"> 73038591
</t>
    </r>
    <r>
      <rPr>
        <rFont val="Arial"/>
        <b/>
        <color theme="1"/>
        <sz val="8.0"/>
      </rPr>
      <t>Estudiante del 9vo Ciclo Escuela Profesional de Contabilidad y Finanzas,  Facultad de Ciencias Jurídicas, Contables, Financieras  y Administrativas,  Universidad Nacional de Barranca</t>
    </r>
  </si>
  <si>
    <t xml:space="preserve">232-2025-UNAB
(04/03/2025)
Incorporacion de 02 miembros 
R.C.O N° 612-2025-UNAB (15-05-2025) 
</t>
  </si>
  <si>
    <r>
      <rPr>
        <rFont val="Arial"/>
        <color theme="1"/>
        <sz val="8.0"/>
      </rPr>
      <t xml:space="preserve">Ciencias sociales
</t>
    </r>
    <r>
      <rPr>
        <rFont val="Arial"/>
        <color rgb="FF1155CC"/>
        <sz val="8.0"/>
        <u/>
      </rPr>
      <t xml:space="preserve">
R.C.O N°991-2024-UNAB</t>
    </r>
  </si>
  <si>
    <r>
      <rPr>
        <rFont val="Calibri"/>
        <color theme="1"/>
        <sz val="10.0"/>
      </rPr>
      <t xml:space="preserve">Maria Elena Flores Huanca
</t>
    </r>
    <r>
      <rPr>
        <rFont val="Calibri"/>
        <b/>
        <color theme="1"/>
        <sz val="10.0"/>
      </rPr>
      <t xml:space="preserve">DNI: </t>
    </r>
    <r>
      <rPr>
        <rFont val="Calibri"/>
        <color theme="1"/>
        <sz val="10.0"/>
      </rPr>
      <t xml:space="preserve">45404297
</t>
    </r>
    <r>
      <rPr>
        <rFont val="Calibri"/>
        <b/>
        <color theme="1"/>
        <sz val="10.0"/>
      </rPr>
      <t>Escuela Profesional de Contabilidad y Finanzas, Facultad de Ciencias Jurídicas, Contables, Financieras y Administrativas</t>
    </r>
  </si>
  <si>
    <r>
      <rPr>
        <rFont val="Arial"/>
        <color theme="1"/>
        <sz val="10.0"/>
      </rPr>
      <t xml:space="preserve">
</t>
    </r>
    <r>
      <rPr>
        <rFont val="Arial"/>
        <b/>
        <color theme="1"/>
        <sz val="10.0"/>
      </rPr>
      <t>Co-Investigadores-UNAB</t>
    </r>
    <r>
      <rPr>
        <rFont val="Arial"/>
        <color theme="1"/>
        <sz val="10.0"/>
      </rPr>
      <t xml:space="preserve">
Mg. Samuel Laura Huanca 
</t>
    </r>
    <r>
      <rPr>
        <rFont val="Arial"/>
        <b/>
        <color theme="1"/>
        <sz val="10.0"/>
      </rPr>
      <t>DNI:</t>
    </r>
    <r>
      <rPr>
        <rFont val="Arial"/>
        <color theme="1"/>
        <sz val="10.0"/>
      </rPr>
      <t xml:space="preserve"> 42254160
</t>
    </r>
    <r>
      <rPr>
        <rFont val="Arial"/>
        <b/>
        <color theme="1"/>
        <sz val="10.0"/>
      </rPr>
      <t xml:space="preserve">Escuela Profesional de Ingeniería Civil, Facultad de Ingeniería
Investigadores externos: 
</t>
    </r>
    <r>
      <rPr>
        <rFont val="Arial"/>
        <color theme="1"/>
        <sz val="10.0"/>
      </rPr>
      <t>Dra. Elena Yunga Zegarra
Universidad Nacional del Antiplano
Dra. Milagros Yesenia Pacheco Vizcarra
Universidad Nacional del Antiplano</t>
    </r>
  </si>
  <si>
    <r>
      <rPr>
        <rFont val="Arial"/>
        <b/>
        <color theme="1"/>
        <sz val="10.0"/>
      </rPr>
      <t>Tesistas:</t>
    </r>
    <r>
      <rPr>
        <rFont val="Arial"/>
        <color theme="1"/>
        <sz val="10.0"/>
      </rPr>
      <t xml:space="preserve"> 
-  Bach. Emanuel Jesus Morante Giraldo
</t>
    </r>
    <r>
      <rPr>
        <rFont val="Arial"/>
        <b/>
        <color theme="1"/>
        <sz val="10.0"/>
      </rPr>
      <t>DNI:</t>
    </r>
    <r>
      <rPr>
        <rFont val="Arial"/>
        <color theme="1"/>
        <sz val="10.0"/>
      </rPr>
      <t xml:space="preserve"> 74092485
</t>
    </r>
    <r>
      <rPr>
        <rFont val="Arial"/>
        <b/>
        <color theme="1"/>
        <sz val="10.0"/>
      </rPr>
      <t>Egresado de la Escuela Profesional de Contabilidad y Finanzas, Facultad de Ciencias Jurídicas, Contables, Financieras y Administrativas, Universidad Nacional de Barranca</t>
    </r>
    <r>
      <rPr>
        <rFont val="Arial"/>
        <color theme="1"/>
        <sz val="10.0"/>
      </rPr>
      <t xml:space="preserve">
-  Bach.Cristian Ivan Cruz Mendoza
</t>
    </r>
    <r>
      <rPr>
        <rFont val="Arial"/>
        <b/>
        <color theme="1"/>
        <sz val="10.0"/>
      </rPr>
      <t xml:space="preserve">DNI: </t>
    </r>
    <r>
      <rPr>
        <rFont val="Arial"/>
        <color theme="1"/>
        <sz val="10.0"/>
      </rPr>
      <t xml:space="preserve">74612667
</t>
    </r>
    <r>
      <rPr>
        <rFont val="Arial"/>
        <b/>
        <color theme="1"/>
        <sz val="10.0"/>
      </rPr>
      <t xml:space="preserve">Egresada de la Escuela Profesional de Contabilidad y Finanzas, Facultad de Ciencias Jurídicas, Contables, Financieras y Administrativas, Universidad Nacional de Barranca
</t>
    </r>
  </si>
  <si>
    <t>65</t>
  </si>
  <si>
    <r>
      <rPr>
        <rFont val="Calibri"/>
        <color theme="1"/>
        <sz val="8.0"/>
      </rPr>
      <t xml:space="preserve">Reynaldo Justino Silva Paz 
</t>
    </r>
    <r>
      <rPr>
        <rFont val="Calibri"/>
        <b/>
        <color theme="1"/>
        <sz val="8.0"/>
      </rPr>
      <t>DNI:</t>
    </r>
    <r>
      <rPr>
        <rFont val="Calibri"/>
        <color theme="1"/>
        <sz val="8.0"/>
      </rPr>
      <t xml:space="preserve"> 43520942
</t>
    </r>
    <r>
      <rPr>
        <rFont val="Calibri"/>
        <b/>
        <color theme="1"/>
        <sz val="8.0"/>
      </rPr>
      <t>Escuela Profesional de Ingeniería en Industrias Alimentarias, Facultad de Ingeniería</t>
    </r>
    <r>
      <rPr>
        <rFont val="Calibri"/>
        <color theme="1"/>
        <sz val="8.0"/>
      </rPr>
      <t xml:space="preserve"> </t>
    </r>
  </si>
  <si>
    <r>
      <rPr>
        <rFont val="Arial"/>
        <color theme="1"/>
        <sz val="8.0"/>
      </rPr>
      <t xml:space="preserve">
</t>
    </r>
    <r>
      <rPr>
        <rFont val="Arial"/>
        <b/>
        <color theme="1"/>
        <sz val="8.0"/>
      </rPr>
      <t xml:space="preserve">
Co-Investigadores-UNAB</t>
    </r>
    <r>
      <rPr>
        <rFont val="Arial"/>
        <color theme="1"/>
        <sz val="8.0"/>
      </rPr>
      <t xml:space="preserve">
Dr.Nicodemo Crescencio Jamanca Gonzales
</t>
    </r>
    <r>
      <rPr>
        <rFont val="Arial"/>
        <b/>
        <color theme="1"/>
        <sz val="8.0"/>
      </rPr>
      <t xml:space="preserve">DNI: </t>
    </r>
    <r>
      <rPr>
        <rFont val="Arial"/>
        <color theme="1"/>
        <sz val="8.0"/>
      </rPr>
      <t>31668341</t>
    </r>
    <r>
      <rPr>
        <rFont val="Arial"/>
        <b/>
        <color theme="1"/>
        <sz val="8.0"/>
      </rPr>
      <t xml:space="preserve">
Escuela Profesional de Ingeniería en Industrias Alimentarias, Facultad de Ingeniería </t>
    </r>
    <r>
      <rPr>
        <rFont val="Arial"/>
        <color theme="1"/>
        <sz val="8.0"/>
      </rPr>
      <t xml:space="preserve">
Mg. Nicolas Jimenez Bustamante
</t>
    </r>
    <r>
      <rPr>
        <rFont val="Arial"/>
        <b/>
        <color theme="1"/>
        <sz val="8.0"/>
      </rPr>
      <t>DNI:</t>
    </r>
    <r>
      <rPr>
        <rFont val="Arial"/>
        <color theme="1"/>
        <sz val="8.0"/>
      </rPr>
      <t xml:space="preserve"> 15847111
</t>
    </r>
    <r>
      <rPr>
        <rFont val="Arial"/>
        <b/>
        <color theme="1"/>
        <sz val="8.0"/>
      </rPr>
      <t xml:space="preserve">Escuela Profesional de Ingeniería en Industrias Alimentarias, Facultad de Ingeniería </t>
    </r>
    <r>
      <rPr>
        <rFont val="Arial"/>
        <color theme="1"/>
        <sz val="8.0"/>
      </rPr>
      <t xml:space="preserve">
Mg. Percy Bernardo Sulca Martinez
</t>
    </r>
    <r>
      <rPr>
        <rFont val="Arial"/>
        <b/>
        <color theme="1"/>
        <sz val="8.0"/>
      </rPr>
      <t>DNI:</t>
    </r>
    <r>
      <rPr>
        <rFont val="Arial"/>
        <color theme="1"/>
        <sz val="8.0"/>
      </rPr>
      <t xml:space="preserve"> 44315525
</t>
    </r>
    <r>
      <rPr>
        <rFont val="Arial"/>
        <b/>
        <color theme="1"/>
        <sz val="8.0"/>
      </rPr>
      <t xml:space="preserve">Escuela Profesional de Ingeniería en Industrias Alimentarias, Facultad de Ingeniería
</t>
    </r>
    <r>
      <rPr>
        <rFont val="Arial"/>
        <color theme="1"/>
        <sz val="8.0"/>
      </rPr>
      <t xml:space="preserve">
</t>
    </r>
    <r>
      <rPr>
        <rFont val="Arial"/>
        <b/>
        <color theme="1"/>
        <sz val="8.0"/>
      </rPr>
      <t>Investigadores Externos</t>
    </r>
    <r>
      <rPr>
        <rFont val="Arial"/>
        <color theme="1"/>
        <sz val="8.0"/>
      </rPr>
      <t xml:space="preserve">
Dra. Amparo Eccoña Sota
</t>
    </r>
    <r>
      <rPr>
        <rFont val="Arial"/>
        <b/>
        <color theme="1"/>
        <sz val="8.0"/>
      </rPr>
      <t xml:space="preserve">DNI: </t>
    </r>
    <r>
      <rPr>
        <rFont val="Arial"/>
        <color theme="1"/>
        <sz val="8.0"/>
      </rPr>
      <t xml:space="preserve">44010833
</t>
    </r>
    <r>
      <rPr>
        <rFont val="Arial"/>
        <b/>
        <color theme="1"/>
        <sz val="8.0"/>
      </rPr>
      <t>Facultad De Medicina Veterinaria y Zootecnia - Universidad Nacional Micaela Bastidas de Apurímac</t>
    </r>
    <r>
      <rPr>
        <rFont val="Arial"/>
        <color theme="1"/>
        <sz val="8.0"/>
      </rPr>
      <t xml:space="preserve">
Mg.Thalia Alexandra Rivera Ashqui
</t>
    </r>
    <r>
      <rPr>
        <rFont val="Arial"/>
        <b/>
        <color theme="1"/>
        <sz val="8.0"/>
      </rPr>
      <t xml:space="preserve">CE: </t>
    </r>
    <r>
      <rPr>
        <rFont val="Arial"/>
        <color theme="1"/>
        <sz val="8.0"/>
      </rPr>
      <t xml:space="preserve">001658911
</t>
    </r>
    <r>
      <rPr>
        <rFont val="Arial"/>
        <b/>
        <color theme="1"/>
        <sz val="8.0"/>
      </rPr>
      <t>Laboratorio de preservación de alimentos - Centro de Investigaciones y Transferencia del Noroeste de la Provincia de Buenos Aires (CIT NOBA) – Argentina</t>
    </r>
  </si>
  <si>
    <r>
      <rPr>
        <rFont val="Arial"/>
        <b/>
        <color theme="1"/>
        <sz val="8.0"/>
      </rPr>
      <t xml:space="preserve">Tesistas: </t>
    </r>
    <r>
      <rPr>
        <rFont val="Arial"/>
        <color theme="1"/>
        <sz val="8.0"/>
      </rPr>
      <t xml:space="preserve">
-        Est. Maricarmen Paredes Arteaga Reyes 
</t>
    </r>
    <r>
      <rPr>
        <rFont val="Arial"/>
        <b/>
        <color theme="1"/>
        <sz val="8.0"/>
      </rPr>
      <t>DNI:</t>
    </r>
    <r>
      <rPr>
        <rFont val="Arial"/>
        <color theme="1"/>
        <sz val="8.0"/>
      </rPr>
      <t xml:space="preserve">76325365
</t>
    </r>
    <r>
      <rPr>
        <rFont val="Arial"/>
        <b/>
        <color theme="1"/>
        <sz val="8.0"/>
      </rPr>
      <t>Egresada de la Escuela Profesional de Industrias Alimentarias, Facultad de Ingeniería, Universidad Nacional de Barranca</t>
    </r>
    <r>
      <rPr>
        <rFont val="Arial"/>
        <color theme="1"/>
        <sz val="8.0"/>
      </rPr>
      <t xml:space="preserve">
-        Est. Marcia Briggith Guevarra Lazaro
</t>
    </r>
    <r>
      <rPr>
        <rFont val="Arial"/>
        <b/>
        <color theme="1"/>
        <sz val="8.0"/>
      </rPr>
      <t>DNI:</t>
    </r>
    <r>
      <rPr>
        <rFont val="Arial"/>
        <color theme="1"/>
        <sz val="8.0"/>
      </rPr>
      <t xml:space="preserve"> 70856867
</t>
    </r>
    <r>
      <rPr>
        <rFont val="Arial"/>
        <b/>
        <color theme="1"/>
        <sz val="8.0"/>
      </rPr>
      <t>Est 10 ciclo de la Escuela Profesional de Industrias Alimentarias, Facultad de Ingeniería, Universidad Nacional de Barranca</t>
    </r>
  </si>
  <si>
    <r>
      <rPr>
        <rFont val="Calibri"/>
        <color theme="1"/>
        <sz val="10.0"/>
      </rPr>
      <t xml:space="preserve">Yenny Clarisa Arteaga Moya 
</t>
    </r>
    <r>
      <rPr>
        <rFont val="Calibri"/>
        <b/>
        <color theme="1"/>
        <sz val="10.0"/>
      </rPr>
      <t>DNI:</t>
    </r>
    <r>
      <rPr>
        <rFont val="Calibri"/>
        <color theme="1"/>
        <sz val="10.0"/>
      </rPr>
      <t xml:space="preserve"> 41902422
</t>
    </r>
    <r>
      <rPr>
        <rFont val="Calibri"/>
        <b/>
        <color theme="1"/>
        <sz val="10.0"/>
      </rPr>
      <t>Escuela Profesional de Obstetricia, Facultad de Ciencias de la Salud</t>
    </r>
  </si>
  <si>
    <r>
      <rPr>
        <rFont val="Arial"/>
        <color theme="1"/>
        <sz val="10.0"/>
      </rPr>
      <t xml:space="preserve">
</t>
    </r>
    <r>
      <rPr>
        <rFont val="Arial"/>
        <b/>
        <color theme="1"/>
        <sz val="10.0"/>
      </rPr>
      <t xml:space="preserve">Co-Investigadores-UNAB
</t>
    </r>
    <r>
      <rPr>
        <rFont val="Arial"/>
        <color theme="1"/>
        <sz val="10.0"/>
      </rPr>
      <t xml:space="preserve">Dr. Enrique Daniel González Ayala
</t>
    </r>
    <r>
      <rPr>
        <rFont val="Arial"/>
        <b/>
        <color theme="1"/>
        <sz val="10.0"/>
      </rPr>
      <t xml:space="preserve">DNI: </t>
    </r>
    <r>
      <rPr>
        <rFont val="Arial"/>
        <color theme="1"/>
        <sz val="10.0"/>
      </rPr>
      <t xml:space="preserve">41815689
</t>
    </r>
    <r>
      <rPr>
        <rFont val="Arial"/>
        <b/>
        <color theme="1"/>
        <sz val="10.0"/>
      </rPr>
      <t xml:space="preserve">Escuela Profesional de Enfermería, Facultad de Ciencias de la Salud
</t>
    </r>
    <r>
      <rPr>
        <rFont val="Arial"/>
        <color theme="1"/>
        <sz val="10.0"/>
      </rPr>
      <t xml:space="preserve">M.Sc. Evelyn Pierina Asencios Rojas
</t>
    </r>
    <r>
      <rPr>
        <rFont val="Arial"/>
        <b/>
        <color theme="1"/>
        <sz val="10.0"/>
      </rPr>
      <t>DNI:</t>
    </r>
    <r>
      <rPr>
        <rFont val="Arial"/>
        <color theme="1"/>
        <sz val="10.0"/>
      </rPr>
      <t xml:space="preserve"> 71504079
</t>
    </r>
    <r>
      <rPr>
        <rFont val="Arial"/>
        <b/>
        <color theme="1"/>
        <sz val="10.0"/>
      </rPr>
      <t xml:space="preserve">Escuela Profesional de Obstetricia, Facultad de Ciencias de la Salud
</t>
    </r>
    <r>
      <rPr>
        <rFont val="Arial"/>
        <color theme="1"/>
        <sz val="10.0"/>
      </rPr>
      <t xml:space="preserve">M.Sc. María del Carmen Huerta Roja de Arenas
</t>
    </r>
    <r>
      <rPr>
        <rFont val="Arial"/>
        <b/>
        <color theme="1"/>
        <sz val="10.0"/>
      </rPr>
      <t xml:space="preserve">DNI: </t>
    </r>
    <r>
      <rPr>
        <rFont val="Arial"/>
        <color theme="1"/>
        <sz val="10.0"/>
      </rPr>
      <t xml:space="preserve">15716009
</t>
    </r>
    <r>
      <rPr>
        <rFont val="Arial"/>
        <b/>
        <color theme="1"/>
        <sz val="10.0"/>
      </rPr>
      <t xml:space="preserve">Escuela Profesional de Enfermería, Facultad de Ciencias de la Salud
</t>
    </r>
    <r>
      <rPr>
        <rFont val="Arial"/>
        <color theme="1"/>
        <sz val="10.0"/>
      </rPr>
      <t xml:space="preserve">
</t>
    </r>
    <r>
      <rPr>
        <rFont val="Arial"/>
        <b/>
        <color theme="1"/>
        <sz val="10.0"/>
      </rPr>
      <t xml:space="preserve">Investigadores Externos
</t>
    </r>
    <r>
      <rPr>
        <rFont val="Arial"/>
        <color theme="1"/>
        <sz val="10.0"/>
      </rPr>
      <t xml:space="preserve">M.Sc. Hans Lenin Contreras Pulache
</t>
    </r>
    <r>
      <rPr>
        <rFont val="Arial"/>
        <b/>
        <color theme="1"/>
        <sz val="10.0"/>
      </rPr>
      <t>DNI:</t>
    </r>
    <r>
      <rPr>
        <rFont val="Arial"/>
        <color theme="1"/>
        <sz val="10.0"/>
      </rPr>
      <t xml:space="preserve"> 42513357
</t>
    </r>
    <r>
      <rPr>
        <rFont val="Arial"/>
        <b/>
        <color theme="1"/>
        <sz val="10.0"/>
      </rPr>
      <t xml:space="preserve">Escuela Profesional de Medicina, Universidad Norbert Wiener
</t>
    </r>
    <r>
      <rPr>
        <rFont val="Arial"/>
        <color theme="1"/>
        <sz val="10.0"/>
      </rPr>
      <t xml:space="preserve">M.Sc. Flavio Lozano Isla
</t>
    </r>
    <r>
      <rPr>
        <rFont val="Arial"/>
        <b/>
        <color theme="1"/>
        <sz val="10.0"/>
      </rPr>
      <t>DNI:</t>
    </r>
    <r>
      <rPr>
        <rFont val="Arial"/>
        <color theme="1"/>
        <sz val="10.0"/>
      </rPr>
      <t xml:space="preserve"> 70319774
</t>
    </r>
    <r>
      <rPr>
        <rFont val="Arial"/>
        <b/>
        <color theme="1"/>
        <sz val="10.0"/>
      </rPr>
      <t>Escuela Profesional Ingeniería Agronómica, Universidad Nacional Agraria la Molina</t>
    </r>
  </si>
  <si>
    <r>
      <rPr>
        <rFont val="Arial"/>
        <b/>
        <color theme="1"/>
        <sz val="10.0"/>
      </rPr>
      <t xml:space="preserve">Tesistas: </t>
    </r>
    <r>
      <rPr>
        <rFont val="Arial"/>
        <color theme="1"/>
        <sz val="10.0"/>
      </rPr>
      <t xml:space="preserve">
-        Est. Bertha Alejandrina Soto Diaz
</t>
    </r>
    <r>
      <rPr>
        <rFont val="Arial"/>
        <b/>
        <color theme="1"/>
        <sz val="10.0"/>
      </rPr>
      <t>DNI:</t>
    </r>
    <r>
      <rPr>
        <rFont val="Arial"/>
        <color theme="1"/>
        <sz val="10.0"/>
      </rPr>
      <t xml:space="preserve">72735216
</t>
    </r>
    <r>
      <rPr>
        <rFont val="Arial"/>
        <b/>
        <color theme="1"/>
        <sz val="10.0"/>
      </rPr>
      <t>Estudiante de 6 ciclo de la Escuela Profesional de Obstetricia, Facultad de Ciencias de la Salud, Universidad Nacional de Barranca</t>
    </r>
  </si>
  <si>
    <t>Ciencias Médicas, ciencias de la salud
R.C.O N°991-2024-UNAB</t>
  </si>
  <si>
    <r>
      <rPr>
        <rFont val="Calibri"/>
        <color theme="1"/>
        <sz val="8.0"/>
      </rPr>
      <t xml:space="preserve">Luis Alfredo Espinoza Espinoza 
</t>
    </r>
    <r>
      <rPr>
        <rFont val="Calibri"/>
        <b/>
        <color theme="1"/>
        <sz val="8.0"/>
      </rPr>
      <t>DNI:</t>
    </r>
    <r>
      <rPr>
        <rFont val="Calibri"/>
        <color theme="1"/>
        <sz val="8.0"/>
      </rPr>
      <t xml:space="preserve"> 80549617
</t>
    </r>
    <r>
      <rPr>
        <rFont val="Calibri"/>
        <b/>
        <color theme="1"/>
        <sz val="8.0"/>
      </rPr>
      <t>Escuela Profesional de Ingeniería en Industrias Alimentarias, Facultad de Ingeniería</t>
    </r>
  </si>
  <si>
    <r>
      <rPr>
        <rFont val="Arial"/>
        <color theme="1"/>
        <sz val="8.0"/>
      </rPr>
      <t xml:space="preserve">
</t>
    </r>
    <r>
      <rPr>
        <rFont val="Arial"/>
        <b/>
        <color theme="1"/>
        <sz val="8.0"/>
      </rPr>
      <t>Co-Investigadores-UNAB</t>
    </r>
    <r>
      <rPr>
        <rFont val="Arial"/>
        <color theme="1"/>
        <sz val="8.0"/>
      </rPr>
      <t xml:space="preserve">
 Mg. Hernán Edwin Verde Lujan
</t>
    </r>
    <r>
      <rPr>
        <rFont val="Arial"/>
        <b/>
        <color theme="1"/>
        <sz val="8.0"/>
      </rPr>
      <t xml:space="preserve">     DNI: </t>
    </r>
    <r>
      <rPr>
        <rFont val="Arial"/>
        <color theme="1"/>
        <sz val="8.0"/>
      </rPr>
      <t xml:space="preserve">19074609
</t>
    </r>
    <r>
      <rPr>
        <rFont val="Arial"/>
        <b/>
        <color theme="1"/>
        <sz val="8.0"/>
      </rPr>
      <t>Departamento de Ciencias Básicas y Afines, Facultad de Ingeniería.</t>
    </r>
    <r>
      <rPr>
        <rFont val="Arial"/>
        <color theme="1"/>
        <sz val="8.0"/>
      </rPr>
      <t xml:space="preserve">
Dra. Sarela Carmela Alfaro Cruz
</t>
    </r>
    <r>
      <rPr>
        <rFont val="Arial"/>
        <b/>
        <color theme="1"/>
        <sz val="8.0"/>
      </rPr>
      <t xml:space="preserve">     DNI:</t>
    </r>
    <r>
      <rPr>
        <rFont val="Arial"/>
        <color theme="1"/>
        <sz val="8.0"/>
      </rPr>
      <t xml:space="preserve"> 08488439
</t>
    </r>
    <r>
      <rPr>
        <rFont val="Arial"/>
        <b/>
        <color theme="1"/>
        <sz val="8.0"/>
      </rPr>
      <t xml:space="preserve"> Escuela profesional de Ingeniería en Industrias Alimentarias, Facultad de Ingeniería</t>
    </r>
    <r>
      <rPr>
        <rFont val="Arial"/>
        <color theme="1"/>
        <sz val="8.0"/>
      </rPr>
      <t xml:space="preserve">
</t>
    </r>
    <r>
      <rPr>
        <rFont val="Arial"/>
        <b/>
        <color theme="1"/>
        <sz val="8.0"/>
      </rPr>
      <t>Investigadores Externos</t>
    </r>
    <r>
      <rPr>
        <rFont val="Arial"/>
        <color theme="1"/>
        <sz val="8.0"/>
      </rPr>
      <t xml:space="preserve">
Ing. Luis Alberto Ruiz Flores
</t>
    </r>
    <r>
      <rPr>
        <rFont val="Arial"/>
        <b/>
        <color theme="1"/>
        <sz val="8.0"/>
      </rPr>
      <t xml:space="preserve">     DNI: </t>
    </r>
    <r>
      <rPr>
        <rFont val="Arial"/>
        <color theme="1"/>
        <sz val="8.0"/>
      </rPr>
      <t xml:space="preserve">74592419
</t>
    </r>
    <r>
      <rPr>
        <rFont val="Arial"/>
        <b/>
        <color theme="1"/>
        <sz val="8.0"/>
      </rPr>
      <t>Investigador adscrito al grupo de Investigación de Alimentos funcionales y bioprocesos del departamento de Ingeniería de Industrias Alimentarias de la Universidad Nacional de Frontera.</t>
    </r>
    <r>
      <rPr>
        <rFont val="Arial"/>
        <color theme="1"/>
        <sz val="8.0"/>
      </rPr>
      <t xml:space="preserve">
Dr. David César Ardiles Saravia
CE: TS 6NIMB4 9T2
I</t>
    </r>
    <r>
      <rPr>
        <rFont val="Arial"/>
        <b/>
        <color theme="1"/>
        <sz val="8.0"/>
      </rPr>
      <t>nvestigador Adscrito al Departamento de Ingeniería -  3R-Aerospace Nanotechnology adscrito a la Universidad Grenoble, Alpes, Francia</t>
    </r>
  </si>
  <si>
    <t>66</t>
  </si>
  <si>
    <r>
      <rPr>
        <rFont val="Arial"/>
        <b/>
        <color theme="1"/>
        <sz val="8.0"/>
      </rPr>
      <t xml:space="preserve">Tesistas: </t>
    </r>
    <r>
      <rPr>
        <rFont val="Arial"/>
        <color theme="1"/>
        <sz val="8.0"/>
      </rPr>
      <t xml:space="preserve">
-        Est. Damary Ramirez Ramírez Romero
</t>
    </r>
    <r>
      <rPr>
        <rFont val="Arial"/>
        <b/>
        <color theme="1"/>
        <sz val="8.0"/>
      </rPr>
      <t xml:space="preserve">DNI: </t>
    </r>
    <r>
      <rPr>
        <rFont val="Arial"/>
        <color theme="1"/>
        <sz val="8.0"/>
      </rPr>
      <t xml:space="preserve">76320799
</t>
    </r>
    <r>
      <rPr>
        <rFont val="Arial"/>
        <b/>
        <color theme="1"/>
        <sz val="8.0"/>
      </rPr>
      <t>Est. del 8vo Ciclo Escuela Profesional de Ingeniería de Industrias Alimentarias, Facultad de Ingeniería, Universidad Nacional de Barranca</t>
    </r>
    <r>
      <rPr>
        <rFont val="Arial"/>
        <color theme="1"/>
        <sz val="8.0"/>
      </rPr>
      <t xml:space="preserve">
-        Est. Stevens Andree Romero Sandoval 
</t>
    </r>
    <r>
      <rPr>
        <rFont val="Arial"/>
        <b/>
        <color theme="1"/>
        <sz val="8.0"/>
      </rPr>
      <t>DNI:</t>
    </r>
    <r>
      <rPr>
        <rFont val="Arial"/>
        <color theme="1"/>
        <sz val="8.0"/>
      </rPr>
      <t xml:space="preserve"> 72562507
</t>
    </r>
    <r>
      <rPr>
        <rFont val="Arial"/>
        <b/>
        <color theme="1"/>
        <sz val="8.0"/>
      </rPr>
      <t xml:space="preserve">Est. del 8vo Ciclo Escuela Profesional de Ingeniería de Industrias Alimentarias, Facultad de Ingeniería, Universidad Nacional de Barranca
</t>
    </r>
    <r>
      <rPr>
        <rFont val="Arial"/>
        <color theme="1"/>
        <sz val="8.0"/>
      </rPr>
      <t xml:space="preserve">Sarita Estefany Villalon Tarazona
</t>
    </r>
    <r>
      <rPr>
        <rFont val="Arial"/>
        <b/>
        <color theme="1"/>
        <sz val="8.0"/>
      </rPr>
      <t xml:space="preserve">Bachiller en Ingeniería en Industrias Alimentarias, Facultad de Ingeniería
Universidad Nacional de Barranca
DNI: 73593747
</t>
    </r>
    <r>
      <rPr>
        <rFont val="Arial"/>
        <color theme="1"/>
        <sz val="8.0"/>
      </rPr>
      <t xml:space="preserve">Sarumi Livanesa Seminario Leon
</t>
    </r>
    <r>
      <rPr>
        <rFont val="Arial"/>
        <b/>
        <color theme="1"/>
        <sz val="8.0"/>
      </rPr>
      <t>Bachiller en Ingeniería en Industrias Alimentarias, Facultad de Ingeniería
Universidad Nacional de Barranca
DNI:</t>
    </r>
    <r>
      <rPr>
        <rFont val="Arial"/>
        <color theme="1"/>
        <sz val="8.0"/>
      </rPr>
      <t xml:space="preserve"> 74630636</t>
    </r>
  </si>
  <si>
    <r>
      <rPr>
        <rFont val="Calibri"/>
        <color theme="1"/>
        <sz val="10.0"/>
      </rPr>
      <t xml:space="preserve">Williams Robert Ruiz Horna
</t>
    </r>
    <r>
      <rPr>
        <rFont val="Calibri"/>
        <b/>
        <color theme="1"/>
        <sz val="10.0"/>
      </rPr>
      <t>DNI:</t>
    </r>
    <r>
      <rPr>
        <rFont val="Calibri"/>
        <color theme="1"/>
        <sz val="10.0"/>
      </rPr>
      <t xml:space="preserve"> 41933952
</t>
    </r>
    <r>
      <rPr>
        <rFont val="Calibri"/>
        <b/>
        <color theme="1"/>
        <sz val="10.0"/>
      </rPr>
      <t>Escuela Profesional de Ingeniería en Industrias Alimentarias, Facultad de Ingeniería</t>
    </r>
  </si>
  <si>
    <r>
      <rPr>
        <rFont val="Arial"/>
        <color theme="1"/>
        <sz val="10.0"/>
      </rPr>
      <t xml:space="preserve"> 
</t>
    </r>
    <r>
      <rPr>
        <rFont val="Arial"/>
        <b/>
        <color theme="1"/>
        <sz val="10.0"/>
      </rPr>
      <t>Co-Investigadores-UNAB</t>
    </r>
    <r>
      <rPr>
        <rFont val="Arial"/>
        <color theme="1"/>
        <sz val="10.0"/>
      </rPr>
      <t xml:space="preserve">
Mg. Romualdo Vilca Curo
</t>
    </r>
    <r>
      <rPr>
        <rFont val="Arial"/>
        <b/>
        <color theme="1"/>
        <sz val="10.0"/>
      </rPr>
      <t>DNI:</t>
    </r>
    <r>
      <rPr>
        <rFont val="Arial"/>
        <color theme="1"/>
        <sz val="10.0"/>
      </rPr>
      <t xml:space="preserve"> 01335378
</t>
    </r>
    <r>
      <rPr>
        <rFont val="Arial"/>
        <b/>
        <color theme="1"/>
        <sz val="10.0"/>
      </rPr>
      <t xml:space="preserve">Escuela Profesional de Ingeniería en Industrias Alimentarias, Facultad de Ingeniería 
</t>
    </r>
    <r>
      <rPr>
        <rFont val="Arial"/>
        <color theme="1"/>
        <sz val="10.0"/>
      </rPr>
      <t xml:space="preserve">
</t>
    </r>
    <r>
      <rPr>
        <rFont val="Arial"/>
        <b/>
        <color theme="1"/>
        <sz val="10.0"/>
      </rPr>
      <t>Investigadores Externos</t>
    </r>
    <r>
      <rPr>
        <rFont val="Arial"/>
        <color theme="1"/>
        <sz val="10.0"/>
      </rPr>
      <t xml:space="preserve">
Mg. Hans Lenin Contreras Pulache
</t>
    </r>
    <r>
      <rPr>
        <rFont val="Arial"/>
        <b/>
        <color theme="1"/>
        <sz val="10.0"/>
      </rPr>
      <t xml:space="preserve">DNI: </t>
    </r>
    <r>
      <rPr>
        <rFont val="Arial"/>
        <color theme="1"/>
        <sz val="10.0"/>
      </rPr>
      <t xml:space="preserve">42513357
</t>
    </r>
    <r>
      <rPr>
        <rFont val="Arial"/>
        <b/>
        <color theme="1"/>
        <sz val="10.0"/>
      </rPr>
      <t xml:space="preserve">Escuela Profesional de Medicina, Universidad Norbert Wiener
</t>
    </r>
    <r>
      <rPr>
        <rFont val="Arial"/>
        <color theme="1"/>
        <sz val="10.0"/>
      </rPr>
      <t xml:space="preserve">Mg. Mariana Gómez Mejía
</t>
    </r>
    <r>
      <rPr>
        <rFont val="Arial"/>
        <b/>
        <color theme="1"/>
        <sz val="10.0"/>
      </rPr>
      <t>CE:</t>
    </r>
    <r>
      <rPr>
        <rFont val="Arial"/>
        <color theme="1"/>
        <sz val="10.0"/>
      </rPr>
      <t xml:space="preserve"> 1039454699 
</t>
    </r>
    <r>
      <rPr>
        <rFont val="Arial"/>
        <b/>
        <color theme="1"/>
        <sz val="10.0"/>
      </rPr>
      <t xml:space="preserve">Escuela Profesional de Psicología, Universidad Pontificia Bolivariana
</t>
    </r>
    <r>
      <rPr>
        <rFont val="Arial"/>
        <color theme="1"/>
        <sz val="10.0"/>
      </rPr>
      <t xml:space="preserve">Mg. Flavio Lozano Isla
</t>
    </r>
    <r>
      <rPr>
        <rFont val="Arial"/>
        <b/>
        <color theme="1"/>
        <sz val="10.0"/>
      </rPr>
      <t>DNI:</t>
    </r>
    <r>
      <rPr>
        <rFont val="Arial"/>
        <color theme="1"/>
        <sz val="10.0"/>
      </rPr>
      <t xml:space="preserve"> 70319774
</t>
    </r>
    <r>
      <rPr>
        <rFont val="Arial"/>
        <b/>
        <color theme="1"/>
        <sz val="10.0"/>
      </rPr>
      <t>Escuela Profesional Ingeniería Agronómica, Universidad Nacional Agraria la Molina</t>
    </r>
  </si>
  <si>
    <r>
      <rPr>
        <rFont val="Arial"/>
        <b/>
        <color theme="1"/>
        <sz val="10.0"/>
      </rPr>
      <t xml:space="preserve">Tesistas: </t>
    </r>
    <r>
      <rPr>
        <rFont val="Arial"/>
        <color theme="1"/>
        <sz val="10.0"/>
      </rPr>
      <t xml:space="preserve">
-   Bach. Rosa Elizabeth Antón Leyva
</t>
    </r>
    <r>
      <rPr>
        <rFont val="Arial"/>
        <b/>
        <color theme="1"/>
        <sz val="10.0"/>
      </rPr>
      <t xml:space="preserve">    DNI:</t>
    </r>
    <r>
      <rPr>
        <rFont val="Arial"/>
        <color theme="1"/>
        <sz val="10.0"/>
      </rPr>
      <t xml:space="preserve"> 75330272
    </t>
    </r>
    <r>
      <rPr>
        <rFont val="Arial"/>
        <b/>
        <color theme="1"/>
        <sz val="10.0"/>
      </rPr>
      <t>Est 9 ciclo de la Escuela Profesional de Ingeniería en    Industrias Alimentarias, Facultad de Ingeniería ,  Universidad Nacional de Barranca</t>
    </r>
    <r>
      <rPr>
        <rFont val="Arial"/>
        <color theme="1"/>
        <sz val="10.0"/>
      </rPr>
      <t xml:space="preserve">
-   Bach. Camila Nayré Sanchez Qutierrez Arteaga  
</t>
    </r>
    <r>
      <rPr>
        <rFont val="Arial"/>
        <b/>
        <color theme="1"/>
        <sz val="10.0"/>
      </rPr>
      <t xml:space="preserve">    DNI:</t>
    </r>
    <r>
      <rPr>
        <rFont val="Arial"/>
        <color theme="1"/>
        <sz val="10.0"/>
      </rPr>
      <t xml:space="preserve">73588980
</t>
    </r>
    <r>
      <rPr>
        <rFont val="Arial"/>
        <b/>
        <color theme="1"/>
        <sz val="10.0"/>
      </rPr>
      <t>Est. de 9 ciclo de la Escuela Profesional de Ingeniería en Industrias Alimentarias, Facultad de Ingeniería , Universidad Nacional de Barranca</t>
    </r>
  </si>
  <si>
    <r>
      <rPr>
        <rFont val="Calibri"/>
        <color theme="1"/>
        <sz val="8.0"/>
      </rPr>
      <t xml:space="preserve">Juan Miguel Juarez Martinez 
</t>
    </r>
    <r>
      <rPr>
        <rFont val="Calibri"/>
        <b/>
        <color theme="1"/>
        <sz val="8.0"/>
      </rPr>
      <t xml:space="preserve">DNI:  </t>
    </r>
    <r>
      <rPr>
        <rFont val="Calibri"/>
        <color theme="1"/>
        <sz val="8.0"/>
      </rPr>
      <t xml:space="preserve">16754186
</t>
    </r>
    <r>
      <rPr>
        <rFont val="Calibri"/>
        <b/>
        <color theme="1"/>
        <sz val="8.0"/>
      </rPr>
      <t>Escuela Profesional de Derecho y Ciencias Políticas, Facultad de Ciencias Jurídicas, Contables, Financieras  y Administrativas</t>
    </r>
  </si>
  <si>
    <r>
      <rPr>
        <rFont val="Arial"/>
        <color theme="1"/>
        <sz val="8.0"/>
      </rPr>
      <t xml:space="preserve">
</t>
    </r>
    <r>
      <rPr>
        <rFont val="Arial"/>
        <b/>
        <color theme="1"/>
        <sz val="8.0"/>
      </rPr>
      <t>Co-Investigadores-UNAB</t>
    </r>
    <r>
      <rPr>
        <rFont val="Arial"/>
        <color theme="1"/>
        <sz val="8.0"/>
      </rPr>
      <t xml:space="preserve">
Dr. Jorge Hernán Nieves Chen
</t>
    </r>
    <r>
      <rPr>
        <rFont val="Arial"/>
        <b/>
        <color theme="1"/>
        <sz val="8.0"/>
      </rPr>
      <t xml:space="preserve">   DNI:  </t>
    </r>
    <r>
      <rPr>
        <rFont val="Arial"/>
        <color theme="1"/>
        <sz val="8.0"/>
      </rPr>
      <t xml:space="preserve">09538664
</t>
    </r>
    <r>
      <rPr>
        <rFont val="Arial"/>
        <b/>
        <color theme="1"/>
        <sz val="8.0"/>
      </rPr>
      <t>Escuela Profesional de Derecho y Ciencias Políticas, Facultad de Ciencias Jurídicas, Contables, Financieras  y Administrativas</t>
    </r>
    <r>
      <rPr>
        <rFont val="Arial"/>
        <color theme="1"/>
        <sz val="8.0"/>
      </rPr>
      <t xml:space="preserve">
Dra. Yorrlanka Evelin Damián Espinoza
</t>
    </r>
    <r>
      <rPr>
        <rFont val="Arial"/>
        <b/>
        <color theme="1"/>
        <sz val="8.0"/>
      </rPr>
      <t xml:space="preserve">DNI: </t>
    </r>
    <r>
      <rPr>
        <rFont val="Arial"/>
        <color theme="1"/>
        <sz val="8.0"/>
      </rPr>
      <t xml:space="preserve">15299722
</t>
    </r>
    <r>
      <rPr>
        <rFont val="Arial"/>
        <b/>
        <color theme="1"/>
        <sz val="8.0"/>
      </rPr>
      <t>Escuela Profesional de Derecho y Ciencias Políticas, Facultad de Ciencias Jurídicas, Contables, Financieras  y Administrativas</t>
    </r>
    <r>
      <rPr>
        <rFont val="Arial"/>
        <color theme="1"/>
        <sz val="8.0"/>
      </rPr>
      <t xml:space="preserve">Mg. Efrain Ludogardo Ostos Rodríguez
</t>
    </r>
    <r>
      <rPr>
        <rFont val="Arial"/>
        <b/>
        <color theme="1"/>
        <sz val="8.0"/>
      </rPr>
      <t xml:space="preserve">DNI: </t>
    </r>
    <r>
      <rPr>
        <rFont val="Arial"/>
        <color theme="1"/>
        <sz val="8.0"/>
      </rPr>
      <t xml:space="preserve">15299209
</t>
    </r>
    <r>
      <rPr>
        <rFont val="Arial"/>
        <b/>
        <color theme="1"/>
        <sz val="8.0"/>
      </rPr>
      <t>Escuela Profesional de Derecho y Ciencias Políticas, Facultad de Ciencias Jurídicas, Contables, Financieras y Administrativas</t>
    </r>
    <r>
      <rPr>
        <rFont val="Arial"/>
        <color theme="1"/>
        <sz val="8.0"/>
      </rPr>
      <t xml:space="preserve">
</t>
    </r>
    <r>
      <rPr>
        <rFont val="Arial"/>
        <b/>
        <color theme="1"/>
        <sz val="8.0"/>
      </rPr>
      <t>Investigadores Externos</t>
    </r>
    <r>
      <rPr>
        <rFont val="Arial"/>
        <color theme="1"/>
        <sz val="8.0"/>
      </rPr>
      <t xml:space="preserve">
Mg. Christhian Benavente León
</t>
    </r>
    <r>
      <rPr>
        <rFont val="Arial"/>
        <b/>
        <color theme="1"/>
        <sz val="8.0"/>
      </rPr>
      <t xml:space="preserve">DNI: </t>
    </r>
    <r>
      <rPr>
        <rFont val="Arial"/>
        <color theme="1"/>
        <sz val="8.0"/>
      </rPr>
      <t xml:space="preserve">72228127
</t>
    </r>
    <r>
      <rPr>
        <rFont val="Arial"/>
        <b/>
        <color theme="1"/>
        <sz val="8.0"/>
      </rPr>
      <t>Escuela Profesional de Ingeniería Civil, Facultad de Ingeniería de la Universidad Nacional José Faustino Sánchez Carrión</t>
    </r>
  </si>
  <si>
    <r>
      <rPr>
        <rFont val="Arial"/>
        <b/>
        <color theme="1"/>
        <sz val="8.0"/>
      </rPr>
      <t xml:space="preserve">Tesistas: </t>
    </r>
    <r>
      <rPr>
        <rFont val="Arial"/>
        <color theme="1"/>
        <sz val="8.0"/>
      </rPr>
      <t xml:space="preserve">
-  Est. Sheyla Anabel Arroyo Alburqueque
</t>
    </r>
    <r>
      <rPr>
        <rFont val="Arial"/>
        <b/>
        <color theme="1"/>
        <sz val="8.0"/>
      </rPr>
      <t>DNI:</t>
    </r>
    <r>
      <rPr>
        <rFont val="Arial"/>
        <color theme="1"/>
        <sz val="8.0"/>
      </rPr>
      <t xml:space="preserve"> 71528560
</t>
    </r>
    <r>
      <rPr>
        <rFont val="Arial"/>
        <b/>
        <color theme="1"/>
        <sz val="8.0"/>
      </rPr>
      <t>Est. del 9no Ciclo Escuela Profesional de Derecho y Ciencias Políticas, Facultad de Ciencias Jurídicas, Contables, Financieras y Administrativas, Universidad Nacional de Barranca</t>
    </r>
    <r>
      <rPr>
        <rFont val="Arial"/>
        <color theme="1"/>
        <sz val="8.0"/>
      </rPr>
      <t xml:space="preserve">
- Est. Christian Abel Trujillo Flores
</t>
    </r>
    <r>
      <rPr>
        <rFont val="Arial"/>
        <b/>
        <color theme="1"/>
        <sz val="8.0"/>
      </rPr>
      <t xml:space="preserve">DNI: </t>
    </r>
    <r>
      <rPr>
        <rFont val="Arial"/>
        <color theme="1"/>
        <sz val="8.0"/>
      </rPr>
      <t xml:space="preserve">71635094
</t>
    </r>
    <r>
      <rPr>
        <rFont val="Arial"/>
        <b/>
        <color theme="1"/>
        <sz val="8.0"/>
      </rPr>
      <t>Est. del 9no Ciclo Escuela Profesional de Derecho y Ciencias Políticas, Facultad de Ciencias Jurídicas, Contables, Financieras y Administrativas, Universidad Nacional de Barranca</t>
    </r>
  </si>
  <si>
    <t>67</t>
  </si>
  <si>
    <r>
      <rPr>
        <rFont val="Calibri"/>
        <color theme="1"/>
        <sz val="8.0"/>
      </rPr>
      <t xml:space="preserve">Zoila Rosa Lira Camargo 
</t>
    </r>
    <r>
      <rPr>
        <rFont val="Calibri"/>
        <b/>
        <color theme="1"/>
        <sz val="8.0"/>
      </rPr>
      <t>DNI:</t>
    </r>
    <r>
      <rPr>
        <rFont val="Calibri"/>
        <color theme="1"/>
        <sz val="8.0"/>
      </rPr>
      <t xml:space="preserve"> 22499113
</t>
    </r>
    <r>
      <rPr>
        <rFont val="Calibri"/>
        <b/>
        <color theme="1"/>
        <sz val="8.0"/>
      </rPr>
      <t>Escuela Profesional de Contabilidad y Finanzas, Facultad de Ciencias Jurídicas, Contables, Financieras y Administrativas</t>
    </r>
  </si>
  <si>
    <r>
      <rPr>
        <rFont val="Arial"/>
        <b/>
        <color theme="1"/>
        <sz val="8.0"/>
      </rPr>
      <t xml:space="preserve">
Co-Investigadores-UNAB</t>
    </r>
    <r>
      <rPr>
        <rFont val="Arial"/>
        <color theme="1"/>
        <sz val="8.0"/>
      </rPr>
      <t xml:space="preserve">
Dr. Misael Benigno Revilla Becerra
</t>
    </r>
    <r>
      <rPr>
        <rFont val="Arial"/>
        <b/>
        <color theme="1"/>
        <sz val="8.0"/>
      </rPr>
      <t>DNI:</t>
    </r>
    <r>
      <rPr>
        <rFont val="Arial"/>
        <color theme="1"/>
        <sz val="8.0"/>
      </rPr>
      <t xml:space="preserve"> 32804567
</t>
    </r>
    <r>
      <rPr>
        <rFont val="Arial"/>
        <b/>
        <color theme="1"/>
        <sz val="8.0"/>
      </rPr>
      <t>Escuela Profesional de Contabilidad y Finanzas, Facultad de Ciencias Jurídicas, Contables, Financieras y Administrativas</t>
    </r>
    <r>
      <rPr>
        <rFont val="Arial"/>
        <color theme="1"/>
        <sz val="8.0"/>
      </rPr>
      <t xml:space="preserve">
Dr. Jorge Hernán Nieves Chen
</t>
    </r>
    <r>
      <rPr>
        <rFont val="Arial"/>
        <b/>
        <color theme="1"/>
        <sz val="8.0"/>
      </rPr>
      <t>DNI:</t>
    </r>
    <r>
      <rPr>
        <rFont val="Arial"/>
        <color theme="1"/>
        <sz val="8.0"/>
      </rPr>
      <t xml:space="preserve"> 09538664,
</t>
    </r>
    <r>
      <rPr>
        <rFont val="Arial"/>
        <b/>
        <color theme="1"/>
        <sz val="8.0"/>
      </rPr>
      <t>Escuela Profesional de Derecho y Ciencias Políticas, Facultad de Ciencias Jurídicas, Contables, Financieras y Administrativas</t>
    </r>
    <r>
      <rPr>
        <rFont val="Arial"/>
        <color theme="1"/>
        <sz val="8.0"/>
      </rPr>
      <t xml:space="preserve">
Mg. Edward Iva Terrones Galvez
</t>
    </r>
    <r>
      <rPr>
        <rFont val="Arial"/>
        <b/>
        <color theme="1"/>
        <sz val="8.0"/>
      </rPr>
      <t xml:space="preserve">DNI: </t>
    </r>
    <r>
      <rPr>
        <rFont val="Arial"/>
        <color theme="1"/>
        <sz val="8.0"/>
      </rPr>
      <t xml:space="preserve">41553816
</t>
    </r>
    <r>
      <rPr>
        <rFont val="Arial"/>
        <b/>
        <color theme="1"/>
        <sz val="8.0"/>
      </rPr>
      <t>Departamento de Ciencias Básicas y Afines, Facultad de Ingeniería</t>
    </r>
    <r>
      <rPr>
        <rFont val="Arial"/>
        <color theme="1"/>
        <sz val="8.0"/>
      </rPr>
      <t xml:space="preserve">
</t>
    </r>
    <r>
      <rPr>
        <rFont val="Arial"/>
        <b/>
        <color theme="1"/>
        <sz val="8.0"/>
      </rPr>
      <t>Investigadores Externos</t>
    </r>
    <r>
      <rPr>
        <rFont val="Arial"/>
        <color theme="1"/>
        <sz val="8.0"/>
      </rPr>
      <t xml:space="preserve">
Mg. Jose Antonio Ogosi 
</t>
    </r>
    <r>
      <rPr>
        <rFont val="Arial"/>
        <b/>
        <color theme="1"/>
        <sz val="8.0"/>
      </rPr>
      <t xml:space="preserve">DNI: </t>
    </r>
    <r>
      <rPr>
        <rFont val="Arial"/>
        <color theme="1"/>
        <sz val="8.0"/>
      </rPr>
      <t xml:space="preserve">42870080
</t>
    </r>
    <r>
      <rPr>
        <rFont val="Arial"/>
        <b/>
        <color theme="1"/>
        <sz val="8.0"/>
      </rPr>
      <t>Escuela Profesional de Ingeniería de Sistemas, Facultad de Ingeniería Industrial y de Sistemas, Universidad Nacional Federico Villarreal</t>
    </r>
  </si>
  <si>
    <r>
      <rPr>
        <rFont val="Arial"/>
        <color theme="1"/>
        <sz val="8.0"/>
      </rPr>
      <t xml:space="preserve">Tesistas: 
-   Egre. Sheyla Meliza Alejandro Bañez
</t>
    </r>
    <r>
      <rPr>
        <rFont val="Arial"/>
        <b/>
        <color theme="1"/>
        <sz val="8.0"/>
      </rPr>
      <t>DNI:</t>
    </r>
    <r>
      <rPr>
        <rFont val="Arial"/>
        <color theme="1"/>
        <sz val="8.0"/>
      </rPr>
      <t xml:space="preserve"> 71531440,
</t>
    </r>
    <r>
      <rPr>
        <rFont val="Arial"/>
        <b/>
        <color theme="1"/>
        <sz val="8.0"/>
      </rPr>
      <t>Alumna del 10mo Ciclo Escuela Profesional de Contabilidad y Finanzas, Facultad de Ciencias Jurídicas, Contables, Financieras y Administrativas, Universidad Nacional de Barranca</t>
    </r>
    <r>
      <rPr>
        <rFont val="Arial"/>
        <color theme="1"/>
        <sz val="8.0"/>
      </rPr>
      <t xml:space="preserve">
-    Egre. Lisset Carola Carrasco Huamán
</t>
    </r>
    <r>
      <rPr>
        <rFont val="Arial"/>
        <b/>
        <color theme="1"/>
        <sz val="8.0"/>
      </rPr>
      <t xml:space="preserve">DNI: </t>
    </r>
    <r>
      <rPr>
        <rFont val="Arial"/>
        <color theme="1"/>
        <sz val="8.0"/>
      </rPr>
      <t xml:space="preserve">75904054
</t>
    </r>
    <r>
      <rPr>
        <rFont val="Arial"/>
        <b/>
        <color theme="1"/>
        <sz val="8.0"/>
      </rPr>
      <t>Egresada de la Escuela Profesional de Contabilidad y Finanzas, Facultad de Ciencias Jurídicas, Contables, Financieras y Administrativas, Universidad Nacional de Barranca</t>
    </r>
  </si>
  <si>
    <r>
      <rPr>
        <rFont val="Calibri"/>
        <color theme="1"/>
        <sz val="8.0"/>
      </rPr>
      <t xml:space="preserve">Gregorio José Arone Gaspar
</t>
    </r>
    <r>
      <rPr>
        <rFont val="Calibri"/>
        <b/>
        <color theme="1"/>
        <sz val="8.0"/>
      </rPr>
      <t>DNI:</t>
    </r>
    <r>
      <rPr>
        <rFont val="Calibri"/>
        <color theme="1"/>
        <sz val="8.0"/>
      </rPr>
      <t xml:space="preserve"> 09704349
</t>
    </r>
    <r>
      <rPr>
        <rFont val="Calibri"/>
        <b/>
        <color theme="1"/>
        <sz val="8.0"/>
      </rPr>
      <t>Escuela Profesional de Ingeniería Agrónoma, Facultad de Ingeniería</t>
    </r>
  </si>
  <si>
    <r>
      <rPr>
        <rFont val="Arial"/>
        <color theme="1"/>
        <sz val="8.0"/>
      </rPr>
      <t xml:space="preserve">
</t>
    </r>
    <r>
      <rPr>
        <rFont val="Arial"/>
        <b/>
        <color theme="1"/>
        <sz val="8.0"/>
      </rPr>
      <t xml:space="preserve">
Co-Investigadores-UNAB</t>
    </r>
    <r>
      <rPr>
        <rFont val="Arial"/>
        <color theme="1"/>
        <sz val="8.0"/>
      </rPr>
      <t xml:space="preserve">
Mg. Jorge Alberto Agurto Isidro
</t>
    </r>
    <r>
      <rPr>
        <rFont val="Arial"/>
        <b/>
        <color theme="1"/>
        <sz val="8.0"/>
      </rPr>
      <t>DNI:</t>
    </r>
    <r>
      <rPr>
        <rFont val="Arial"/>
        <color theme="1"/>
        <sz val="8.0"/>
      </rPr>
      <t xml:space="preserve"> 15859490
</t>
    </r>
    <r>
      <rPr>
        <rFont val="Arial"/>
        <b/>
        <color theme="1"/>
        <sz val="8.0"/>
      </rPr>
      <t>Escuela Profesional de Ingeniería Agrónoma, Facultad de Ingeniería</t>
    </r>
    <r>
      <rPr>
        <rFont val="Arial"/>
        <color theme="1"/>
        <sz val="8.0"/>
      </rPr>
      <t xml:space="preserve">
Dr. Miguel Ángel Inga Sotelo
</t>
    </r>
    <r>
      <rPr>
        <rFont val="Arial"/>
        <b/>
        <color theme="1"/>
        <sz val="8.0"/>
      </rPr>
      <t>DNI:</t>
    </r>
    <r>
      <rPr>
        <rFont val="Arial"/>
        <color theme="1"/>
        <sz val="8.0"/>
      </rPr>
      <t xml:space="preserve"> 31936650
</t>
    </r>
    <r>
      <rPr>
        <rFont val="Arial"/>
        <b/>
        <color theme="1"/>
        <sz val="8.0"/>
      </rPr>
      <t>Escuela Profesional de Ingeniería Agrónoma, Facultad de Ingeniería</t>
    </r>
    <r>
      <rPr>
        <rFont val="Arial"/>
        <color theme="1"/>
        <sz val="8.0"/>
      </rPr>
      <t xml:space="preserve">
</t>
    </r>
    <r>
      <rPr>
        <rFont val="Arial"/>
        <b/>
        <color theme="1"/>
        <sz val="8.0"/>
      </rPr>
      <t>Investigadores Externos</t>
    </r>
    <r>
      <rPr>
        <rFont val="Arial"/>
        <color theme="1"/>
        <sz val="8.0"/>
      </rPr>
      <t xml:space="preserve">
Dr. Constantino Calderón Mendoza
</t>
    </r>
    <r>
      <rPr>
        <rFont val="Arial"/>
        <b/>
        <color theme="1"/>
        <sz val="8.0"/>
      </rPr>
      <t>DNI:</t>
    </r>
    <r>
      <rPr>
        <rFont val="Arial"/>
        <color theme="1"/>
        <sz val="8.0"/>
      </rPr>
      <t xml:space="preserve"> 06194912
</t>
    </r>
    <r>
      <rPr>
        <rFont val="Arial"/>
        <b/>
        <color theme="1"/>
        <sz val="8.0"/>
      </rPr>
      <t>Escuela Profesional de Agronomía, Facultad de Agronomía de la Universidad Nacional Agraria La Molina</t>
    </r>
  </si>
  <si>
    <r>
      <rPr>
        <rFont val="Arial"/>
        <b/>
        <color theme="1"/>
        <sz val="8.0"/>
      </rPr>
      <t xml:space="preserve">Tesistas: </t>
    </r>
    <r>
      <rPr>
        <rFont val="Arial"/>
        <color theme="1"/>
        <sz val="8.0"/>
      </rPr>
      <t xml:space="preserve">
-        Bach. Jheison Valverde Asis
</t>
    </r>
    <r>
      <rPr>
        <rFont val="Arial"/>
        <b/>
        <color theme="1"/>
        <sz val="8.0"/>
      </rPr>
      <t xml:space="preserve">DNI: </t>
    </r>
    <r>
      <rPr>
        <rFont val="Arial"/>
        <color theme="1"/>
        <sz val="8.0"/>
      </rPr>
      <t xml:space="preserve">71533411
</t>
    </r>
    <r>
      <rPr>
        <rFont val="Arial"/>
        <b/>
        <color theme="1"/>
        <sz val="8.0"/>
      </rPr>
      <t>Egresado de la Escuela Profesional de Ingeniería Agrónoma, Facultad de Ingeniería, Universidad Nacional de Barranca</t>
    </r>
    <r>
      <rPr>
        <rFont val="Arial"/>
        <color theme="1"/>
        <sz val="8.0"/>
      </rPr>
      <t xml:space="preserve">
-        Bach. Yuri Romero Castillo
</t>
    </r>
    <r>
      <rPr>
        <rFont val="Arial"/>
        <b/>
        <color theme="1"/>
        <sz val="8.0"/>
      </rPr>
      <t>DNI:</t>
    </r>
    <r>
      <rPr>
        <rFont val="Arial"/>
        <color theme="1"/>
        <sz val="8.0"/>
      </rPr>
      <t xml:space="preserve"> 72427701
</t>
    </r>
    <r>
      <rPr>
        <rFont val="Arial"/>
        <b/>
        <color theme="1"/>
        <sz val="8.0"/>
      </rPr>
      <t>Egresado de la Escuela Profesional de Ingeniería Agrónoma, Facultad de Ingeniería, Universidad Nacional Barranca</t>
    </r>
  </si>
  <si>
    <r>
      <rPr>
        <rFont val="Calibri"/>
        <color rgb="FF000000"/>
        <sz val="8.0"/>
      </rPr>
      <t>Analizar las comunidades bacterianas y fúngicas del suelo asociadas al cultivo de páprika</t>
    </r>
    <r>
      <rPr>
        <rFont val="Calibri"/>
        <i/>
        <color rgb="FF000000"/>
        <sz val="8.0"/>
      </rPr>
      <t xml:space="preserve"> (Capsicum annuum L.) </t>
    </r>
    <r>
      <rPr>
        <rFont val="Calibri"/>
        <color rgb="FF000000"/>
        <sz val="8.0"/>
      </rPr>
      <t>y su influencia en la producción en Araya, Barranca.</t>
    </r>
  </si>
  <si>
    <t>EMP-01-2025-UNAB</t>
  </si>
  <si>
    <r>
      <rPr>
        <rFont val="Arial"/>
        <color rgb="FF0563C1"/>
        <u/>
      </rPr>
      <t xml:space="preserve">1507-2025-UNAB
</t>
    </r>
    <r>
      <rPr>
        <rFont val="Arial"/>
      </rPr>
      <t>(27/11/2025)</t>
    </r>
  </si>
  <si>
    <r>
      <rPr>
        <rFont val="Calibri"/>
        <color theme="1"/>
        <sz val="8.0"/>
      </rPr>
      <t xml:space="preserve">Maria Elena Flores Huanca
</t>
    </r>
    <r>
      <rPr>
        <rFont val="Calibri"/>
        <b/>
        <color theme="1"/>
        <sz val="8.0"/>
      </rPr>
      <t xml:space="preserve">DNI: </t>
    </r>
    <r>
      <rPr>
        <rFont val="Calibri"/>
        <color theme="1"/>
        <sz val="8.0"/>
      </rPr>
      <t xml:space="preserve">45404297
</t>
    </r>
    <r>
      <rPr>
        <rFont val="Calibri"/>
        <b/>
        <color theme="1"/>
        <sz val="8.0"/>
      </rPr>
      <t>Escuela Profesional de Contabilidad y Finanzas, Facultad de Ciencias Jurídicas, Contables, Financieras y Administrativas</t>
    </r>
  </si>
  <si>
    <r>
      <rPr>
        <rFont val="Arial"/>
        <color theme="1"/>
        <sz val="8.0"/>
      </rPr>
      <t xml:space="preserve">
</t>
    </r>
    <r>
      <rPr>
        <rFont val="Arial"/>
        <b/>
        <color theme="1"/>
        <sz val="8.0"/>
      </rPr>
      <t>Co-Investigadores-UNAB</t>
    </r>
    <r>
      <rPr>
        <rFont val="Arial"/>
        <color theme="1"/>
        <sz val="8.0"/>
      </rPr>
      <t xml:space="preserve">
Mg. Samuel Laura Huanca 
</t>
    </r>
    <r>
      <rPr>
        <rFont val="Arial"/>
        <b/>
        <color theme="1"/>
        <sz val="8.0"/>
      </rPr>
      <t>DNI:</t>
    </r>
    <r>
      <rPr>
        <rFont val="Arial"/>
        <color theme="1"/>
        <sz val="8.0"/>
      </rPr>
      <t xml:space="preserve"> 42254160
</t>
    </r>
    <r>
      <rPr>
        <rFont val="Arial"/>
        <b/>
        <color theme="1"/>
        <sz val="8.0"/>
      </rPr>
      <t xml:space="preserve">Escuela Profesional de Ingeniería Civil, Facultad de Ingeniería
Investigadores externos: 
</t>
    </r>
    <r>
      <rPr>
        <rFont val="Arial"/>
        <color theme="1"/>
        <sz val="8.0"/>
      </rPr>
      <t>Dra. Elena Yunga Zegarra
Universidad Nacional del Antiplano
Dra. Milagros Yesenia Pacheco Vizcarra
Universidad Nacional del Antiplano</t>
    </r>
  </si>
  <si>
    <r>
      <rPr>
        <rFont val="Arial"/>
        <b/>
        <color theme="1"/>
        <sz val="8.0"/>
      </rPr>
      <t>Tesistas:</t>
    </r>
    <r>
      <rPr>
        <rFont val="Arial"/>
        <color theme="1"/>
        <sz val="8.0"/>
      </rPr>
      <t xml:space="preserve"> 
-  Bach. Emanuel Jesus Morante Giraldo
</t>
    </r>
    <r>
      <rPr>
        <rFont val="Arial"/>
        <b/>
        <color theme="1"/>
        <sz val="8.0"/>
      </rPr>
      <t>DNI:</t>
    </r>
    <r>
      <rPr>
        <rFont val="Arial"/>
        <color theme="1"/>
        <sz val="8.0"/>
      </rPr>
      <t xml:space="preserve"> 74092485
</t>
    </r>
    <r>
      <rPr>
        <rFont val="Arial"/>
        <b/>
        <color theme="1"/>
        <sz val="8.0"/>
      </rPr>
      <t>Egresado de la Escuela Profesional de Contabilidad y Finanzas, Facultad de Ciencias Jurídicas, Contables, Financieras y Administrativas, Universidad Nacional de Barranca</t>
    </r>
    <r>
      <rPr>
        <rFont val="Arial"/>
        <color theme="1"/>
        <sz val="8.0"/>
      </rPr>
      <t xml:space="preserve">
-  Bach.Cristian Ivan Cruz Mendoza
</t>
    </r>
    <r>
      <rPr>
        <rFont val="Arial"/>
        <b/>
        <color theme="1"/>
        <sz val="8.0"/>
      </rPr>
      <t xml:space="preserve">DNI: </t>
    </r>
    <r>
      <rPr>
        <rFont val="Arial"/>
        <color theme="1"/>
        <sz val="8.0"/>
      </rPr>
      <t xml:space="preserve">74612667
</t>
    </r>
    <r>
      <rPr>
        <rFont val="Arial"/>
        <b/>
        <color theme="1"/>
        <sz val="8.0"/>
      </rPr>
      <t xml:space="preserve">Egresada de la Escuela Profesional de Contabilidad y Finanzas, Facultad de Ciencias Jurídicas, Contables, Financieras y Administrativas, Universidad Nacional de Barranca
</t>
    </r>
  </si>
  <si>
    <t>CONTRATO EMPRENDIMIENTO N°001-2026-UNAB</t>
  </si>
  <si>
    <r>
      <rPr>
        <rFont val="Calibri"/>
        <color rgb="FF1155CC"/>
        <u/>
      </rPr>
      <t>R.C.O N° 990-2023-UNAB (17-11-2023) REGLAMENTO DELPROGRAMA DE FOMENTO AL EMPRENDIMIENTO E INCUBACIÓN DE EMPRESAS -UNAB.pdf</t>
    </r>
    <r>
      <rPr>
        <rFont val="Calibri"/>
      </rPr>
      <t xml:space="preserve">
</t>
    </r>
    <r>
      <rPr>
        <rFont val="Calibri"/>
        <color rgb="FF1155CC"/>
        <u/>
      </rPr>
      <t xml:space="preserve">R.C.O N° 1104-2025-UNAB (03-09-2025) MODIFICACION DE ARTICULOS DE REGLAMENTO DEL PROGRAMA DE FOMENTO AL EMPRENDIMIENTO E INCUBACIÓN DE EMPRESAS (1) </t>
    </r>
    <r>
      <rPr>
        <rFont val="Calibri"/>
      </rPr>
      <t xml:space="preserve">
</t>
    </r>
    <r>
      <rPr>
        <rFont val="Calibri"/>
        <color rgb="FF1155CC"/>
        <u/>
      </rPr>
      <t>RCO. 1271-2025-UNAB (09-10-25)MODIFICAR ART. 10,13,43,46 Y 47 DE LA RCO.990-2023 (2)</t>
    </r>
  </si>
  <si>
    <r>
      <rPr>
        <rFont val="Calibri"/>
        <color theme="1"/>
        <sz val="8.0"/>
      </rPr>
      <t xml:space="preserve">Yenny Clarisa Arteaga Moya 
</t>
    </r>
    <r>
      <rPr>
        <rFont val="Calibri"/>
        <b/>
        <color theme="1"/>
        <sz val="8.0"/>
      </rPr>
      <t>DNI:</t>
    </r>
    <r>
      <rPr>
        <rFont val="Calibri"/>
        <color theme="1"/>
        <sz val="8.0"/>
      </rPr>
      <t xml:space="preserve"> 41902422
</t>
    </r>
    <r>
      <rPr>
        <rFont val="Calibri"/>
        <b/>
        <color theme="1"/>
        <sz val="8.0"/>
      </rPr>
      <t>Escuela Profesional de Obstetricia, Facultad de Ciencias de la Salud</t>
    </r>
  </si>
  <si>
    <t>ESTUDIANTE RESPONSABLE
Bruce Kennedy Bendezu Bello</t>
  </si>
  <si>
    <t>MIEMBRO DEL EQUIPO EMPRENDEDOR
- Maria Rufina Neri Pimentel</t>
  </si>
  <si>
    <r>
      <rPr>
        <rFont val="Arial"/>
        <color theme="1"/>
        <sz val="8.0"/>
      </rPr>
      <t xml:space="preserve">
</t>
    </r>
    <r>
      <rPr>
        <rFont val="Arial"/>
        <b/>
        <color theme="1"/>
        <sz val="8.0"/>
      </rPr>
      <t xml:space="preserve">Co-Investigadores-UNAB
</t>
    </r>
    <r>
      <rPr>
        <rFont val="Arial"/>
        <color theme="1"/>
        <sz val="8.0"/>
      </rPr>
      <t xml:space="preserve">Dr. Enrique Daniel González Ayala
</t>
    </r>
    <r>
      <rPr>
        <rFont val="Arial"/>
        <b/>
        <color theme="1"/>
        <sz val="8.0"/>
      </rPr>
      <t xml:space="preserve">DNI: </t>
    </r>
    <r>
      <rPr>
        <rFont val="Arial"/>
        <color theme="1"/>
        <sz val="8.0"/>
      </rPr>
      <t xml:space="preserve">41815689
</t>
    </r>
    <r>
      <rPr>
        <rFont val="Arial"/>
        <b/>
        <color theme="1"/>
        <sz val="8.0"/>
      </rPr>
      <t xml:space="preserve">Escuela Profesional de Enfermería, Facultad de Ciencias de la Salud
</t>
    </r>
    <r>
      <rPr>
        <rFont val="Arial"/>
        <color theme="1"/>
        <sz val="8.0"/>
      </rPr>
      <t xml:space="preserve">M.Sc. Evelyn Pierina Asencios Rojas
</t>
    </r>
    <r>
      <rPr>
        <rFont val="Arial"/>
        <b/>
        <color theme="1"/>
        <sz val="8.0"/>
      </rPr>
      <t>DNI:</t>
    </r>
    <r>
      <rPr>
        <rFont val="Arial"/>
        <color theme="1"/>
        <sz val="8.0"/>
      </rPr>
      <t xml:space="preserve"> 71504079
</t>
    </r>
    <r>
      <rPr>
        <rFont val="Arial"/>
        <b/>
        <color theme="1"/>
        <sz val="8.0"/>
      </rPr>
      <t xml:space="preserve">Escuela Profesional de Obstetricia, Facultad de Ciencias de la Salud
</t>
    </r>
    <r>
      <rPr>
        <rFont val="Arial"/>
        <color theme="1"/>
        <sz val="8.0"/>
      </rPr>
      <t xml:space="preserve">M.Sc. María del Carmen Huerta Roja de Arenas
</t>
    </r>
    <r>
      <rPr>
        <rFont val="Arial"/>
        <b/>
        <color theme="1"/>
        <sz val="8.0"/>
      </rPr>
      <t xml:space="preserve">DNI: </t>
    </r>
    <r>
      <rPr>
        <rFont val="Arial"/>
        <color theme="1"/>
        <sz val="8.0"/>
      </rPr>
      <t xml:space="preserve">15716009
</t>
    </r>
    <r>
      <rPr>
        <rFont val="Arial"/>
        <b/>
        <color theme="1"/>
        <sz val="8.0"/>
      </rPr>
      <t xml:space="preserve">Escuela Profesional de Enfermería, Facultad de Ciencias de la Salud
</t>
    </r>
    <r>
      <rPr>
        <rFont val="Arial"/>
        <color theme="1"/>
        <sz val="8.0"/>
      </rPr>
      <t xml:space="preserve">
</t>
    </r>
    <r>
      <rPr>
        <rFont val="Arial"/>
        <b/>
        <color theme="1"/>
        <sz val="8.0"/>
      </rPr>
      <t xml:space="preserve">Investigadores Externos
</t>
    </r>
    <r>
      <rPr>
        <rFont val="Arial"/>
        <color theme="1"/>
        <sz val="8.0"/>
      </rPr>
      <t xml:space="preserve">M.Sc. Hans Lenin Contreras Pulache
</t>
    </r>
    <r>
      <rPr>
        <rFont val="Arial"/>
        <b/>
        <color theme="1"/>
        <sz val="8.0"/>
      </rPr>
      <t>DNI:</t>
    </r>
    <r>
      <rPr>
        <rFont val="Arial"/>
        <color theme="1"/>
        <sz val="8.0"/>
      </rPr>
      <t xml:space="preserve"> 42513357
</t>
    </r>
    <r>
      <rPr>
        <rFont val="Arial"/>
        <b/>
        <color theme="1"/>
        <sz val="8.0"/>
      </rPr>
      <t xml:space="preserve">Escuela Profesional de Medicina, Universidad Norbert Wiener
</t>
    </r>
    <r>
      <rPr>
        <rFont val="Arial"/>
        <color theme="1"/>
        <sz val="8.0"/>
      </rPr>
      <t xml:space="preserve">M.Sc. Flavio Lozano Isla
</t>
    </r>
    <r>
      <rPr>
        <rFont val="Arial"/>
        <b/>
        <color theme="1"/>
        <sz val="8.0"/>
      </rPr>
      <t>DNI:</t>
    </r>
    <r>
      <rPr>
        <rFont val="Arial"/>
        <color theme="1"/>
        <sz val="8.0"/>
      </rPr>
      <t xml:space="preserve"> 70319774
</t>
    </r>
    <r>
      <rPr>
        <rFont val="Arial"/>
        <b/>
        <color theme="1"/>
        <sz val="8.0"/>
      </rPr>
      <t>Escuela Profesional Ingeniería Agronómica, Universidad Nacional Agraria la Molina</t>
    </r>
  </si>
  <si>
    <t>ASESOR:
Grisel Violeta Chiroque Velasquez</t>
  </si>
  <si>
    <r>
      <rPr>
        <rFont val="Arial"/>
        <b/>
        <color theme="1"/>
        <sz val="8.0"/>
      </rPr>
      <t xml:space="preserve">Tesistas: </t>
    </r>
    <r>
      <rPr>
        <rFont val="Arial"/>
        <color theme="1"/>
        <sz val="8.0"/>
      </rPr>
      <t xml:space="preserve">
-        Est. Bertha Alejandrina Soto Diaz
</t>
    </r>
    <r>
      <rPr>
        <rFont val="Arial"/>
        <b/>
        <color theme="1"/>
        <sz val="8.0"/>
      </rPr>
      <t>DNI:</t>
    </r>
    <r>
      <rPr>
        <rFont val="Arial"/>
        <color theme="1"/>
        <sz val="8.0"/>
      </rPr>
      <t xml:space="preserve">72735216
</t>
    </r>
    <r>
      <rPr>
        <rFont val="Arial"/>
        <b/>
        <color theme="1"/>
        <sz val="8.0"/>
      </rPr>
      <t>Estudiante de 6 ciclo de la Escuela Profesional de Obstetricia, Facultad de Ciencias de la Salud, Universidad Nacional de Barranca</t>
    </r>
  </si>
  <si>
    <t>APROVECHAMIENTO DEL SUERO DE LECHE RESIDUAL PARA LA ELABORACIÓN DE UNA BEBIDA PROBIÓTICA FUNCIONAL MACERADA CON FRUTAS “ZURYOFERMENT”</t>
  </si>
  <si>
    <t>Desarrollar y posicionar la marca ZuryoFerment como una bebida funcional, elaborada a partir del aprovechamiento sostenible del suero de leche residual y frutas locales, promoviendo la economía circular, la reducción del impacto ambiental y el fortalecimiento de la agroindustria.</t>
  </si>
  <si>
    <t>- Aprovechar el suero de leche generado en la producción quesera como materia prima para la elaboración de una bebida funcional.
- Incorporación de frutas locales ricas en compuestos bioactivos como saborizante de la bebida a base de suero.
- Análisis fisicoquímico de la bebida funcional a base de suero de leche saborizado con frutos locales.
- Desarrollo de pruebas sensoriales de la bebida funcional a base de suero de leche saborizado con frutos locales.
- Análisis microbiológico de la bebida funcional a base de suero de leche saborizado con frutos locales.
- Análisis optima de la bebida funcional (capacidad antioxidante, polifenoles)
- Desarrollar estrategias de marketing de la bebida funcional a base de suero de leche saborizado con frutos locales.</t>
  </si>
  <si>
    <t>UNAB
00 Recursos Ordinarios</t>
  </si>
  <si>
    <r>
      <rPr>
        <rFont val="Calibri"/>
        <color theme="1"/>
        <sz val="8.0"/>
      </rPr>
      <t xml:space="preserve">Williams Robert Ruiz Horna
</t>
    </r>
    <r>
      <rPr>
        <rFont val="Calibri"/>
        <b/>
        <color theme="1"/>
        <sz val="8.0"/>
      </rPr>
      <t>DNI:</t>
    </r>
    <r>
      <rPr>
        <rFont val="Calibri"/>
        <color theme="1"/>
        <sz val="8.0"/>
      </rPr>
      <t xml:space="preserve"> 41933952
</t>
    </r>
    <r>
      <rPr>
        <rFont val="Calibri"/>
        <b/>
        <color theme="1"/>
        <sz val="8.0"/>
      </rPr>
      <t>Escuela Profesional de Ingeniería en Industrias Alimentarias, Facultad de Ingeniería</t>
    </r>
  </si>
  <si>
    <r>
      <rPr>
        <rFont val="Arial"/>
        <color theme="1"/>
        <sz val="8.0"/>
      </rPr>
      <t xml:space="preserve"> 
</t>
    </r>
    <r>
      <rPr>
        <rFont val="Arial"/>
        <b/>
        <color theme="1"/>
        <sz val="8.0"/>
      </rPr>
      <t>Co-Investigadores-UNAB</t>
    </r>
    <r>
      <rPr>
        <rFont val="Arial"/>
        <color theme="1"/>
        <sz val="8.0"/>
      </rPr>
      <t xml:space="preserve">
Mg. Romualdo Vilca Curo
</t>
    </r>
    <r>
      <rPr>
        <rFont val="Arial"/>
        <b/>
        <color theme="1"/>
        <sz val="8.0"/>
      </rPr>
      <t>DNI:</t>
    </r>
    <r>
      <rPr>
        <rFont val="Arial"/>
        <color theme="1"/>
        <sz val="8.0"/>
      </rPr>
      <t xml:space="preserve"> 01335378
</t>
    </r>
    <r>
      <rPr>
        <rFont val="Arial"/>
        <b/>
        <color theme="1"/>
        <sz val="8.0"/>
      </rPr>
      <t xml:space="preserve">Escuela Profesional de Ingeniería en Industrias Alimentarias, Facultad de Ingeniería 
</t>
    </r>
    <r>
      <rPr>
        <rFont val="Arial"/>
        <color theme="1"/>
        <sz val="8.0"/>
      </rPr>
      <t xml:space="preserve">
</t>
    </r>
    <r>
      <rPr>
        <rFont val="Arial"/>
        <b/>
        <color theme="1"/>
        <sz val="8.0"/>
      </rPr>
      <t>Investigadores Externos</t>
    </r>
    <r>
      <rPr>
        <rFont val="Arial"/>
        <color theme="1"/>
        <sz val="8.0"/>
      </rPr>
      <t xml:space="preserve">
Mg. Hans Lenin Contreras Pulache
</t>
    </r>
    <r>
      <rPr>
        <rFont val="Arial"/>
        <b/>
        <color theme="1"/>
        <sz val="8.0"/>
      </rPr>
      <t xml:space="preserve">DNI: </t>
    </r>
    <r>
      <rPr>
        <rFont val="Arial"/>
        <color theme="1"/>
        <sz val="8.0"/>
      </rPr>
      <t xml:space="preserve">42513357
</t>
    </r>
    <r>
      <rPr>
        <rFont val="Arial"/>
        <b/>
        <color theme="1"/>
        <sz val="8.0"/>
      </rPr>
      <t xml:space="preserve">Escuela Profesional de Medicina, Universidad Norbert Wiener
</t>
    </r>
    <r>
      <rPr>
        <rFont val="Arial"/>
        <color theme="1"/>
        <sz val="8.0"/>
      </rPr>
      <t xml:space="preserve">Mg. Mariana Gómez Mejía
</t>
    </r>
    <r>
      <rPr>
        <rFont val="Arial"/>
        <b/>
        <color theme="1"/>
        <sz val="8.0"/>
      </rPr>
      <t>CE:</t>
    </r>
    <r>
      <rPr>
        <rFont val="Arial"/>
        <color theme="1"/>
        <sz val="8.0"/>
      </rPr>
      <t xml:space="preserve"> 1039454699 
</t>
    </r>
    <r>
      <rPr>
        <rFont val="Arial"/>
        <b/>
        <color theme="1"/>
        <sz val="8.0"/>
      </rPr>
      <t xml:space="preserve">Escuela Profesional de Psicología, Universidad Pontificia Bolivariana
</t>
    </r>
    <r>
      <rPr>
        <rFont val="Arial"/>
        <color theme="1"/>
        <sz val="8.0"/>
      </rPr>
      <t xml:space="preserve">Mg. Flavio Lozano Isla
</t>
    </r>
    <r>
      <rPr>
        <rFont val="Arial"/>
        <b/>
        <color theme="1"/>
        <sz val="8.0"/>
      </rPr>
      <t>DNI:</t>
    </r>
    <r>
      <rPr>
        <rFont val="Arial"/>
        <color theme="1"/>
        <sz val="8.0"/>
      </rPr>
      <t xml:space="preserve"> 70319774
</t>
    </r>
    <r>
      <rPr>
        <rFont val="Arial"/>
        <b/>
        <color theme="1"/>
        <sz val="8.0"/>
      </rPr>
      <t>Escuela Profesional Ingeniería Agronómica, Universidad Nacional Agraria la Molina</t>
    </r>
  </si>
  <si>
    <r>
      <rPr>
        <rFont val="Arial"/>
        <b/>
        <color theme="1"/>
        <sz val="8.0"/>
      </rPr>
      <t xml:space="preserve">Tesistas: </t>
    </r>
    <r>
      <rPr>
        <rFont val="Arial"/>
        <color theme="1"/>
        <sz val="8.0"/>
      </rPr>
      <t xml:space="preserve">
-   Bach. Rosa Elizabeth Antón Leyva
</t>
    </r>
    <r>
      <rPr>
        <rFont val="Arial"/>
        <b/>
        <color theme="1"/>
        <sz val="8.0"/>
      </rPr>
      <t xml:space="preserve">    DNI:</t>
    </r>
    <r>
      <rPr>
        <rFont val="Arial"/>
        <color theme="1"/>
        <sz val="8.0"/>
      </rPr>
      <t xml:space="preserve"> 75330272
    </t>
    </r>
    <r>
      <rPr>
        <rFont val="Arial"/>
        <b/>
        <color theme="1"/>
        <sz val="8.0"/>
      </rPr>
      <t>Est 9 ciclo de la Escuela Profesional de Ingeniería en    Industrias Alimentarias, Facultad de Ingeniería ,  Universidad Nacional de Barranca</t>
    </r>
    <r>
      <rPr>
        <rFont val="Arial"/>
        <color theme="1"/>
        <sz val="8.0"/>
      </rPr>
      <t xml:space="preserve">
-   Bach. Camila Nayré Sanchez Qutierrez Arteaga  
</t>
    </r>
    <r>
      <rPr>
        <rFont val="Arial"/>
        <b/>
        <color theme="1"/>
        <sz val="8.0"/>
      </rPr>
      <t xml:space="preserve">    DNI:</t>
    </r>
    <r>
      <rPr>
        <rFont val="Arial"/>
        <color theme="1"/>
        <sz val="8.0"/>
      </rPr>
      <t xml:space="preserve">73588980
</t>
    </r>
    <r>
      <rPr>
        <rFont val="Arial"/>
        <b/>
        <color theme="1"/>
        <sz val="8.0"/>
      </rPr>
      <t>Est. de 9 ciclo de la Escuela Profesional de Ingeniería en Industrias Alimentarias, Facultad de Ingeniería , Universidad Nacional de Barranca</t>
    </r>
  </si>
  <si>
    <t>EMP-02-2025-UNAB</t>
  </si>
  <si>
    <r>
      <rPr>
        <rFont val="Arial"/>
        <color rgb="FF0563C1"/>
        <u/>
      </rPr>
      <t xml:space="preserve">1507-2025-UNAB
</t>
    </r>
    <r>
      <rPr>
        <rFont val="Arial"/>
      </rPr>
      <t>(27/11/2025)</t>
    </r>
  </si>
  <si>
    <t>CONTRATO EMPRENDIMIENTO N°002-2026-UNAB</t>
  </si>
  <si>
    <t>ESTUDIANTE RESPONSABLE
LUCERO NICOLL HORNA ARQUINIO</t>
  </si>
  <si>
    <t>MIEMBRO DEL EQUIPO EMPRENDEDOR
- ANGIE VALERY TAMAYO RODRIGUEZ
- YURI NILS  VELA BOBADILLA</t>
  </si>
  <si>
    <t>ASESOR:
MAGNA TEODOMIRAVALVERDE MENDOZA</t>
  </si>
  <si>
    <t>LÁSER BARRANCA: INNOVACIÓN SOSTENIBLE EN GRABADO LÁSER Y MERCHANDISING ECOLÓGICO</t>
  </si>
  <si>
    <t>Es un emprendimiento dedicado a la producción y personalización de artículos promocionales elaborados con materiales sostenibles y
reutilizables. Utilizamos principalmente MDF, bambú y otros recursos provenientes de excedentes de producción de distintos negocios, los
cuales son procesados y transformados mediante tecnología láser de precisión para darles una nueva vida útil.</t>
  </si>
  <si>
    <t>- Impulsar la sostenibilidad local mediante la transformación de excedentes industriales en productos promocionales ecológicos.
- Reducir el uso de plásticos en el merchandising institucional, ofreciendo alternativas sostenibles y atractivas.
- Ampliar la oferta de productos sostenibles, incorporando nuevos materiales reciclables y biodegradables.
- Optimizar los procesos productivos mediante innovación, capacitaciones y aprovechamiento eficiente de recursos.
- Posicionar la marca Láser Barranca como referente regional en grabado láser sostenible y merchandising ecológico</t>
  </si>
  <si>
    <t>17</t>
  </si>
  <si>
    <r>
      <rPr>
        <rFont val="Arial"/>
        <color rgb="FF0563C1"/>
        <u/>
      </rPr>
      <t xml:space="preserve">1507-2025-UNAB
</t>
    </r>
    <r>
      <rPr>
        <rFont val="Arial"/>
      </rPr>
      <t>(27/11/2025)</t>
    </r>
  </si>
  <si>
    <t>CONTRATO EMPRENDIMIENTO N°003-2026-UNAB</t>
  </si>
  <si>
    <t>ESTUDIANTE RESPONSABLE
CRISTOPHER HUBER REYES ESPINOZA</t>
  </si>
  <si>
    <t>MIEMBRO DEL EQUIPO EMPRENDEDOR
- JUSTIN ALEXANDER JARA ARANDA
-JOHAN PAOLO GAMARRA GOMEZ</t>
  </si>
  <si>
    <t>ASESOR:
LUZ ARELIS MORENO QUISPE</t>
  </si>
  <si>
    <t>TUSA IA WEAR</t>
  </si>
  <si>
    <t>Promover el desarrollo sostenible mediante la creación de productos ecológicos personalizados, elaborados a partir de materiales reutilizados y de bajo impacto ambiental, combinando innovación, estética y responsabilidad social para fomentar una cultura de sostenibilidad.</t>
  </si>
  <si>
    <r>
      <rPr>
        <rFont val="Calibri"/>
        <sz val="8.0"/>
      </rPr>
      <t xml:space="preserve">
</t>
    </r>
    <r>
      <rPr>
        <rFont val="Calibri"/>
        <color rgb="FF1155CC"/>
        <sz val="8.0"/>
        <u/>
      </rPr>
      <t>R.C.O N° 338-2024-UNAB- RESULTADOS</t>
    </r>
    <r>
      <rPr>
        <rFont val="Calibri"/>
        <sz val="8.0"/>
      </rPr>
      <t xml:space="preserve">
</t>
    </r>
    <r>
      <rPr>
        <rFont val="Calibri"/>
        <color rgb="FF1155CC"/>
        <sz val="8.0"/>
        <u/>
      </rPr>
      <t>R.C.O N° 898-2023 BASES</t>
    </r>
    <r>
      <rPr>
        <rFont val="Calibri"/>
        <sz val="8.0"/>
      </rPr>
      <t xml:space="preserve">
</t>
    </r>
    <r>
      <rPr>
        <rFont val="Calibri"/>
        <color rgb="FF1155CC"/>
        <sz val="8.0"/>
        <u/>
      </rPr>
      <t>R.C.O N° 896-2023- REGLAMENTO</t>
    </r>
    <r>
      <rPr>
        <rFont val="Calibri"/>
        <sz val="8.0"/>
      </rPr>
      <t xml:space="preserve">
</t>
    </r>
  </si>
  <si>
    <r>
      <rPr>
        <rFont val="Calibri"/>
        <color theme="1"/>
        <sz val="8.0"/>
      </rPr>
      <t xml:space="preserve">Reynaldo Justino Silva Paz
DNI: 43520942
</t>
    </r>
    <r>
      <rPr>
        <rFont val="Calibri"/>
        <b/>
        <color theme="1"/>
        <sz val="8.0"/>
      </rPr>
      <t>Escuela Profesional de Ingeniería en Industrias Alimentarias, Facultad de Ingeniería</t>
    </r>
    <r>
      <rPr>
        <rFont val="Calibri"/>
        <color theme="1"/>
        <sz val="8.0"/>
      </rPr>
      <t xml:space="preserve"> </t>
    </r>
  </si>
  <si>
    <r>
      <rPr>
        <rFont val="Calibri"/>
        <b/>
        <color theme="1"/>
        <sz val="8.0"/>
      </rPr>
      <t xml:space="preserve">MIEMBROS:
</t>
    </r>
    <r>
      <rPr>
        <rFont val="Calibri"/>
        <color theme="1"/>
        <sz val="8.0"/>
      </rPr>
      <t xml:space="preserve">Dr. Nicodemo Crescencio Jamanca Gonzales
</t>
    </r>
    <r>
      <rPr>
        <rFont val="Calibri"/>
        <b/>
        <color theme="1"/>
        <sz val="8.0"/>
      </rPr>
      <t xml:space="preserve">DNI: </t>
    </r>
    <r>
      <rPr>
        <rFont val="Calibri"/>
        <color theme="1"/>
        <sz val="8.0"/>
      </rPr>
      <t xml:space="preserve">31668341
</t>
    </r>
    <r>
      <rPr>
        <rFont val="Calibri"/>
        <b/>
        <color theme="1"/>
        <sz val="8.0"/>
      </rPr>
      <t>Escuela Profesional de Ingeniería en Industrias Alimentarias, Facultad de Ingeniería</t>
    </r>
    <r>
      <rPr>
        <rFont val="Calibri"/>
        <color theme="1"/>
        <sz val="8.0"/>
      </rPr>
      <t xml:space="preserve"> 
Dra. Eulalia Vargas Tapia
</t>
    </r>
    <r>
      <rPr>
        <rFont val="Calibri"/>
        <b/>
        <color theme="1"/>
        <sz val="8.0"/>
      </rPr>
      <t>DNI:</t>
    </r>
    <r>
      <rPr>
        <rFont val="Calibri"/>
        <color theme="1"/>
        <sz val="8.0"/>
      </rPr>
      <t xml:space="preserve">41154193
</t>
    </r>
    <r>
      <rPr>
        <rFont val="Calibri"/>
        <b/>
        <color theme="1"/>
        <sz val="8.0"/>
      </rPr>
      <t>Escuela Profesional de Ingeniería en Industrias Alimentarias, Facultad de Ingeniería</t>
    </r>
    <r>
      <rPr>
        <rFont val="Calibri"/>
        <color theme="1"/>
        <sz val="8.0"/>
      </rPr>
      <t xml:space="preserve">
</t>
    </r>
    <r>
      <rPr>
        <rFont val="Calibri"/>
        <b/>
        <color theme="1"/>
        <sz val="8.0"/>
      </rPr>
      <t>COLABORADORES:</t>
    </r>
    <r>
      <rPr>
        <rFont val="Calibri"/>
        <color theme="1"/>
        <sz val="8.0"/>
      </rPr>
      <t xml:space="preserve">
•Ing. Yolanda Maricruz, Eguilas Caushi (Administrativo) 
• Ing. Rossy Anavel, Padilla Fabian  (Administrativo)          
• Est. Gianella Naely, Rosales Muñoz             
• Est. Maricarmen paola Arteaga Reyes        
• Est. Jasmin Gudelia, Juipa Mallqui</t>
    </r>
  </si>
  <si>
    <t>APROBADOS 2025</t>
  </si>
  <si>
    <t>APROBADOS 2026</t>
  </si>
  <si>
    <t>VIENEN PERIODOS ANTERIORES</t>
  </si>
  <si>
    <t>FINALIZADOS 2026</t>
  </si>
  <si>
    <t>EN EJECUCIÓN 2026</t>
  </si>
  <si>
    <r>
      <rPr>
        <rFont val="Calibri"/>
        <color rgb="FF000000"/>
        <sz val="8.0"/>
      </rPr>
      <t xml:space="preserve">Diseño, desarrollo y optimización de procesos en 
productos alimenticios.
</t>
    </r>
    <r>
      <rPr>
        <rFont val="Calibri"/>
        <color rgb="FF1155CC"/>
        <sz val="8.0"/>
        <u/>
      </rPr>
      <t>R.C.O N° 149-2021- UNAB LINEAS DE INVESTIGACIÓN</t>
    </r>
  </si>
  <si>
    <t xml:space="preserve">PRESUPUESTO APERTURADO 2025 (PIA) </t>
  </si>
  <si>
    <t>PRESUPUESTO PROGRAMADO 2026 (PIM) AJUSTADO</t>
  </si>
  <si>
    <t>EJECUCIÓN 2026</t>
  </si>
  <si>
    <t>PROYECTOS DE INVESTIGACIÓN FINANCIDOS  CON FONDOS INTERNOS Y SIN FINANCIAMIENTO 2025
5 Recursos Determinados
Rubro 18:
Canon Sobrecanon, Regalías.</t>
  </si>
  <si>
    <t xml:space="preserve">PROGRAMA DE FOMENTO AL EMPRENDIMIENTO E INCUBACIÓN EMPRESARIAL
1 Recursos Ordinarios
00 Recursos Ordinarios
</t>
  </si>
  <si>
    <r>
      <rPr>
        <rFont val="Arial"/>
        <color theme="1"/>
        <sz val="8.0"/>
      </rPr>
      <t xml:space="preserve">787-2023-UNAB
(06/09/2023)
</t>
    </r>
    <r>
      <rPr>
        <rFont val="Arial"/>
        <color rgb="FF1155CC"/>
        <sz val="8.0"/>
        <u/>
      </rPr>
      <t>Ampliación:
455-2025-UNAB
(07-03-2025)</t>
    </r>
    <r>
      <rPr>
        <rFont val="Arial"/>
        <color theme="1"/>
        <sz val="8.0"/>
      </rPr>
      <t xml:space="preserve">
</t>
    </r>
  </si>
  <si>
    <t>ESTUDIOS DE INNOVACIÓN Y TRANSFERENCIA TECNOLÓGICA CON FINANCIAMIENTO INTERNO
5 Recursos Determinados
Rubro 18:
Canon Sobrecanon, Regalías.</t>
  </si>
  <si>
    <r>
      <rPr>
        <rFont val="Arial"/>
        <color rgb="FF1155CC"/>
        <sz val="8.0"/>
        <u/>
      </rPr>
      <t>R.C.O N° 787- 2023- RESULTADOS</t>
    </r>
    <r>
      <rPr>
        <rFont val="Arial"/>
        <color theme="1"/>
        <sz val="8.0"/>
      </rPr>
      <t xml:space="preserve">
</t>
    </r>
    <r>
      <rPr>
        <rFont val="Arial"/>
        <color rgb="FF1155CC"/>
        <sz val="8.0"/>
        <u/>
      </rPr>
      <t xml:space="preserve">R.C.O N° 431-2023-UNAB BASES DE XI CONVOCATORIA DE ESTUDIOS DE INVESTIGACION Y I CONVOCATORIA DE PROYECTOS DE INNOVACION Y TRANSFERENCIA TECNOLOGICA
</t>
    </r>
    <r>
      <rPr>
        <rFont val="Arial"/>
        <color theme="1"/>
        <sz val="8.0"/>
      </rPr>
      <t xml:space="preserve">
</t>
    </r>
  </si>
  <si>
    <t>ESTUDIOS DE INVESTIGACIÓN CON FINANCIAMIENTO EXTERNO: NACIONAL (PROCIENCIA)
4 Donaciones y Transferencias 13 Donaciónes y 
Transferencias</t>
  </si>
  <si>
    <r>
      <rPr>
        <rFont val="Calibri"/>
        <color theme="1"/>
        <sz val="8.0"/>
      </rPr>
      <t xml:space="preserve">Eulalia Vargas Tapia
DNI:41154193
</t>
    </r>
    <r>
      <rPr>
        <rFont val="Calibri"/>
        <b/>
        <color theme="1"/>
        <sz val="8.0"/>
      </rPr>
      <t>Escuela Profesional de Ingeniería en Industrias Alimentarias, Facultad de Ingeniería</t>
    </r>
  </si>
  <si>
    <r>
      <rPr>
        <rFont val="Calibri"/>
        <b/>
        <color theme="1"/>
        <sz val="8.0"/>
      </rPr>
      <t>MIEMBROS:</t>
    </r>
    <r>
      <rPr>
        <rFont val="Calibri"/>
        <color theme="1"/>
        <sz val="8.0"/>
      </rPr>
      <t xml:space="preserve">
MSc. Grisel V. Chiroque Velásquez
</t>
    </r>
    <r>
      <rPr>
        <rFont val="Calibri"/>
        <b/>
        <color theme="1"/>
        <sz val="8.0"/>
      </rPr>
      <t xml:space="preserve">DNI: </t>
    </r>
    <r>
      <rPr>
        <rFont val="Calibri"/>
        <color theme="1"/>
        <sz val="8.0"/>
      </rPr>
      <t xml:space="preserve">40664123
</t>
    </r>
    <r>
      <rPr>
        <rFont val="Calibri"/>
        <b/>
        <color theme="1"/>
        <sz val="8.0"/>
      </rPr>
      <t>Escuela Profesional de Ingeniería en Industrias Alimentarias, Facultad de Ingeniería</t>
    </r>
    <r>
      <rPr>
        <rFont val="Calibri"/>
        <color theme="1"/>
        <sz val="8.0"/>
      </rPr>
      <t xml:space="preserve">
</t>
    </r>
    <r>
      <rPr>
        <rFont val="Calibri"/>
        <b/>
        <color theme="1"/>
        <sz val="8.0"/>
      </rPr>
      <t>COLABORADORES:</t>
    </r>
    <r>
      <rPr>
        <rFont val="Calibri"/>
        <color theme="1"/>
        <sz val="8.0"/>
      </rPr>
      <t xml:space="preserve">
Ph.D. Fernando Tello Celis 
</t>
    </r>
    <r>
      <rPr>
        <rFont val="Calibri"/>
        <b/>
        <color theme="1"/>
        <sz val="8.0"/>
      </rPr>
      <t>DNI:</t>
    </r>
    <r>
      <rPr>
        <rFont val="Calibri"/>
        <color theme="1"/>
        <sz val="8.0"/>
      </rPr>
      <t xml:space="preserve"> 05374789
</t>
    </r>
    <r>
      <rPr>
        <rFont val="Calibri"/>
        <b/>
        <color theme="1"/>
        <sz val="8.0"/>
      </rPr>
      <t>TESISTAS:</t>
    </r>
    <r>
      <rPr>
        <rFont val="Calibri"/>
        <color theme="1"/>
        <sz val="8.0"/>
      </rPr>
      <t xml:space="preserve">
Luis Alfredo Tanamachi Chamarro
Marlon Michael Milla Roca
Estrella Dana Parada Cerna
Alexandra Pierina Pichilingue Catiri</t>
    </r>
  </si>
  <si>
    <r>
      <rPr>
        <rFont val="Calibri"/>
        <color rgb="FF000000"/>
        <sz val="8.0"/>
      </rPr>
      <t xml:space="preserve">Alimentos funcionales y Nutracéuticos
</t>
    </r>
    <r>
      <rPr>
        <rFont val="Calibri"/>
        <color rgb="FF1155CC"/>
        <sz val="8.0"/>
        <u/>
      </rPr>
      <t>R.C.O N° 149-2021- UNAB LINEAS DE INVESTIGACIÓN</t>
    </r>
  </si>
  <si>
    <r>
      <rPr>
        <rFont val="Arial"/>
        <color theme="1"/>
        <sz val="8.0"/>
      </rPr>
      <t xml:space="preserve">787-2023-UNAB
(06/09/2023)
</t>
    </r>
    <r>
      <rPr>
        <rFont val="Arial"/>
        <color rgb="FF1155CC"/>
        <sz val="8.0"/>
        <u/>
      </rPr>
      <t>Ampliación:
235-2025-UNAB
(07-03-2025)</t>
    </r>
  </si>
  <si>
    <r>
      <rPr>
        <rFont val="Arial"/>
        <color rgb="FF1155CC"/>
        <sz val="8.0"/>
        <u/>
      </rPr>
      <t>R.C.O N° 787- 2023- RESULTADOS</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</si>
  <si>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t>PRESUPUESTO ASIGNADO 2026</t>
  </si>
  <si>
    <r>
      <rPr>
        <rFont val="Calibri"/>
        <color theme="1"/>
        <sz val="8.0"/>
      </rPr>
      <t xml:space="preserve">Gregorio José Arone Gaspar
DNI: 09704349
</t>
    </r>
    <r>
      <rPr>
        <rFont val="Calibri"/>
        <b/>
        <color theme="1"/>
        <sz val="8.0"/>
      </rPr>
      <t>Escuela Profesional de Ingeniería Agrónoma, Facultad de Ingeniería</t>
    </r>
  </si>
  <si>
    <t>PRESUPUESTO APERTURADO 2026 (PIM)</t>
  </si>
  <si>
    <t>% DE EJECUCIÓN (PIA)</t>
  </si>
  <si>
    <r>
      <rPr>
        <rFont val="Calibri"/>
        <b/>
        <color theme="1"/>
        <sz val="8.0"/>
      </rPr>
      <t>MIEMBROS:</t>
    </r>
    <r>
      <rPr>
        <rFont val="Calibri"/>
        <color theme="1"/>
        <sz val="8.0"/>
      </rPr>
      <t xml:space="preserve">
Mg. Jorge Alberto Agurto Isidro
</t>
    </r>
    <r>
      <rPr>
        <rFont val="Calibri"/>
        <b/>
        <color theme="1"/>
        <sz val="8.0"/>
      </rPr>
      <t>DNI:</t>
    </r>
    <r>
      <rPr>
        <rFont val="Calibri"/>
        <color theme="1"/>
        <sz val="8.0"/>
      </rPr>
      <t xml:space="preserve"> 15859490
E</t>
    </r>
    <r>
      <rPr>
        <rFont val="Calibri"/>
        <b/>
        <color theme="1"/>
        <sz val="8.0"/>
      </rPr>
      <t>scuela Profesional de Ingeniería Agrónoma, Facultad de Ingeniería</t>
    </r>
    <r>
      <rPr>
        <rFont val="Calibri"/>
        <color theme="1"/>
        <sz val="8.0"/>
      </rPr>
      <t xml:space="preserve">
Dr. Miguel Ángel Inga Sotelo
</t>
    </r>
    <r>
      <rPr>
        <rFont val="Calibri"/>
        <b/>
        <color theme="1"/>
        <sz val="8.0"/>
      </rPr>
      <t>DNI:</t>
    </r>
    <r>
      <rPr>
        <rFont val="Calibri"/>
        <color theme="1"/>
        <sz val="8.0"/>
      </rPr>
      <t xml:space="preserve"> 31936650
</t>
    </r>
    <r>
      <rPr>
        <rFont val="Calibri"/>
        <b/>
        <color theme="1"/>
        <sz val="8.0"/>
      </rPr>
      <t>Escuela Profesional de Ingeniería Agrónoma, Facultad de Ingeniería</t>
    </r>
    <r>
      <rPr>
        <rFont val="Calibri"/>
        <color theme="1"/>
        <sz val="8.0"/>
      </rPr>
      <t xml:space="preserve">
Mg. Marino Jesús Valderrama Calderón
</t>
    </r>
    <r>
      <rPr>
        <rFont val="Calibri"/>
        <b/>
        <color theme="1"/>
        <sz val="8.0"/>
      </rPr>
      <t xml:space="preserve">DNI: </t>
    </r>
    <r>
      <rPr>
        <rFont val="Calibri"/>
        <color theme="1"/>
        <sz val="8.0"/>
      </rPr>
      <t xml:space="preserve">32884424
</t>
    </r>
    <r>
      <rPr>
        <rFont val="Calibri"/>
        <b/>
        <color theme="1"/>
        <sz val="8.0"/>
      </rPr>
      <t>Escuela Profesional de Derecho y Ciencias Políticas, Facultad de Ciencias Jurídicas, Contables, Financieras  y Administrativas</t>
    </r>
    <r>
      <rPr>
        <rFont val="Calibri"/>
        <color theme="1"/>
        <sz val="8.0"/>
      </rPr>
      <t xml:space="preserve">
</t>
    </r>
    <r>
      <rPr>
        <rFont val="Calibri"/>
        <b/>
        <color theme="1"/>
        <sz val="8.0"/>
      </rPr>
      <t>Colaborador:</t>
    </r>
    <r>
      <rPr>
        <rFont val="Calibri"/>
        <color theme="1"/>
        <sz val="8.0"/>
      </rPr>
      <t xml:space="preserve">
Jean Carlos Aviles Toledo
</t>
    </r>
    <r>
      <rPr>
        <rFont val="Calibri"/>
        <b/>
        <color theme="1"/>
        <sz val="8.0"/>
      </rPr>
      <t xml:space="preserve">DNI: </t>
    </r>
    <r>
      <rPr>
        <rFont val="Calibri"/>
        <color theme="1"/>
        <sz val="8.0"/>
      </rPr>
      <t xml:space="preserve">76244243
</t>
    </r>
    <r>
      <rPr>
        <rFont val="Calibri"/>
        <b/>
        <color theme="1"/>
        <sz val="8.0"/>
      </rPr>
      <t>Est. Escuela Profesional de Ingeniería Agrónoma, Facultad de Ingeniería</t>
    </r>
  </si>
  <si>
    <r>
      <rPr>
        <rFont val="Calibri"/>
        <color rgb="FF000000"/>
        <sz val="8.0"/>
      </rPr>
      <t xml:space="preserve">Producción agropecuaria sustentable
</t>
    </r>
    <r>
      <rPr>
        <rFont val="Calibri"/>
        <color rgb="FF1155CC"/>
        <sz val="8.0"/>
        <u/>
      </rPr>
      <t>R.C.O N° 149-2021- UNAB LINEAS DE INVESTIGACIÓN</t>
    </r>
  </si>
  <si>
    <r>
      <rPr>
        <rFont val="Arial"/>
        <color rgb="FF1155CC"/>
        <sz val="8.0"/>
        <u/>
      </rPr>
      <t>R.C.O N°843-2025 RESULTADOS DE 2DA REVISION</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</si>
  <si>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r>
      <rPr>
        <rFont val="Calibri"/>
        <color theme="1"/>
        <sz val="8.0"/>
      </rPr>
      <t xml:space="preserve">Marcos Zambrano Fernández
</t>
    </r>
    <r>
      <rPr>
        <rFont val="Calibri"/>
        <b/>
        <color theme="1"/>
        <sz val="8.0"/>
      </rPr>
      <t>DNI:</t>
    </r>
    <r>
      <rPr>
        <rFont val="Calibri"/>
        <color theme="1"/>
        <sz val="8.0"/>
      </rPr>
      <t xml:space="preserve"> 40419155
</t>
    </r>
    <r>
      <rPr>
        <rFont val="Calibri"/>
        <b/>
        <color theme="1"/>
        <sz val="8.0"/>
      </rPr>
      <t>Departamento de Ciencias Básicas y Afines, Facultad de Ingeniería</t>
    </r>
    <r>
      <rPr>
        <rFont val="Calibri"/>
        <color theme="1"/>
        <sz val="8.0"/>
      </rPr>
      <t xml:space="preserve">
</t>
    </r>
  </si>
  <si>
    <r>
      <rPr>
        <rFont val="Calibri"/>
        <b/>
        <color theme="1"/>
        <sz val="8.0"/>
      </rPr>
      <t>MIEMBROS:</t>
    </r>
    <r>
      <rPr>
        <rFont val="Calibri"/>
        <color theme="1"/>
        <sz val="8.0"/>
      </rPr>
      <t xml:space="preserve">
Dr. Víctor Hugo López Solís
</t>
    </r>
    <r>
      <rPr>
        <rFont val="Calibri"/>
        <b/>
        <color theme="1"/>
        <sz val="8.0"/>
      </rPr>
      <t>DNI:</t>
    </r>
    <r>
      <rPr>
        <rFont val="Calibri"/>
        <color theme="1"/>
        <sz val="8.0"/>
      </rPr>
      <t xml:space="preserve"> 40419155
</t>
    </r>
    <r>
      <rPr>
        <rFont val="Calibri"/>
        <b/>
        <color theme="1"/>
        <sz val="8.0"/>
      </rPr>
      <t>Departamento de Ciencias Básicas y Afines, Facultad de Ingeniería</t>
    </r>
    <r>
      <rPr>
        <rFont val="Calibri"/>
        <color theme="1"/>
        <sz val="8.0"/>
      </rPr>
      <t xml:space="preserve">
Mg. Flor Eonice Ramírez Mundaca
</t>
    </r>
    <r>
      <rPr>
        <rFont val="Calibri"/>
        <b/>
        <color theme="1"/>
        <sz val="8.0"/>
      </rPr>
      <t>DNI:</t>
    </r>
    <r>
      <rPr>
        <rFont val="Calibri"/>
        <color theme="1"/>
        <sz val="8.0"/>
      </rPr>
      <t xml:space="preserve"> 40419155
</t>
    </r>
    <r>
      <rPr>
        <rFont val="Calibri"/>
        <b/>
        <color theme="1"/>
        <sz val="8.0"/>
      </rPr>
      <t>Departamento de Ciencias Básicas y Afines, Facultad de Ingeniería</t>
    </r>
    <r>
      <rPr>
        <rFont val="Calibri"/>
        <color theme="1"/>
        <sz val="8.0"/>
      </rPr>
      <t xml:space="preserve">
Mg. Vicente Miguel Alvino Aldave
</t>
    </r>
    <r>
      <rPr>
        <rFont val="Calibri"/>
        <b/>
        <color theme="1"/>
        <sz val="8.0"/>
      </rPr>
      <t>DNI:</t>
    </r>
    <r>
      <rPr>
        <rFont val="Calibri"/>
        <color theme="1"/>
        <sz val="8.0"/>
      </rPr>
      <t xml:space="preserve"> 43368541
</t>
    </r>
    <r>
      <rPr>
        <rFont val="Calibri"/>
        <b/>
        <color theme="1"/>
        <sz val="8.0"/>
      </rPr>
      <t>Departamento de Ciencias Básicas y Afines, Facultad de Ingeniería</t>
    </r>
    <r>
      <rPr>
        <rFont val="Calibri"/>
        <color theme="1"/>
        <sz val="8.0"/>
      </rPr>
      <t xml:space="preserve">
</t>
    </r>
    <r>
      <rPr>
        <rFont val="Calibri"/>
        <b/>
        <color theme="1"/>
        <sz val="8.0"/>
      </rPr>
      <t xml:space="preserve">
Colaborador:
</t>
    </r>
    <r>
      <rPr>
        <rFont val="Calibri"/>
        <color theme="1"/>
        <sz val="8.0"/>
      </rPr>
      <t xml:space="preserve"> Est. Miguel Cancino Santiago
</t>
    </r>
    <r>
      <rPr>
        <rFont val="Calibri"/>
        <b/>
        <color theme="1"/>
        <sz val="8.0"/>
      </rPr>
      <t>DNI:</t>
    </r>
    <r>
      <rPr>
        <rFont val="Calibri"/>
        <color theme="1"/>
        <sz val="8.0"/>
      </rPr>
      <t xml:space="preserve"> 71516342
</t>
    </r>
    <r>
      <rPr>
        <rFont val="Calibri"/>
        <b/>
        <color theme="1"/>
        <sz val="8.0"/>
      </rPr>
      <t>Est.Escuela profesional de Ingeniería Civil, Facultad de Ingenieria</t>
    </r>
    <r>
      <rPr>
        <rFont val="Calibri"/>
        <color theme="1"/>
        <sz val="8.0"/>
      </rPr>
      <t xml:space="preserve"> </t>
    </r>
  </si>
  <si>
    <r>
      <rPr>
        <rFont val="Calibri"/>
        <color rgb="FF000000"/>
        <sz val="8.0"/>
      </rPr>
      <t xml:space="preserve"> Modelamiento Matemático y Estadístico
</t>
    </r>
    <r>
      <rPr>
        <rFont val="Calibri"/>
        <color rgb="FF1155CC"/>
        <sz val="8.0"/>
        <u/>
      </rPr>
      <t>R.C.O N° 149-2021- UNAB LINEAS DE INVESTIGACIÓN</t>
    </r>
  </si>
  <si>
    <r>
      <rPr>
        <rFont val="Arial"/>
        <color theme="1"/>
        <sz val="8.0"/>
      </rPr>
      <t xml:space="preserve">843-2023-UNAB
(25/09/2023)
</t>
    </r>
    <r>
      <rPr>
        <rFont val="Arial"/>
        <color rgb="FF1155CC"/>
        <sz val="8.0"/>
        <u/>
      </rPr>
      <t>Ampliación:
264-2025-UNAB
(10-03-2025)</t>
    </r>
    <r>
      <rPr>
        <rFont val="Arial"/>
        <color theme="1"/>
        <sz val="8.0"/>
      </rPr>
      <t xml:space="preserve">
</t>
    </r>
  </si>
  <si>
    <r>
      <rPr>
        <rFont val="Arial"/>
        <color rgb="FF1155CC"/>
        <sz val="8.0"/>
        <u/>
      </rPr>
      <t>R.C.O N°843-2025 RESULTADOS DE 2DA REVISION</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</si>
  <si>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r>
      <rPr>
        <rFont val="Calibri"/>
        <color theme="1"/>
        <sz val="8.0"/>
      </rPr>
      <t xml:space="preserve">José Cayetano Vergaray Huamán
DNI: 18982357
</t>
    </r>
    <r>
      <rPr>
        <rFont val="Calibri"/>
        <b/>
        <color theme="1"/>
        <sz val="8.0"/>
      </rPr>
      <t>Escuela Profesional de Contabilidad y Finanzas, Facultad de Ciencias Jurídicas, Contables, Financieras y Administrativas</t>
    </r>
    <r>
      <rPr>
        <rFont val="Calibri"/>
        <color theme="1"/>
        <sz val="8.0"/>
      </rPr>
      <t>.</t>
    </r>
  </si>
  <si>
    <r>
      <rPr>
        <rFont val="Calibri"/>
        <b/>
        <color theme="1"/>
        <sz val="8.0"/>
      </rPr>
      <t>MIEMBROS:</t>
    </r>
    <r>
      <rPr>
        <rFont val="Calibri"/>
        <color theme="1"/>
        <sz val="8.0"/>
      </rPr>
      <t xml:space="preserve">
Dr. Carlos Enrique García Soto
DNI:15628499
</t>
    </r>
    <r>
      <rPr>
        <rFont val="Calibri"/>
        <b/>
        <color theme="1"/>
        <sz val="8.0"/>
      </rPr>
      <t xml:space="preserve">Escuela Profesional de Contabilidad y Finanzas, Facultad de Ciencias Jurídicas, Contables, Financieras y Administrativas.
</t>
    </r>
    <r>
      <rPr>
        <rFont val="Calibri"/>
        <color theme="1"/>
        <sz val="8.0"/>
      </rPr>
      <t xml:space="preserve">Mg. Tito Armando Jara Pajuelo
DNI:15708514
</t>
    </r>
    <r>
      <rPr>
        <rFont val="Calibri"/>
        <b/>
        <color theme="1"/>
        <sz val="8.0"/>
      </rPr>
      <t>Escuela Profesional de Contabilidad y Finanzas, Facultad de Ciencias Jurídicas, Contables, Financieras y Administrativas.</t>
    </r>
    <r>
      <rPr>
        <rFont val="Calibri"/>
        <color theme="1"/>
        <sz val="8.0"/>
      </rPr>
      <t xml:space="preserve">
Mg. Nil Edinson Mendoza Virhuez
DNI: 40562705
</t>
    </r>
    <r>
      <rPr>
        <rFont val="Calibri"/>
        <b/>
        <color theme="1"/>
        <sz val="8.0"/>
      </rPr>
      <t>Escuela Profesional de Contabilidad y Finanzas, Facultad de Ciencias Jurídicas, Contables, Financieras y Administrativas.</t>
    </r>
    <r>
      <rPr>
        <rFont val="Calibri"/>
        <color theme="1"/>
        <sz val="8.0"/>
      </rPr>
      <t xml:space="preserve">
Mg. José Nicolás Jiménez Bustamante
DNI:15847111
</t>
    </r>
    <r>
      <rPr>
        <rFont val="Calibri"/>
        <b/>
        <color theme="1"/>
        <sz val="8.0"/>
      </rPr>
      <t>Escuela Profesional de Ingeniería en Industrias Alimentarias, Facultad de Ingeniería</t>
    </r>
    <r>
      <rPr>
        <rFont val="Calibri"/>
        <color theme="1"/>
        <sz val="8.0"/>
      </rPr>
      <t xml:space="preserve">
</t>
    </r>
    <r>
      <rPr>
        <rFont val="Calibri"/>
        <b/>
        <color theme="1"/>
        <sz val="8.0"/>
      </rPr>
      <t xml:space="preserve">Colaborador:
</t>
    </r>
    <r>
      <rPr>
        <rFont val="Calibri"/>
        <color theme="1"/>
        <sz val="8.0"/>
      </rPr>
      <t>Est. Andrea Lluliana Dolores Dextre
Est. Andrea Ximena Pascual Díaz
Est. Diego Edwuard Leyva 
Montañez
Est. Sheyla Meliza Alejandro Bañez</t>
    </r>
  </si>
  <si>
    <r>
      <rPr>
        <rFont val="Calibri"/>
        <b/>
        <color theme="1"/>
        <sz val="8.0"/>
      </rPr>
      <t>COLABORADORES:</t>
    </r>
    <r>
      <rPr>
        <rFont val="Calibri"/>
        <color theme="1"/>
        <sz val="8.0"/>
      </rPr>
      <t xml:space="preserve">
Dr. Francisco Rafael León Cavero (USP)
Mg. Sc. Emmanuel Alexander Sessarego Dávila (UNDC)
Mg. Sc. Angel Gerardo Vasquez
Requena (UNJFSC)</t>
    </r>
  </si>
  <si>
    <r>
      <rPr>
        <rFont val="Calibri"/>
        <color rgb="FF000000"/>
        <sz val="8.0"/>
      </rPr>
      <t xml:space="preserve">Finanzas y sus aplicaciones
</t>
    </r>
    <r>
      <rPr>
        <rFont val="Calibri"/>
        <color rgb="FF1155CC"/>
        <sz val="8.0"/>
        <u/>
      </rPr>
      <t>R.C.O N° 149-2021- UNAB LINEAS DE INVESTIGACIÓN</t>
    </r>
  </si>
  <si>
    <r>
      <rPr>
        <rFont val="Arial"/>
        <color rgb="FF1155CC"/>
        <sz val="8.0"/>
        <u/>
      </rPr>
      <t>R.C.O N°843-2025 RESULTADOS DE 2DA REVISION</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</si>
  <si>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r>
      <rPr>
        <rFont val="Calibri"/>
        <color theme="1"/>
        <sz val="8.0"/>
      </rPr>
      <t xml:space="preserve">Dra. Zoila Rosa Lira Camargo
DNI: 22499113
</t>
    </r>
    <r>
      <rPr>
        <rFont val="Calibri"/>
        <b/>
        <color theme="1"/>
        <sz val="8.0"/>
      </rPr>
      <t>Escuela Profesional de Contabilidad y Finanzas, Facultad de Ciencias Jurídicas, Contables, Financieras y Administrativa</t>
    </r>
  </si>
  <si>
    <r>
      <rPr>
        <rFont val="Calibri"/>
        <b/>
        <color theme="1"/>
        <sz val="8.0"/>
      </rPr>
      <t>MIEMBROS:</t>
    </r>
    <r>
      <rPr>
        <rFont val="Calibri"/>
        <color theme="1"/>
        <sz val="8.0"/>
      </rPr>
      <t xml:space="preserve">
Mg. Efraín Ludogardo Ostos Rodríguez
DNI:15299209
</t>
    </r>
    <r>
      <rPr>
        <rFont val="Calibri"/>
        <b/>
        <color theme="1"/>
        <sz val="8.0"/>
      </rPr>
      <t>Escuela Profesional de Derecho y Ciencias Políticas, Facultad de Ciencias Jurídicas, Contables, Financieras  y Administrativas</t>
    </r>
    <r>
      <rPr>
        <rFont val="Calibri"/>
        <color theme="1"/>
        <sz val="8.0"/>
      </rPr>
      <t xml:space="preserve">
Mg. Edward Iván Terrones Gálvez
DNI:41553816
</t>
    </r>
    <r>
      <rPr>
        <rFont val="Calibri"/>
        <b/>
        <color theme="1"/>
        <sz val="8.0"/>
      </rPr>
      <t>Departamento de Ciencias Básicas y Afines, Facultad de Ingeniería</t>
    </r>
    <r>
      <rPr>
        <rFont val="Calibri"/>
        <color theme="1"/>
        <sz val="8.0"/>
      </rPr>
      <t xml:space="preserve">
</t>
    </r>
    <r>
      <rPr>
        <rFont val="Calibri"/>
        <b/>
        <color theme="1"/>
        <sz val="8.0"/>
      </rPr>
      <t xml:space="preserve">Colaborador:
</t>
    </r>
    <r>
      <rPr>
        <rFont val="Calibri"/>
        <color theme="1"/>
        <sz val="8.0"/>
      </rPr>
      <t>Est. Diego Edwuard Leyva 
Montañez
Est. Sheyla Meliza Alejandro Bañez</t>
    </r>
  </si>
  <si>
    <r>
      <rPr>
        <rFont val="Calibri"/>
        <color rgb="FF000000"/>
        <sz val="8.0"/>
      </rPr>
      <t xml:space="preserve">Tributación, negocios y sus aplicaciones
</t>
    </r>
    <r>
      <rPr>
        <rFont val="Calibri"/>
        <color rgb="FF1155CC"/>
        <sz val="8.0"/>
        <u/>
      </rPr>
      <t>R.C.O N° 149-2021- UNAB LINEAS DE INVESTIGACIÓN</t>
    </r>
  </si>
  <si>
    <t>INV-033-2025-UNAB</t>
  </si>
  <si>
    <r>
      <rPr>
        <rFont val="Arial"/>
        <color theme="1"/>
        <sz val="8.0"/>
      </rPr>
      <t xml:space="preserve">843-2023-UNAB
(25/09/2023)
</t>
    </r>
    <r>
      <rPr>
        <rFont val="Arial"/>
        <color rgb="FF1155CC"/>
        <sz val="8.0"/>
        <u/>
      </rPr>
      <t>Ampliación:
341-2025-UNAB
(25-03-2025)</t>
    </r>
    <r>
      <rPr>
        <rFont val="Arial"/>
        <color theme="1"/>
        <sz val="8.0"/>
      </rPr>
      <t xml:space="preserve">
</t>
    </r>
  </si>
  <si>
    <r>
      <rPr>
        <rFont val="Arial"/>
        <color rgb="FF1155CC"/>
        <sz val="8.0"/>
        <u/>
      </rPr>
      <t>R.C.O N°843-2025 RESULTADOS DE 2DA REVISION</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</si>
  <si>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r>
      <rPr>
        <rFont val="Calibri"/>
        <color theme="1"/>
        <sz val="8.0"/>
      </rPr>
      <t xml:space="preserve">Dra. Magna Teodomira Valverde
Mendoza
DNI: 32497229
</t>
    </r>
    <r>
      <rPr>
        <rFont val="Calibri"/>
        <b/>
        <color theme="1"/>
        <sz val="8.0"/>
      </rPr>
      <t>Escuela Profesional de Contabilidad y Finanzas, Facultad de Ciencias Jurídicas, Contables, Financieras y Administrativas.</t>
    </r>
  </si>
  <si>
    <r>
      <rPr>
        <rFont val="Calibri"/>
        <b/>
        <color theme="1"/>
        <sz val="8.0"/>
      </rPr>
      <t>MIEMBROS:</t>
    </r>
    <r>
      <rPr>
        <rFont val="Calibri"/>
        <color theme="1"/>
        <sz val="8.0"/>
      </rPr>
      <t xml:space="preserve">
Dra. Ana Cecilia De Paz Lázaro
DNI: 15862643
</t>
    </r>
    <r>
      <rPr>
        <rFont val="Calibri"/>
        <b/>
        <color theme="1"/>
        <sz val="8.0"/>
      </rPr>
      <t>Departamento de Ciencias Sociales y Humanidades, Facultad de Ciencias Jurídicas, Contables, Financieras y Administrativas</t>
    </r>
    <r>
      <rPr>
        <rFont val="Calibri"/>
        <color theme="1"/>
        <sz val="8.0"/>
      </rPr>
      <t xml:space="preserve">.
Mg. Carmen Gladys Bustamante Rosales
DNI:15634473
</t>
    </r>
    <r>
      <rPr>
        <rFont val="Calibri"/>
        <b/>
        <color theme="1"/>
        <sz val="8.0"/>
      </rPr>
      <t>Escuela Profesional de Derecho y Ciencias Políticas, Facultad de Ciencias Jurídicas, Contables, Financieras  y Administrativas</t>
    </r>
    <r>
      <rPr>
        <rFont val="Calibri"/>
        <color theme="1"/>
        <sz val="8.0"/>
      </rPr>
      <t xml:space="preserve">
Mg. Percy Fernando Sayán Castillo
</t>
    </r>
    <r>
      <rPr>
        <rFont val="Calibri"/>
        <b/>
        <color theme="1"/>
        <sz val="8.0"/>
      </rPr>
      <t>DNI:</t>
    </r>
    <r>
      <rPr>
        <rFont val="Calibri"/>
        <color theme="1"/>
        <sz val="8.0"/>
      </rPr>
      <t xml:space="preserve">15848083
</t>
    </r>
    <r>
      <rPr>
        <rFont val="Calibri"/>
        <b/>
        <color theme="1"/>
        <sz val="8.0"/>
      </rPr>
      <t>Escuela Profesional de Contabilidad y Finanzas, Facultad de Ciencias Jurídicas, Contables, Financieras y Administrativas.</t>
    </r>
    <r>
      <rPr>
        <rFont val="Calibri"/>
        <color theme="1"/>
        <sz val="8.0"/>
      </rPr>
      <t xml:space="preserve">
</t>
    </r>
    <r>
      <rPr>
        <rFont val="Calibri"/>
        <b/>
        <color theme="1"/>
        <sz val="8.0"/>
      </rPr>
      <t xml:space="preserve">Colaborador:
</t>
    </r>
    <r>
      <rPr>
        <rFont val="Calibri"/>
        <color theme="1"/>
        <sz val="8.0"/>
      </rPr>
      <t>Est. Leon Portilla Tania Eva Beatriz
Est. Alejandro Bañez Sheyla Meliza</t>
    </r>
  </si>
  <si>
    <r>
      <rPr>
        <rFont val="Calibri"/>
        <b/>
        <color theme="1"/>
        <sz val="8.0"/>
      </rPr>
      <t xml:space="preserve">
COLABORADORES:
</t>
    </r>
    <r>
      <rPr>
        <rFont val="Calibri"/>
        <color theme="1"/>
        <sz val="8.0"/>
      </rPr>
      <t>Dr. Jorge Rafael Díaz Dumont ( UNAT)
Dra. Juana Rosa Ramos Vera (Universidad Enrique Guzmán y Valle)</t>
    </r>
  </si>
  <si>
    <r>
      <rPr>
        <rFont val="Calibri"/>
        <color rgb="FF000000"/>
        <sz val="8.0"/>
      </rPr>
      <t xml:space="preserve">Contabilidad y sus aplicaciones
</t>
    </r>
    <r>
      <rPr>
        <rFont val="Calibri"/>
        <color rgb="FF1155CC"/>
        <sz val="8.0"/>
        <u/>
      </rPr>
      <t>R.C.O N° 149-2021- UNAB LINEAS DE INVESTIGACIÓN</t>
    </r>
  </si>
  <si>
    <t>INV-034-2025-UNAB</t>
  </si>
  <si>
    <r>
      <rPr>
        <rFont val="Arial"/>
        <color theme="1"/>
        <sz val="8.0"/>
      </rPr>
      <t xml:space="preserve">29-2022-UNAB
(12/01/2022)
</t>
    </r>
    <r>
      <rPr>
        <rFont val="Arial"/>
        <color rgb="FF1155CC"/>
        <sz val="8.0"/>
        <u/>
      </rPr>
      <t>Ampliación 
045-2025-UNAB
(09/01/2025)</t>
    </r>
    <r>
      <rPr>
        <rFont val="Arial"/>
        <color theme="1"/>
        <sz val="8.0"/>
      </rPr>
      <t xml:space="preserve">
</t>
    </r>
    <r>
      <rPr>
        <rFont val="Arial"/>
        <color rgb="FF1155CC"/>
        <sz val="8.0"/>
        <u/>
      </rPr>
      <t>Renuncia de miembro R.C.O N°518-2025-UNAB</t>
    </r>
  </si>
  <si>
    <r>
      <rPr>
        <rFont val="Arial"/>
        <color rgb="FF1155CC"/>
        <sz val="8.0"/>
        <u/>
      </rPr>
      <t>R.C.O N° 029-2022-UNAB- RESULTADOS</t>
    </r>
    <r>
      <rPr>
        <rFont val="Arial"/>
        <color theme="1"/>
        <sz val="8.0"/>
      </rPr>
      <t xml:space="preserve">
</t>
    </r>
    <r>
      <rPr>
        <rFont val="Arial"/>
        <color rgb="FF1155CC"/>
        <sz val="8.0"/>
        <u/>
      </rPr>
      <t>R.C.O Nº 671-2021 - BASES</t>
    </r>
  </si>
  <si>
    <r>
      <rPr>
        <rFont val="Calibri"/>
        <color theme="1"/>
        <sz val="8.0"/>
      </rPr>
      <t xml:space="preserve">María Asunción Gonzáles Esqueche
DNI:16726656
</t>
    </r>
    <r>
      <rPr>
        <rFont val="Calibri"/>
        <b/>
        <color theme="1"/>
        <sz val="8.0"/>
      </rPr>
      <t>Departamento de Ciencias Básicas y Afines, Facultad de Ingeniería</t>
    </r>
  </si>
  <si>
    <r>
      <rPr>
        <rFont val="Calibri"/>
        <color theme="1"/>
        <sz val="8.0"/>
      </rPr>
      <t xml:space="preserve">
</t>
    </r>
    <r>
      <rPr>
        <rFont val="Calibri"/>
        <b/>
        <color theme="1"/>
        <sz val="8.0"/>
      </rPr>
      <t xml:space="preserve">Colaborador:
</t>
    </r>
    <r>
      <rPr>
        <rFont val="Calibri"/>
        <color theme="1"/>
        <sz val="8.0"/>
      </rPr>
      <t>Est. Chenier Grober Gómez Soto
Est. Miguel Angel Haro Sifuentes</t>
    </r>
  </si>
  <si>
    <r>
      <rPr>
        <rFont val="Calibri"/>
        <color rgb="FF000000"/>
        <sz val="8.0"/>
      </rPr>
      <t xml:space="preserve">Ingeniería de la Construcción
</t>
    </r>
    <r>
      <rPr>
        <rFont val="Calibri"/>
        <color rgb="FF1155CC"/>
        <sz val="8.0"/>
        <u/>
      </rPr>
      <t>R.C.O N° 149-2021- UNAB LINEAS DE INVESTIGACIÓN</t>
    </r>
  </si>
  <si>
    <t>12/01/2025
Ampliación:
12/07/2025</t>
  </si>
  <si>
    <r>
      <rPr>
        <rFont val="Arial"/>
        <color theme="1"/>
        <sz val="8.0"/>
      </rPr>
      <t xml:space="preserve">336-2024-UNAB
(02/05/2024)
</t>
    </r>
    <r>
      <rPr>
        <rFont val="Arial"/>
        <color rgb="FF1155CC"/>
        <sz val="8.0"/>
        <u/>
      </rPr>
      <t>Ampliación:
676-2025-UNAB
(29-05-2025)</t>
    </r>
  </si>
  <si>
    <r>
      <rPr>
        <rFont val="Calibri"/>
        <color rgb="FF1155CC"/>
        <sz val="8.0"/>
        <u/>
      </rPr>
      <t>R.C.O N° 336-2024-UNAB - RESULTADOS</t>
    </r>
    <r>
      <rPr>
        <rFont val="Calibri"/>
        <color rgb="FF000000"/>
        <sz val="8.0"/>
      </rPr>
      <t xml:space="preserve">
</t>
    </r>
    <r>
      <rPr>
        <rFont val="Calibri"/>
        <color rgb="FF1155CC"/>
        <sz val="8.0"/>
        <u/>
      </rPr>
      <t xml:space="preserve">R.C.O N°897-2024-UNAB BASES </t>
    </r>
  </si>
  <si>
    <r>
      <rPr>
        <rFont val="Calibri"/>
        <color theme="1"/>
        <sz val="8.0"/>
      </rPr>
      <t xml:space="preserve">Nelly Olinda Román Paredes
DNI: 19888720
</t>
    </r>
    <r>
      <rPr>
        <rFont val="Calibri"/>
        <b/>
        <color theme="1"/>
        <sz val="8.0"/>
      </rPr>
      <t>Escuela Profesional de enfermeria, Facultad de Ciencias de la Salud</t>
    </r>
  </si>
  <si>
    <r>
      <rPr>
        <rFont val="Calibri"/>
        <b/>
        <color theme="1"/>
        <sz val="8.0"/>
      </rPr>
      <t>MIEMBROS:</t>
    </r>
    <r>
      <rPr>
        <rFont val="Calibri"/>
        <color theme="1"/>
        <sz val="8.0"/>
      </rPr>
      <t xml:space="preserve">
• Dr. Elmer Rene, Chavez Araujo
</t>
    </r>
    <r>
      <rPr>
        <rFont val="Calibri"/>
        <b/>
        <color theme="1"/>
        <sz val="8.0"/>
      </rPr>
      <t xml:space="preserve">DNI: </t>
    </r>
    <r>
      <rPr>
        <rFont val="Calibri"/>
        <color theme="1"/>
        <sz val="8.0"/>
      </rPr>
      <t xml:space="preserve">18091345         
</t>
    </r>
    <r>
      <rPr>
        <rFont val="Calibri"/>
        <b/>
        <color theme="1"/>
        <sz val="8.0"/>
      </rPr>
      <t xml:space="preserve">Departamento de Ciencias Básicas y Afines, Facultad de Ingeniería  </t>
    </r>
    <r>
      <rPr>
        <rFont val="Calibri"/>
        <color theme="1"/>
        <sz val="8.0"/>
      </rPr>
      <t xml:space="preserve">        
• Dra. Marialita Ramirez Preciado      
DNI: 41898208     
</t>
    </r>
    <r>
      <rPr>
        <rFont val="Calibri"/>
        <b/>
        <color theme="1"/>
        <sz val="8.0"/>
      </rPr>
      <t xml:space="preserve">Escuela Profesional de enfermeria, Facultad de Ciencias de la Salud </t>
    </r>
    <r>
      <rPr>
        <rFont val="Calibri"/>
        <color theme="1"/>
        <sz val="8.0"/>
      </rPr>
      <t xml:space="preserve">          
• Dr. Juan Hugo, Romero Acevedo   
DNI:31674413
</t>
    </r>
    <r>
      <rPr>
        <rFont val="Calibri"/>
        <b/>
        <color theme="1"/>
        <sz val="8.0"/>
      </rPr>
      <t xml:space="preserve"> Escuela Profesional de enfermeria, Facultad de Ciencias de la Salud   </t>
    </r>
    <r>
      <rPr>
        <rFont val="Calibri"/>
        <color theme="1"/>
        <sz val="8.0"/>
      </rPr>
      <t xml:space="preserve">
• Mg. Ana Melva, Contreras Contreras
DNI:17895446
</t>
    </r>
    <r>
      <rPr>
        <rFont val="Calibri"/>
        <b/>
        <color theme="1"/>
        <sz val="8.0"/>
      </rPr>
      <t>Departamento de Ciencias Básicas y Afines, Facultad de Ingeniería</t>
    </r>
    <r>
      <rPr>
        <rFont val="Calibri"/>
        <color theme="1"/>
        <sz val="8.0"/>
      </rPr>
      <t xml:space="preserve">
</t>
    </r>
    <r>
      <rPr>
        <rFont val="Calibri"/>
        <b/>
        <color theme="1"/>
        <sz val="8.0"/>
      </rPr>
      <t>COLABORADORES:</t>
    </r>
    <r>
      <rPr>
        <rFont val="Calibri"/>
        <color theme="1"/>
        <sz val="8.0"/>
      </rPr>
      <t xml:space="preserve">
 • Est. Lisbeli Noemi Espada Sevillano 
• Est. Mirla Melissa Espada Zamudio </t>
    </r>
  </si>
  <si>
    <r>
      <rPr>
        <rFont val="Calibri"/>
        <color rgb="FF000000"/>
        <sz val="8.0"/>
      </rPr>
      <t xml:space="preserve">Salud y Nutrición
</t>
    </r>
    <r>
      <rPr>
        <rFont val="Calibri"/>
        <color rgb="FF1155CC"/>
        <sz val="8.0"/>
        <u/>
      </rPr>
      <t>R.C.O N° 149-2021- UNAB LINEAS DE INVESTIGACIÓN</t>
    </r>
  </si>
  <si>
    <t>11/06/2025
Ampliación:
02/01/2026</t>
  </si>
  <si>
    <t>INV-035-2025-UNAB</t>
  </si>
  <si>
    <r>
      <rPr>
        <rFont val="Calibri"/>
        <color rgb="FF1155CC"/>
        <sz val="8.0"/>
        <u/>
      </rPr>
      <t>R.C.O N° 336-2024-UNAB - RESULTADOS</t>
    </r>
    <r>
      <rPr>
        <rFont val="Calibri"/>
        <color rgb="FF000000"/>
        <sz val="8.0"/>
      </rPr>
      <t xml:space="preserve">
</t>
    </r>
    <r>
      <rPr>
        <rFont val="Calibri"/>
        <color rgb="FF1155CC"/>
        <sz val="8.0"/>
        <u/>
      </rPr>
      <t>R.C.O N°897-2024-UNAB BASES</t>
    </r>
    <r>
      <rPr>
        <rFont val="Calibri"/>
        <color rgb="FF000000"/>
        <sz val="8.0"/>
      </rPr>
      <t xml:space="preserve"> </t>
    </r>
  </si>
  <si>
    <r>
      <rPr>
        <rFont val="Calibri"/>
        <color theme="1"/>
        <sz val="8.0"/>
      </rPr>
      <t xml:space="preserve">Nicodemo Crescencio Jamanca Gonzales
</t>
    </r>
    <r>
      <rPr>
        <rFont val="Calibri"/>
        <b/>
        <color theme="1"/>
        <sz val="8.0"/>
      </rPr>
      <t xml:space="preserve">DNI: </t>
    </r>
    <r>
      <rPr>
        <rFont val="Calibri"/>
        <color theme="1"/>
        <sz val="8.0"/>
      </rPr>
      <t xml:space="preserve">31668341
</t>
    </r>
    <r>
      <rPr>
        <rFont val="Calibri"/>
        <b/>
        <color theme="1"/>
        <sz val="8.0"/>
      </rPr>
      <t>Escuela Profesional de Ingeniería en Industrias Alimentarias, Facultad de Ingeniería</t>
    </r>
  </si>
  <si>
    <r>
      <rPr>
        <rFont val="Calibri"/>
        <b/>
        <color theme="1"/>
        <sz val="8.0"/>
      </rPr>
      <t>MIEMBROS:</t>
    </r>
    <r>
      <rPr>
        <rFont val="Calibri"/>
        <color theme="1"/>
        <sz val="8.0"/>
      </rPr>
      <t xml:space="preserve">
Dr. Reynaldo Justino, Silva Paz
DNI: 43520942
</t>
    </r>
    <r>
      <rPr>
        <rFont val="Calibri"/>
        <b/>
        <color theme="1"/>
        <sz val="8.0"/>
      </rPr>
      <t>Escuela Profesional de Ingeniería en Industrias Alimentarias, Facultad de Ingeniería</t>
    </r>
    <r>
      <rPr>
        <rFont val="Calibri"/>
        <color theme="1"/>
        <sz val="8.0"/>
      </rPr>
      <t xml:space="preserve">                                                 
Mg. Robert Willian, Ocrospoma Dueñas  
 DNI: 15728953
</t>
    </r>
    <r>
      <rPr>
        <rFont val="Calibri"/>
        <b/>
        <color theme="1"/>
        <sz val="8.0"/>
      </rPr>
      <t xml:space="preserve"> Escuela Profesional de Ingeniería en Industrias Alimentarias, Facultad de Ingeniería </t>
    </r>
    <r>
      <rPr>
        <rFont val="Calibri"/>
        <color theme="1"/>
        <sz val="8.0"/>
      </rPr>
      <t xml:space="preserve">                                                         
</t>
    </r>
    <r>
      <rPr>
        <rFont val="Calibri"/>
        <b/>
        <color theme="1"/>
        <sz val="8.0"/>
      </rPr>
      <t>COLABORADORES:</t>
    </r>
    <r>
      <rPr>
        <rFont val="Calibri"/>
        <color theme="1"/>
        <sz val="8.0"/>
      </rPr>
      <t xml:space="preserve">
•Ing Yolanda Maricruz, Egullas Caushi (Administrativo)</t>
    </r>
  </si>
  <si>
    <r>
      <rPr>
        <rFont val="Calibri"/>
        <color rgb="FF000000"/>
        <sz val="8.0"/>
      </rPr>
      <t xml:space="preserve">Diseño, desarrollo y optimización de procesos en 
productos alimenticios
</t>
    </r>
    <r>
      <rPr>
        <rFont val="Calibri"/>
        <color rgb="FF1155CC"/>
        <sz val="8.0"/>
        <u/>
      </rPr>
      <t>R.C.O N° 149-2021- UNAB LINEAS DE INVESTIGACIÓN</t>
    </r>
  </si>
  <si>
    <t>FINANCIAMIENTO DE PROYECTOS DE INNOVACIÓN Y TRANSFERENCIA TECNOLÓGICA CON FINANCIAMIENTO INTERNO</t>
  </si>
  <si>
    <t>INV-036-2025-UNAB</t>
  </si>
  <si>
    <r>
      <rPr>
        <rFont val="Arial"/>
        <color rgb="FF1155CC"/>
        <sz val="8.0"/>
        <u/>
      </rPr>
      <t>R.C.O N° 787- 2023- RESULTADOS</t>
    </r>
    <r>
      <rPr>
        <rFont val="Arial"/>
        <color theme="1"/>
        <sz val="8.0"/>
      </rPr>
      <t xml:space="preserve">
</t>
    </r>
    <r>
      <rPr>
        <rFont val="Arial"/>
        <color rgb="FF1155CC"/>
        <sz val="8.0"/>
        <u/>
      </rPr>
      <t>R.C.O N° 431-2023-UNAB BASES DE XI CONVOCATORIA DE ESTUDIOS DE INVESTIGACION Y I CONVOCATORIA DE PROYECTOS DE INNOVACION Y TRANSFERENCIA TECNOLOGICA</t>
    </r>
  </si>
  <si>
    <r>
      <rPr>
        <rFont val="Calibri"/>
        <color theme="1"/>
        <sz val="8.0"/>
      </rPr>
      <t xml:space="preserve">Eulalia Vargas Tapia 
</t>
    </r>
    <r>
      <rPr>
        <rFont val="Calibri"/>
        <b/>
        <color theme="1"/>
        <sz val="8.0"/>
      </rPr>
      <t xml:space="preserve">DNI: </t>
    </r>
    <r>
      <rPr>
        <rFont val="Calibri"/>
        <color theme="1"/>
        <sz val="8.0"/>
      </rPr>
      <t xml:space="preserve">41154193 
</t>
    </r>
    <r>
      <rPr>
        <rFont val="Calibri"/>
        <b/>
        <color theme="1"/>
        <sz val="8.0"/>
      </rPr>
      <t>Escuela Profesional de Ingeniería en Industrias Alimentarias, Facultad de Ingeniería</t>
    </r>
  </si>
  <si>
    <r>
      <rPr>
        <rFont val="Calibri"/>
        <b/>
        <color theme="1"/>
        <sz val="8.0"/>
      </rPr>
      <t>MIEMBROS:</t>
    </r>
    <r>
      <rPr>
        <rFont val="Calibri"/>
        <color theme="1"/>
        <sz val="8.0"/>
      </rPr>
      <t xml:space="preserve">
MSc. Grisel V. Chiroque Velásquez
DNI: 40664123
</t>
    </r>
    <r>
      <rPr>
        <rFont val="Calibri"/>
        <b/>
        <color theme="1"/>
        <sz val="8.0"/>
      </rPr>
      <t>Escuela Profesional de Ingeniería en Industrias Alimentarias, Facultad de IngenieríA</t>
    </r>
    <r>
      <rPr>
        <rFont val="Calibri"/>
        <color theme="1"/>
        <sz val="8.0"/>
      </rPr>
      <t xml:space="preserve">
MSc. Nilton Rojas Guerra
DNI: 20098501
</t>
    </r>
    <r>
      <rPr>
        <rFont val="Calibri"/>
        <b/>
        <color theme="1"/>
        <sz val="8.0"/>
      </rPr>
      <t>Escuela Profesional de Ingeniería en Industrias Alimentarias, Facultad de IngenieríA</t>
    </r>
    <r>
      <rPr>
        <rFont val="Calibri"/>
        <color theme="1"/>
        <sz val="8.0"/>
      </rPr>
      <t xml:space="preserve">
</t>
    </r>
    <r>
      <rPr>
        <rFont val="Calibri"/>
        <b/>
        <color theme="1"/>
        <sz val="8.0"/>
      </rPr>
      <t xml:space="preserve">
COLABORADORES:</t>
    </r>
    <r>
      <rPr>
        <rFont val="Calibri"/>
        <color theme="1"/>
        <sz val="8.0"/>
      </rPr>
      <t xml:space="preserve">
Ph.D. Fernando Tello Celis
</t>
    </r>
    <r>
      <rPr>
        <rFont val="Calibri"/>
        <b/>
        <color theme="1"/>
        <sz val="8.0"/>
      </rPr>
      <t>DNI:</t>
    </r>
    <r>
      <rPr>
        <rFont val="Calibri"/>
        <color theme="1"/>
        <sz val="8.0"/>
      </rPr>
      <t xml:space="preserve"> 05374789
Est. José López Barreto
Est. Junior Rick Aldave Montes</t>
    </r>
  </si>
  <si>
    <t>APLICACIÓN DE BIOACTIVOS ANTIMICROBIANOS Y ANTIOXIDANTES EN
PELÍCULAS FLEXIBLES BIODEGRADABLES PARA EMPAQUE DE ALIMENTOS PROCESADOS PARA 
GARANTIZAR LA INOCUIDAD Y VIDA ÚTIL.</t>
  </si>
  <si>
    <r>
      <rPr>
        <rFont val="Calibri"/>
        <color rgb="FF000000"/>
        <sz val="8.0"/>
      </rPr>
      <t xml:space="preserve">Diseño, desarrollo y optimización de
procesos en productos alimenticios
</t>
    </r>
    <r>
      <rPr>
        <rFont val="Calibri"/>
        <color rgb="FF1155CC"/>
        <sz val="8.0"/>
        <u/>
      </rPr>
      <t>R.C.O N° 149-2021- UNAB LINEAS DE INVESTIGACIÓN</t>
    </r>
  </si>
  <si>
    <t>INV-037-2025-UNAB</t>
  </si>
  <si>
    <r>
      <rPr>
        <rFont val="Calibri"/>
        <color rgb="FF1155CC"/>
        <sz val="8.0"/>
        <u/>
      </rPr>
      <t xml:space="preserve">R.C.O N° 337-2024-UNAB - RESULTADOS  </t>
    </r>
    <r>
      <rPr>
        <rFont val="Calibri"/>
        <color rgb="FF000000"/>
        <sz val="8.0"/>
        <u/>
      </rPr>
      <t xml:space="preserve">
</t>
    </r>
    <r>
      <rPr>
        <rFont val="Calibri"/>
        <color rgb="FF1155CC"/>
        <sz val="8.0"/>
        <u/>
      </rPr>
      <t>RCO 997-2023-UNAB Y RCO 1041-2023-UNAB</t>
    </r>
    <r>
      <rPr>
        <rFont val="Calibri"/>
        <color rgb="FF000000"/>
        <sz val="8.0"/>
        <u/>
      </rPr>
      <t xml:space="preserve">
</t>
    </r>
  </si>
  <si>
    <r>
      <rPr>
        <rFont val="Calibri"/>
        <color theme="1"/>
        <sz val="8.0"/>
      </rPr>
      <t xml:space="preserve">Chiroque Velasquez Grisel Violeta
</t>
    </r>
    <r>
      <rPr>
        <rFont val="Calibri"/>
        <b/>
        <color theme="1"/>
        <sz val="8.0"/>
      </rPr>
      <t xml:space="preserve">DNI: </t>
    </r>
    <r>
      <rPr>
        <rFont val="Calibri"/>
        <color theme="1"/>
        <sz val="8.0"/>
      </rPr>
      <t xml:space="preserve">40664123
</t>
    </r>
    <r>
      <rPr>
        <rFont val="Calibri"/>
        <b/>
        <color theme="1"/>
        <sz val="8.0"/>
      </rPr>
      <t>Escuela Profesional de Ingeniería en Industrias Alimentarias, Facultad de Ingeniería</t>
    </r>
  </si>
  <si>
    <r>
      <rPr>
        <rFont val="Calibri"/>
        <b/>
        <color theme="1"/>
        <sz val="8.0"/>
      </rPr>
      <t>Coasesor:</t>
    </r>
    <r>
      <rPr>
        <rFont val="Calibri"/>
        <color theme="1"/>
        <sz val="8.0"/>
      </rPr>
      <t xml:space="preserve">
Dra. Vargas Tapia Eulalia
Dni: 41154193
</t>
    </r>
    <r>
      <rPr>
        <rFont val="Calibri"/>
        <b/>
        <color theme="1"/>
        <sz val="8.0"/>
      </rPr>
      <t>Escuela Profesional de Ingeniería en Industrias Alimentarias, Facultad de Ingeniería</t>
    </r>
  </si>
  <si>
    <r>
      <rPr>
        <rFont val="Calibri"/>
        <b/>
        <color theme="1"/>
        <sz val="8.0"/>
      </rPr>
      <t>Responsable Emprendedor:</t>
    </r>
    <r>
      <rPr>
        <rFont val="Calibri"/>
        <color theme="1"/>
        <sz val="8.0"/>
      </rPr>
      <t xml:space="preserve">
Juipa Mallqui Jasmine Gudelia
</t>
    </r>
    <r>
      <rPr>
        <rFont val="Calibri"/>
        <b/>
        <color theme="1"/>
        <sz val="8.0"/>
      </rPr>
      <t>Emprendedores:</t>
    </r>
    <r>
      <rPr>
        <rFont val="Calibri"/>
        <color theme="1"/>
        <sz val="8.0"/>
      </rPr>
      <t xml:space="preserve">
Huaman Palacios Yubitza Pierina
Santos Cochachin Nayeli Soledad Santos
Espiritu Baltazar Johan Fabrizio
Tarazona Caldas Dant</t>
    </r>
  </si>
  <si>
    <t>INV-038-2025-UNAB</t>
  </si>
  <si>
    <r>
      <rPr>
        <rFont val="Calibri"/>
        <color theme="1"/>
        <sz val="8.0"/>
      </rPr>
      <t xml:space="preserve"> Reynaldo Justino Silva Paz
DNI: 43520942
</t>
    </r>
    <r>
      <rPr>
        <rFont val="Calibri"/>
        <b/>
        <color theme="1"/>
        <sz val="8.0"/>
      </rPr>
      <t>Escuela Profesional de Ingeniería en Industrias Alimentarias, Facultad de Ingenierí</t>
    </r>
    <r>
      <rPr>
        <rFont val="Calibri"/>
        <color theme="1"/>
        <sz val="8.0"/>
      </rPr>
      <t>a</t>
    </r>
  </si>
  <si>
    <r>
      <rPr>
        <rFont val="Calibri"/>
        <color theme="1"/>
        <sz val="8.0"/>
      </rPr>
      <t xml:space="preserve">Dr. Nicodemo Crescencio Jamanca (Co-Investigador UNAB)
</t>
    </r>
    <r>
      <rPr>
        <rFont val="Calibri"/>
        <b/>
        <color theme="1"/>
        <sz val="8.0"/>
      </rPr>
      <t>DNI:</t>
    </r>
    <r>
      <rPr>
        <rFont val="Calibri"/>
        <color theme="1"/>
        <sz val="8.0"/>
      </rPr>
      <t xml:space="preserve"> 31668341
</t>
    </r>
    <r>
      <rPr>
        <rFont val="Calibri"/>
        <b/>
        <color theme="1"/>
        <sz val="8.0"/>
      </rPr>
      <t>Escuela Profesional de Ingeniería en Industrias Alimentarias, Facultad de Ingeniería</t>
    </r>
    <r>
      <rPr>
        <rFont val="Calibri"/>
        <color theme="1"/>
        <sz val="8.0"/>
      </rPr>
      <t xml:space="preserve">
Melgarejo Rivera, Emperatriz (Gestor)
</t>
    </r>
  </si>
  <si>
    <t>RECONOCIMIENTO DE DEUDAS DEL AÑO 2024</t>
  </si>
  <si>
    <t>25,860.04</t>
  </si>
  <si>
    <t>FINALIZADOS 2025</t>
  </si>
  <si>
    <t>EN EJECUCIÓN 2025</t>
  </si>
  <si>
    <t>PRESUPUESTO PROGRAMADO 2025 (PIM) AJUSTADO</t>
  </si>
  <si>
    <t>EJECUCIÓN 2025</t>
  </si>
  <si>
    <t>ESTUDIOS DE INVESTIGACIÓN CON FINANCIAMIENTO INTERNO
5 Recursos Determinados
Rubro 18:
Canon Sobrecanon, Regalías.</t>
  </si>
  <si>
    <t>ESTUDIOS DE INVESTIGACIÓN CON FINANCIAMIENTO INTERNO
4 Donaciones y Transferencias 13 Donaciónes y 
Transferencias</t>
  </si>
  <si>
    <t>ESTUDIOS DE INICIACIÓN EN LA INVESTIGACIÓN CON FINANCIAMIENTO INTERNO 
4 Donaciones y Transferencias 13 Donaciónes y 
Transferencias</t>
  </si>
  <si>
    <t>PROYECTOS EN EJECUCIÓN 2022-2024</t>
  </si>
  <si>
    <t>EJECUCIÓN ACUMALADA AL 2021</t>
  </si>
  <si>
    <t>EJECUTADO 2023</t>
  </si>
  <si>
    <t>TOTAL EJECUTADO</t>
  </si>
  <si>
    <t>% AVANCE PRESUPUESTO APROBADO</t>
  </si>
  <si>
    <t xml:space="preserve">24 meses
17 de octubre 2023 - 17 de setiembre 2025 </t>
  </si>
  <si>
    <r>
      <rPr>
        <rFont val="Arial"/>
        <b/>
        <color theme="1"/>
        <sz val="12.0"/>
      </rPr>
      <t>CO.INVESTIGADOR:</t>
    </r>
    <r>
      <rPr>
        <rFont val="Arial"/>
        <color theme="1"/>
        <sz val="12.0"/>
      </rPr>
      <t xml:space="preserve">
Dra. Noemí León Roque
Dr. Fernando Tello Celis
Mg. Joel Jerson Coaquira Quispe
</t>
    </r>
    <r>
      <rPr>
        <rFont val="Arial"/>
        <b/>
        <color theme="1"/>
        <sz val="12.0"/>
      </rPr>
      <t>MIEMBROS:</t>
    </r>
    <r>
      <rPr>
        <rFont val="Arial"/>
        <color theme="1"/>
        <sz val="12.0"/>
      </rPr>
      <t xml:space="preserve">
Mg. Grisel Violeta Chiroque Velasquez
Mg. Nilton Rojas Guerra
Dra. Kattia Ochoa Vigo
Mg. Eduardo Eusebio Herrera Huamán
Dr. Reynaldo Justino Silva Paz
Mg. Lorenzo Huambachano Rodriguez 
</t>
    </r>
    <r>
      <rPr>
        <rFont val="Arial"/>
        <b/>
        <color theme="1"/>
        <sz val="12.0"/>
      </rPr>
      <t>COLABORADORES:</t>
    </r>
    <r>
      <rPr>
        <rFont val="Arial"/>
        <color theme="1"/>
        <sz val="12.0"/>
      </rPr>
      <t xml:space="preserve">
Ing. Rossy A. Padilla Fabián (Administrativo)
Ing. Lizbeht Milagros Astete Calderon (Administrativo)
</t>
    </r>
  </si>
  <si>
    <t xml:space="preserve">12 meses
17 de octubre 2023 - 17 de setiembre 2024 </t>
  </si>
  <si>
    <r>
      <rPr>
        <rFont val="Arial"/>
        <b/>
        <color theme="1"/>
        <sz val="12.0"/>
      </rPr>
      <t xml:space="preserve">MIEMBROS: </t>
    </r>
    <r>
      <rPr>
        <rFont val="Arial"/>
        <color theme="1"/>
        <sz val="12.0"/>
      </rPr>
      <t xml:space="preserve">
Dr. Reynaldo Justino Silva Paz 
Mg. Renzo Alfredo Valdez Núñez
Mg. Carlos Enrique Condemarin 
Montealegre
Mg. Yanett Yolanda Landivar Escalante
Mg. José Nicolás Jiménez Bustamante
</t>
    </r>
    <r>
      <rPr>
        <rFont val="Arial"/>
        <b/>
        <color theme="1"/>
        <sz val="12.0"/>
      </rPr>
      <t xml:space="preserve">
</t>
    </r>
    <r>
      <rPr>
        <rFont val="Arial"/>
        <color theme="1"/>
        <sz val="12.0"/>
      </rPr>
      <t xml:space="preserve">
</t>
    </r>
  </si>
  <si>
    <t>12 meses
25 de octubre 2023 - 25 de setiembre 2024</t>
  </si>
  <si>
    <t>INVESTIGACIÓN: RESCATE, CONSERVACIÓN Y CARACTERIZACIÓN DEL AJÍ ARNAUCHO (CAPSICUM CHINENSE JACQ.) USANDO ABORDAJES AGRO-MORFOLÓGICOS, FÍSICO QUÍMICOS, Y GENÓMICOS.</t>
  </si>
  <si>
    <t>DR. JULIO CÉSAR CHÁVEZ GALARZA</t>
  </si>
  <si>
    <t>Optimización de procesos y desarrollo de nuevosproductos</t>
  </si>
  <si>
    <t>685-2021-UNAB
(19-10-2021)</t>
  </si>
  <si>
    <t>UNIVERSIDAD NACIONAL DE BARRANCA</t>
  </si>
  <si>
    <t xml:space="preserve">PROYECTOS DE INVESTIGACIÓN CON FINANCIAMIENTO NO INSTITUCIONAL </t>
  </si>
  <si>
    <t>* Dr. Reynaldo Justino Silva Paz
* Mg. Sc. Jorge Hilario Guzmán Bautista
*Mg. Robert William Ocrospoma Dueñas
*  Jose Nicolás  Jimenez Bustamante 
*Ing. Norma Beatriz Quintana Salazar
*Ing. Eduardo Eusebio Herrera Huamán
*Mg. Herminda Consuelo Chambergo Valverde
* Dra. Nelly Olinda Román Paredes
* Mg. Juan Hugo Romero Acevedo 
*Dr. César Augusto Curipaco Oncebay</t>
  </si>
  <si>
    <t xml:space="preserve">* Anggie Ayme Gonzales Arustegui
*  Mitzy Lucero Pajuelo Rodriguez
*  Lucero de América Espinoza Jara
*  Maritza Brigitte Borja Sernaqué
* Carla Roseli Morris Rodriguez
 * Katerin Maira rodriguez Pacush  </t>
  </si>
  <si>
    <t>NOMBRE DEL PROYECTO</t>
  </si>
  <si>
    <t>AUTORES</t>
  </si>
  <si>
    <t>MONTO DE FINANCIAMIENTO</t>
  </si>
  <si>
    <t>INTEGRANTES</t>
  </si>
  <si>
    <t>FUNCIÓN</t>
  </si>
  <si>
    <t>UNIVERSIDAD</t>
  </si>
  <si>
    <t>DR. COSME DE LA CRUZ ROBERTO</t>
  </si>
  <si>
    <t>INSTITUTO NACIONAL DE
INNOVACIÓN AGRARIA</t>
  </si>
  <si>
    <t>FONDECYT
PROCIENCIA</t>
  </si>
  <si>
    <t>Mg. Sc. RENZO ALFREDO VALDEZ NUÑEZ</t>
  </si>
  <si>
    <t>ASOCIADO</t>
  </si>
  <si>
    <t>UNIVERSIDAD NACIONAL
DE BARRANCA</t>
  </si>
  <si>
    <t xml:space="preserve">•Determinar la dosis de fertilización que muestre mejores resultados en las etapas fenológicas del frijol caraota (Phaseolus vulgaris L.) bajo condiciones de Barranca.
•Evaluar los parámetros de días a la emergencia, días a la floración, nodulación, número de flores/planta, peso a la floración, días a la cosecha, número de vainas/planta, número de granos/ vaina, peso de 100 granos, peso kg/ha), durante la fase fenológica del frijol caraota.
</t>
  </si>
  <si>
    <t>Dra. EULALIA VARGAS TAPIA</t>
  </si>
  <si>
    <t>PROYECTOS DE INVESTIGACIÓN APLICADA 2023-02
E041-2023-02</t>
  </si>
  <si>
    <t>POR EJECUCIÓN (APROBACIÓN DE LA PARTIDA Y/O META PRESUPUESTARIA DE LA UNAB)</t>
  </si>
  <si>
    <t>Dr. Nicodemo Crescencio Jamanca (Co-Investigador UNAB)</t>
  </si>
  <si>
    <t>Amparo Eccoña Sota  (U.N. Micaelas Bastidas)</t>
  </si>
  <si>
    <t>UNIVERSIDAD NACIONAL MICAELA BASTIDAS DE APURÍMAC</t>
  </si>
  <si>
    <t>Joel Jerson Coaquira Quispe  (U.P. Union)</t>
  </si>
  <si>
    <t>UNIVERSIDAD PERUANA UNION</t>
  </si>
  <si>
    <t>Carla Arancibia Aguilar  (U.S. Chile)</t>
  </si>
  <si>
    <t>UNIVERSIDAD SANTIAGO DE CHILE</t>
  </si>
  <si>
    <t>COORDINADOR ADMINISTRATIVO</t>
  </si>
  <si>
    <t>483-2021-UNAB
Ampliación:
418-2022-UNAB</t>
  </si>
  <si>
    <t>PROYECTOS DE INVESTIGACIÓN APLICADA 
E041-2022-02</t>
  </si>
  <si>
    <t xml:space="preserve">10meses:
del 19 de agosto 2021 - 18 junio 2022
Ampliación: hasta el 31 de octubre de 2022
</t>
  </si>
  <si>
    <t>36 MESES</t>
  </si>
  <si>
    <t>Dr. Arcadio Sánchez Onofre (UNH)</t>
  </si>
  <si>
    <t>CO-INVESTIGADOR
ASOCIADO</t>
  </si>
  <si>
    <t>UNIVERSIDAD NACIONAL DE HUANCAVELICA</t>
  </si>
  <si>
    <t>Dr. Manuel Fernández López (EEZGE)</t>
  </si>
  <si>
    <t>ESTACIÓN EXPERIMENTAL DEL ZAIDIN-CSIC</t>
  </si>
  <si>
    <t>Ocaña Urbano Roger Elvis(Tesista)</t>
  </si>
  <si>
    <t>TESISTA</t>
  </si>
  <si>
    <t>Areche Yance Lourdes (Tesista)</t>
  </si>
  <si>
    <t>PROYECTOS DE INVESTIGACIÓN BÁSICA 2021-01 – E041-2021-01</t>
  </si>
  <si>
    <t xml:space="preserve">RENZO ALFREDO VALDEZ NUÑEZ </t>
  </si>
  <si>
    <t>UNIVERSIDAD NACIONAL DE
BARRANCA</t>
  </si>
  <si>
    <t>18 MESES                                (28.06.2021 AL 27.12.2022</t>
  </si>
  <si>
    <t>JULIO CESAR CHAVEZ</t>
  </si>
  <si>
    <t xml:space="preserve">CO-INVESTIGADOR </t>
  </si>
  <si>
    <t xml:space="preserve">GILLES BÉNA </t>
  </si>
  <si>
    <t>INSTITUT DE RECHERCHE POUR LE
DÉVELOPPEMENT- PLANT HEALTH
INSTITUTE MONTPELLIER</t>
  </si>
  <si>
    <t xml:space="preserve">WINSTON FRANZ RIOS </t>
  </si>
  <si>
    <t>CO-INVESTIGADOR</t>
  </si>
  <si>
    <t>UNIVERSIDAD NACIONAL DE SAN
MARTIN</t>
  </si>
  <si>
    <t>LUCERO CAROLINA RAMOS LUNA</t>
  </si>
  <si>
    <t xml:space="preserve">GAMANIEL HUAMÁN CORDOVA </t>
  </si>
  <si>
    <t>TÉCNICO</t>
  </si>
  <si>
    <t>UNIVERSIDAD NACIONAL DE SAN MARTIN</t>
  </si>
  <si>
    <t xml:space="preserve">JAIME ADOLFO ANDRÉS BLÁS </t>
  </si>
  <si>
    <t>FABRICACIÓN DE PLACAS SUPERCONDUCTORAS DE YBa2Cu3O7-δ</t>
  </si>
  <si>
    <t>PROYECTOS INTEGRALES - CONVOCATORIA 2020-01</t>
  </si>
  <si>
    <t>ÁNGEL GUILLERMO BUSTAMANTE DOMÍNGUEZ</t>
  </si>
  <si>
    <t>UNIVERSIDAD NACIONAL MAYOR DE SAN MARCOS</t>
  </si>
  <si>
    <t>12 MESES</t>
  </si>
  <si>
    <t>POR EJECUCIÓN (APROBACIÓN DE LA PARTIDA Y/O META PRESUPUESTARIA DE UNIVERSIDAD NACIONAL MAYOR DE SAN MARCOS)</t>
  </si>
  <si>
    <t>MARÍA ASUNCIÓN GONZÁLEZ ESQUECHE</t>
  </si>
  <si>
    <t>LUIS DE LOS SANTOS VALLADARES</t>
  </si>
  <si>
    <t>DR. JUAN CARLOS GONZÁLEZ GONZÁLEZ</t>
  </si>
  <si>
    <t>INVESTIGADOR</t>
  </si>
  <si>
    <t>INSTITUTO DE CIENCIA DE MATERIALES DE SEVILLA</t>
  </si>
  <si>
    <t>MS.C HENRY SANCHEZ CORNEJO</t>
  </si>
  <si>
    <t>“Valorización de las especies silvestres de matico (Piper perareolatum) de la Región Cajamarca usando tecnologías supercítricas y líquidos presurizados: extracción y encapsulación de metabolitos polares y apolares ”.
Concurso: Proyectos de Investigación Aplicada y Desarrollo Tecnológico 2020-02</t>
  </si>
  <si>
    <t/>
  </si>
  <si>
    <t>RICARDO ABEL DEL CASTILLO TORRES</t>
  </si>
  <si>
    <t>UNIVERSIDAD NACIONAL
AUTÓNOMA DE CHOTA</t>
  </si>
  <si>
    <t>POR EJECUCIÓN (APROBACIÓN DE LA PARTIDA Y/O META PRESUPUESTARIA DE UNIVERSIDAD NACIONAL AUTÓNOMA DE CHOTA)</t>
  </si>
  <si>
    <t>Dr. Paulo César Torres Mayanga (co-investigador)</t>
  </si>
  <si>
    <t>Mg. DUBERLI GEOMAR ELERA GONZALES</t>
  </si>
  <si>
    <t>Dr. DIEGO TRESINARI DOS SANTOS</t>
  </si>
  <si>
    <t>UNIVERSIDADE ESTADUAL DE CAMPINAS</t>
  </si>
  <si>
    <t>Dr. NILTON EDUARDO DEZA ARROYO</t>
  </si>
  <si>
    <t>COOPERATIVA AGRARIA RENACER
ANDINO</t>
  </si>
  <si>
    <t>SONIA ELIZABETH ROJAS PEREZ</t>
  </si>
  <si>
    <t>LILI DIAZ MANOSALVA</t>
  </si>
  <si>
    <t>GESTOR TECNOLÓGICO</t>
  </si>
  <si>
    <t>EVALUACIÓN y CARACTERIZACIÓN
MORFOLÓGICA DE 154
ACCESIONES DE MANÍ (Arachis hypogaea L.) DEL BANCO DE GERMOPLASMA DEL INIA</t>
  </si>
  <si>
    <t>937-2022-UNAB</t>
  </si>
  <si>
    <t>12 meses:
Noviembre 
2022 –
Octubre 
2023</t>
  </si>
  <si>
    <t>Caracterizar y evaluar a nivel morfológicas las accesiones de maní de la colección del banco de germoplasma del INIA.</t>
  </si>
  <si>
    <t>• Caracterizar 154 accesiones de maní de la colección del banco de germoplasma utilizando los descriptores morfológicos.
• Determinar los caracteres cualitativos y cuantitativos de alto poder 
discriminante, que permita reconocer las relaciones genéticas entre todo los grupos y accesiones de la colección.
• Seleccionar e identificar los materiales promisorios en base a criterios relacionados con la producción, calidad y factores bióticos.</t>
  </si>
  <si>
    <t xml:space="preserve">Mg. Milagro Humberta Santiago Trujillo </t>
  </si>
  <si>
    <t>Ing. Mavel N. Marcelo Salvador</t>
  </si>
  <si>
    <t>Bachiller Sánchez Becerra Elber Veliz</t>
  </si>
  <si>
    <t>EVALUACIÓN DEL EFECTO DE DIFERENTES TIPOS DE AHORRADORES DE AGUA SOBRE EL CULTIVO DE VAINITA EN SUELOS ÁRIDOS</t>
  </si>
  <si>
    <t>801-2022-UNAB
Ampliación 
541-2023-UNAB</t>
  </si>
  <si>
    <t>Producción Agropecuaria Sostenible.</t>
  </si>
  <si>
    <t>9 meses:
De setiembre 2022- junio 2023
Ampliación: 
Hasta 31 de enero de 2024</t>
  </si>
  <si>
    <t>Evaluar el efecto de dos tipos de ahorradores de agua sobre el rendimiento y calidad de vainas en el cultivo de vainita.</t>
  </si>
  <si>
    <t>• Determinar el efecto de Porous Alpha e Hidrogel en el ahorro de agua.
• Determinar el efecto del Porous Alpha e Hidrogel en el rendimiento y calidad de vainas en el cultivo de vainita.</t>
  </si>
  <si>
    <t>Dr. ARÍSTIDES RAMÓN 
SERRUTO COLQUE</t>
  </si>
  <si>
    <t>Mg. RAFAEL JUAN 
CALDERÓN ESPINOZA</t>
  </si>
  <si>
    <t>MADAI SOLEDAD SALINAS VARGAS</t>
  </si>
  <si>
    <t>USO DE FITORREGULADORES PARA AUMENTAR POBLACIÓN DE PLANTAS DE MAÍZ (Zea mays L.) BAJO CONDICIONES DE COSTA CENTRAL</t>
  </si>
  <si>
    <t>801-2022-UNAB
Ampliación 
302-2023-UNAB</t>
  </si>
  <si>
    <t>Producción agrícola sustentable.</t>
  </si>
  <si>
    <r>
      <rPr>
        <rFont val="Arial"/>
        <color rgb="FF000000"/>
        <sz val="12.0"/>
      </rPr>
      <t>7 meses:
De setiembre 2022- abril 2023
Ampliación:</t>
    </r>
    <r>
      <rPr>
        <rFont val="Arial"/>
        <b/>
        <color rgb="FF000000"/>
        <sz val="12.0"/>
      </rPr>
      <t xml:space="preserve"> 
</t>
    </r>
    <r>
      <rPr>
        <rFont val="Arial"/>
        <color rgb="FF000000"/>
        <sz val="12.0"/>
      </rPr>
      <t>Hasta 31 de agosto de 2023</t>
    </r>
  </si>
  <si>
    <t xml:space="preserve"> Evaluar el efecto de cloruro de mepiquat y uniconazol-P en el incremento de la población de plantas de maíz (Zea mays L.) en condiciones de Costa Central</t>
  </si>
  <si>
    <t xml:space="preserve"> • Determinar el efecto de cloruro de mepiquat y uniconazol-P en la reducción de altura de planta del maíz.
 • Determinar el efecto de cloruro de mepiquat y uniconazol-P en la producción de biomasa foliar.
 • Determinar los efectos de la interacción, dosis de cloruro de mepiquat y uniconazol-P en la población de plantas de maíz.
 • Determinar el rendimiento de grano de maíz.</t>
  </si>
  <si>
    <t>Ing. LEÓN RAYMUNDO 
COSME CERNA</t>
  </si>
  <si>
    <t>MELISSA SOFIA GOMEZ 
RAMIREZ</t>
  </si>
  <si>
    <t>ABSORCION DE NUTRIENTES EN DIFERENTES ETAPAS FENOLÓGICAS DE MARACUYA (Passifloro edulis F.) AL PRIMER AÑO DE DESARROLLO DEL CULTIVO</t>
  </si>
  <si>
    <t>703-2022-UNAB
Ampliación 
356-2023-UNAB</t>
  </si>
  <si>
    <t>Producción agrícola sustentable</t>
  </si>
  <si>
    <r>
      <rPr>
        <rFont val="Arial"/>
        <color rgb="FF000000"/>
        <sz val="12.0"/>
      </rPr>
      <t>12 meses:
De junio 2022- mayo 2023
Ampliación:</t>
    </r>
    <r>
      <rPr>
        <rFont val="Arial"/>
        <b/>
        <color rgb="FF000000"/>
        <sz val="12.0"/>
      </rPr>
      <t xml:space="preserve"> </t>
    </r>
    <r>
      <rPr>
        <rFont val="Arial"/>
        <color rgb="FF000000"/>
        <sz val="12.0"/>
      </rPr>
      <t xml:space="preserve">
Hasta 31 de enero de 2024</t>
    </r>
  </si>
  <si>
    <t>Determinar la cantidad de nutrientes absorbidos en diferentes etapas fenológicas del cultivo de maracuyá (Passiflora edulis F.) al primer año de desarrollo del cultivo bajo las condiciones de Barranca.</t>
  </si>
  <si>
    <t xml:space="preserve"> • Cuantificar la biomasa desarrollada en cada una de las partes de la planta en cada etapa fenológica.
 • Realizar la curva de acumulación de nutrientes del cultivo de maracuyá (Passiflora edulis F.) siguiendo la metodología de Bertsch.
 • Determinar el rendimiento de fruta en el cultivo de maracuyá en el primer año.
 • Determinar los requerimientos nutricionales en cada etapa fenológica del cultivo de maracuyá (Passiflora edulis F.).</t>
  </si>
  <si>
    <t xml:space="preserve">Mg. Sc. Celia Cruz Silvera Pablo </t>
  </si>
  <si>
    <t>Ing. Rafael Juan Calderón Espinoza</t>
  </si>
  <si>
    <t>Ramirez Campos Ricardo Andres 
Sifuentes Espinoza Estefani.</t>
  </si>
  <si>
    <t>ALTERNATIVA DE CONTROL QUÍMICO DE MALEZA EN CEBOLLA ROJA (Allium cepa L.) Cv. CAMANEJA EN COSTA CENTRAL</t>
  </si>
  <si>
    <t>703-2022-UNAB
Ampliación 
205-2023-UNAB</t>
  </si>
  <si>
    <t>8 meses:
De julio 2022- febrero 2023
Ampliación: 
Hasta 30 de junio de 2023</t>
  </si>
  <si>
    <t>Evaluar el efecto de los ingredientes activos de los diferentes herbicidas selectivos, sin ocasionar toxicidad al cultivo, para un mejor control de malezas en el cultivo de cebolla</t>
  </si>
  <si>
    <t xml:space="preserve"> • Determinar la eficiencia y control adecuado para el control de malezas en el cultivo de cebolla.
 • Determinar cuál es el tiempo de control de las mezclas de herbicidas que podrían ocasionar fitotoxidad a la planta de cebolla.
 • Determinar el nivel de selectividad de los herbicidas seleccionados para la investigación de herbicidas y el momento de aplicación</t>
  </si>
  <si>
    <t>Mg. Jorge Alberto Agurto Isidro</t>
  </si>
  <si>
    <t>Ing. Leon Raymundo Cosme Cerna</t>
  </si>
  <si>
    <t>López Galarza Gian Carlos Alejandro</t>
  </si>
  <si>
    <t>679-2021-UNAB
Ampliación:
461-2022-UNAB</t>
  </si>
  <si>
    <t>8 meses:
Del 19 de octubre 2021- 19 junio 2022
Ampliacion:
Hasta el 28 de febrero 2023</t>
  </si>
  <si>
    <t xml:space="preserve">Identificar dos variedades de arveja de mejor comportamiento productivo de las 9 variedades de arveja provenientes del cruce Rondos x INIA-102 Usui en costa central.
</t>
  </si>
  <si>
    <t xml:space="preserve"> • Medir el comportamiento productivo de las 9 variedades de arveja provenientes del cruce Rondos x INIA-102 Usui respecto a rendimiento en costa central.
 • Medir el comportamiento de las 9 variedades de arveja provenientes del cruce Rondos x INIA 102 Usui respecto a calidad de vaina en costa central.
</t>
  </si>
  <si>
    <t>670-2021-UNAB
Ampliación:
441-2022-UNAB</t>
  </si>
  <si>
    <t>8 meses:
Del 13 de octubre 2021- 12 junio 2022
Ampliacion:
Hasta el 30 de diciembre 2022</t>
  </si>
  <si>
    <t>• Determinar la técnica de injerto que mejor se adapta en el melón para superar problemas bióticos por efecto del cambio climático en la costa central.
• Determinar el efecto de los tres tipos de injerto en el melón, con menor porcentaje de mortandad de plantines.
• Determinar el rendimiento de melón, utilizando los tres tipos de injerto como alternativa tecnológica para superar problemas bióticos por efecto del cambio climático en la costa central.</t>
  </si>
  <si>
    <t>• Determinar la técnica o tipo de injerto que presenta mejores características en la firmeza del fruto para cultivo de pepinillo Cucumis sativus.
• Establecer la técnica o tipo de injerto que mejor se adapta en el cultivo de 
pepinillo Cucumis sativus para superar problemas bióticos por efecto del 
cambio climático en la Costa Central.
• Determinar la técnica o tipo de injerto apropiada que presenta menor número de mortandad de plantines en condiciones de vivero.</t>
  </si>
  <si>
    <t>514-2021-UNAB
Ampliación:
426-2022-UNAB</t>
  </si>
  <si>
    <t>08 meses
Del 02 de setiembre 2021- 02 mayo 2022
Ampliacion:
Hasta el 30 de agosto 2022</t>
  </si>
  <si>
    <t xml:space="preserve">Dr. ARISTIDES RAMON SEERRUTO COLQUE </t>
  </si>
  <si>
    <t>APROBADOS 2015</t>
  </si>
  <si>
    <t>VIENEN DEL 2014</t>
  </si>
  <si>
    <r>
      <rPr>
        <rFont val="Calibri"/>
        <b/>
        <color theme="1"/>
        <sz val="12.0"/>
      </rPr>
      <t xml:space="preserve">MIEMBROS:
</t>
    </r>
    <r>
      <rPr>
        <rFont val="Calibri"/>
        <color theme="1"/>
        <sz val="12.0"/>
      </rPr>
      <t xml:space="preserve">Dr. Nicodemo Crescencio Jamanca Gonzales
Dra. Eulalia Vargas Tapia
Dra. Amparo Eccoña Sota (Externo)
Dr. Erick Saldaña Villa (Externo)
Dr. Elfer Orlando Obispo Gavino (Externo)
Mg. Edwin Antonio Macavilca Ticlyauri (Externo)
Mg. Thalia Alesandra Rivera Asqui (Externo)
</t>
    </r>
    <r>
      <rPr>
        <rFont val="Calibri"/>
        <b/>
        <color theme="1"/>
        <sz val="12.0"/>
      </rPr>
      <t>COLABORADORES:</t>
    </r>
    <r>
      <rPr>
        <rFont val="Calibri"/>
        <color theme="1"/>
        <sz val="12.0"/>
      </rPr>
      <t xml:space="preserve">
•Ing. Yolanda Maricruz, Eguilas Caushi (Administrativo) 
• Ing. Rossy Anavel, Padilla Fabian  (Administrativo)          
• Est. Gianella Naely, Rosales Muñoz             • Est. Maricarmen paola Arteaga Reyes            • Est. Jasmin Gudelia, Juipa Mallqui</t>
    </r>
  </si>
  <si>
    <r>
      <rPr>
        <rFont val="Calibri"/>
        <b/>
        <color theme="1"/>
        <sz val="12.0"/>
      </rPr>
      <t>Tesistas:</t>
    </r>
    <r>
      <rPr>
        <rFont val="Calibri"/>
        <color theme="1"/>
        <sz val="12.0"/>
      </rPr>
      <t xml:space="preserve">
</t>
    </r>
  </si>
  <si>
    <r>
      <rPr>
        <rFont val="Calibri"/>
        <b/>
        <color theme="1"/>
        <sz val="12.0"/>
      </rPr>
      <t>MIEMBROS:</t>
    </r>
    <r>
      <rPr>
        <rFont val="Calibri"/>
        <color theme="1"/>
        <sz val="12.0"/>
      </rPr>
      <t xml:space="preserve">
MSc. Grisel V. Chiroque 
Velásquez
</t>
    </r>
    <r>
      <rPr>
        <rFont val="Calibri"/>
        <b/>
        <color theme="1"/>
        <sz val="12.0"/>
      </rPr>
      <t>COLABORADORES:</t>
    </r>
    <r>
      <rPr>
        <rFont val="Calibri"/>
        <color theme="1"/>
        <sz val="12.0"/>
      </rPr>
      <t xml:space="preserve">
Ph.D. Noemí León Roque
Ph.D. Fernando Tello Celis
Ph.D. Silvia Pilco Quesada
Lic. Estefany Deyhanyra Rengifo 
Silvano
Ph.D. Víctor Hugo Álvarez</t>
    </r>
  </si>
  <si>
    <r>
      <rPr>
        <rFont val="Calibri"/>
        <b/>
        <color theme="1"/>
        <sz val="12.0"/>
      </rPr>
      <t>Tesistas:</t>
    </r>
    <r>
      <rPr>
        <rFont val="Calibri"/>
        <color theme="1"/>
        <sz val="12.0"/>
      </rPr>
      <t xml:space="preserve">
Luis Alfredo Tanamachi Chamarro
Marlon Michael Milla Roca
Estrella Dana Parada Cerna
Alexandra Pierina Pichilingue 
Catiri</t>
    </r>
  </si>
  <si>
    <r>
      <rPr>
        <rFont val="Calibri"/>
        <b/>
        <color theme="1"/>
        <sz val="12.0"/>
      </rPr>
      <t>MIEMBROS:</t>
    </r>
    <r>
      <rPr>
        <rFont val="Calibri"/>
        <color theme="1"/>
        <sz val="12.0"/>
      </rPr>
      <t xml:space="preserve">
Mg. Jorge Alberto Agurto Isidro
Dr. Miguel Ángel Inga Sotelo
Mg. Marino Jesús Valderrama 
Calderón</t>
    </r>
  </si>
  <si>
    <r>
      <rPr>
        <rFont val="Calibri"/>
        <b/>
        <color theme="1"/>
        <sz val="12.0"/>
      </rPr>
      <t>Colaborador:</t>
    </r>
    <r>
      <rPr>
        <rFont val="Calibri"/>
        <color theme="1"/>
        <sz val="12.0"/>
      </rPr>
      <t xml:space="preserve">
Jean Carlos Aviles Toledo</t>
    </r>
  </si>
  <si>
    <r>
      <rPr>
        <rFont val="Calibri"/>
        <b/>
        <color theme="1"/>
        <sz val="12.0"/>
      </rPr>
      <t>MIEMBROS:</t>
    </r>
    <r>
      <rPr>
        <rFont val="Calibri"/>
        <color theme="1"/>
        <sz val="12.0"/>
      </rPr>
      <t xml:space="preserve">
Dr. Víctor Hugo López Solís
Mg. Flor Eonice Ramírez Mundaca
Mg. Vicente Miguel Alvino Aldave</t>
    </r>
  </si>
  <si>
    <r>
      <rPr>
        <rFont val="Calibri"/>
        <b/>
        <color theme="1"/>
        <sz val="12.0"/>
      </rPr>
      <t>Colaborador:</t>
    </r>
    <r>
      <rPr>
        <rFont val="Calibri"/>
        <color theme="1"/>
        <sz val="12.0"/>
      </rPr>
      <t xml:space="preserve">
 Est. Miguel Cancino Santiago</t>
    </r>
  </si>
  <si>
    <r>
      <rPr>
        <rFont val="Calibri"/>
        <b/>
        <color theme="1"/>
        <sz val="12.0"/>
      </rPr>
      <t>MIEMBROS:</t>
    </r>
    <r>
      <rPr>
        <rFont val="Calibri"/>
        <color theme="1"/>
        <sz val="12.0"/>
      </rPr>
      <t xml:space="preserve">
Dr. Carlos Enrique García Soto
Mg. Tito Armando Jara Pajuelo
Mg. Nil Edinson Mendoza Virhuez
Mg. José Nicolás Jiménez 
Bustamante
</t>
    </r>
    <r>
      <rPr>
        <rFont val="Calibri"/>
        <b/>
        <color theme="1"/>
        <sz val="12.0"/>
      </rPr>
      <t>COLABORADORES:</t>
    </r>
    <r>
      <rPr>
        <rFont val="Calibri"/>
        <color theme="1"/>
        <sz val="12.0"/>
      </rPr>
      <t xml:space="preserve">
Dr. Francisco Rafael León Cavero
Mg. Sc. Emmanuel Alexander 
Sessarego Dávila
Mg. Sc. Angel Gerardo Vasquez
Requena
</t>
    </r>
  </si>
  <si>
    <r>
      <rPr>
        <rFont val="Calibri"/>
        <b/>
        <color theme="1"/>
        <sz val="12.0"/>
      </rPr>
      <t>Colaborador:</t>
    </r>
    <r>
      <rPr>
        <rFont val="Calibri"/>
        <color theme="1"/>
        <sz val="12.0"/>
      </rPr>
      <t xml:space="preserve">
Est. Andrea Lluliana Dolores Dextre
Est. Andrea Ximena Pascual Díaz
Est. Diego Edwuard Leyva 
Montañez
Est. Sheyla Meliza Alejandro Bañez</t>
    </r>
  </si>
  <si>
    <r>
      <rPr>
        <rFont val="Calibri"/>
        <b/>
        <color theme="1"/>
        <sz val="12.0"/>
      </rPr>
      <t>MIEMBROS:</t>
    </r>
    <r>
      <rPr>
        <rFont val="Calibri"/>
        <color theme="1"/>
        <sz val="12.0"/>
      </rPr>
      <t xml:space="preserve">
Mg. Efraín Ludogardo Ostos 
Rodríguez
Mg. Edward Iván Terrones Gálvez</t>
    </r>
  </si>
  <si>
    <r>
      <rPr>
        <rFont val="Calibri"/>
        <b/>
        <color theme="1"/>
        <sz val="12.0"/>
      </rPr>
      <t>Colaborador:</t>
    </r>
    <r>
      <rPr>
        <rFont val="Calibri"/>
        <color theme="1"/>
        <sz val="12.0"/>
      </rPr>
      <t xml:space="preserve">
Est. Diego Edwuard Leyva 
Montañez
Est. Sheyla Meliza Alejandro Bañez</t>
    </r>
  </si>
  <si>
    <r>
      <rPr>
        <rFont val="Calibri"/>
        <b/>
        <color theme="1"/>
        <sz val="12.0"/>
      </rPr>
      <t>MIEMBROS:</t>
    </r>
    <r>
      <rPr>
        <rFont val="Calibri"/>
        <color theme="1"/>
        <sz val="12.0"/>
      </rPr>
      <t xml:space="preserve">
Dra. Ana Cecilia De Paz Lázaro
Mg. Carmen Gladys Bustamante 
Rosales
Mg. Percy Fernando Sayán Castillo
</t>
    </r>
    <r>
      <rPr>
        <rFont val="Calibri"/>
        <b/>
        <color theme="1"/>
        <sz val="12.0"/>
      </rPr>
      <t xml:space="preserve">COLABORADORES:
</t>
    </r>
    <r>
      <rPr>
        <rFont val="Calibri"/>
        <color theme="1"/>
        <sz val="12.0"/>
      </rPr>
      <t>Dr. Jorge Rafael Díaz Dumont
Dra. Juana Rosa Ramos Vera</t>
    </r>
  </si>
  <si>
    <r>
      <rPr>
        <rFont val="Calibri"/>
        <b/>
        <color theme="1"/>
        <sz val="12.0"/>
      </rPr>
      <t>Colaborador:</t>
    </r>
    <r>
      <rPr>
        <rFont val="Calibri"/>
        <color theme="1"/>
        <sz val="12.0"/>
      </rPr>
      <t xml:space="preserve">
Est. Leon Portilla Tania Eva Beatriz
Est. Alejandro Bañez Sheyla Meliza</t>
    </r>
  </si>
  <si>
    <r>
      <rPr>
        <rFont val="Calibri"/>
        <b/>
        <color theme="1"/>
        <sz val="12.0"/>
      </rPr>
      <t>MIEMBROS:</t>
    </r>
    <r>
      <rPr>
        <rFont val="Calibri"/>
        <color theme="1"/>
        <sz val="12.0"/>
      </rPr>
      <t xml:space="preserve">
Mg. Ana Violeta Apolinario Tahua
Mg. Lourdes Leyva Minaya
Mg. Carmen Cristina Benancio Huamán
Mg. Anette Lyudmila Lopez Saravia
Mg. María Del Carmen Sánchez Pérez
Lic. Zulema Nélida Navarro Soto
Mg. Doilita Amasifuen Ochavano
Lic. María Martha Martínez Broncano
Mg. Norma Miriam Felles Montoya
</t>
    </r>
    <r>
      <rPr>
        <rFont val="Calibri"/>
        <b/>
        <color theme="1"/>
        <sz val="12.0"/>
      </rPr>
      <t>COLABORADORES:</t>
    </r>
    <r>
      <rPr>
        <rFont val="Calibri"/>
        <color theme="1"/>
        <sz val="12.0"/>
      </rPr>
      <t xml:space="preserve">
Dr. Oscar Fausto Munares García
</t>
    </r>
  </si>
  <si>
    <r>
      <rPr>
        <rFont val="Calibri"/>
        <b/>
        <color theme="1"/>
        <sz val="12.0"/>
      </rPr>
      <t xml:space="preserve">Colaborador Tesista: </t>
    </r>
    <r>
      <rPr>
        <rFont val="Calibri"/>
        <color theme="1"/>
        <sz val="12.0"/>
      </rPr>
      <t xml:space="preserve">
Fiorela Marily Agurto Correa
Rosmery Michel Hidalgo Díaz
Yuri Luzmila Cuadros Cuellar
Diana Isabel Padilla Nuñez
</t>
    </r>
    <r>
      <rPr>
        <rFont val="Calibri"/>
        <b/>
        <color theme="1"/>
        <sz val="12.0"/>
      </rPr>
      <t>Colaborador:</t>
    </r>
    <r>
      <rPr>
        <rFont val="Calibri"/>
        <color theme="1"/>
        <sz val="12.0"/>
      </rPr>
      <t xml:space="preserve">
Tiana Milee Arevalo Arevalo 
Maria Isabel Bragayrac Figueroa 
Laura Maryori Bustamante Fuertes 
Elizabet Guadalupe Espinoza Torres 
Sharon Anabel Huerta Mendoza 
Veronica Del Pilar Mio Reyes
Nicolle Madeleine Salas Rea   
Milagros Daniela Trebejo Ramon 
Tiana Milee Arevalo Arevalo 
</t>
    </r>
  </si>
  <si>
    <t>APROBADOS 2022</t>
  </si>
  <si>
    <t>VIENEN DEL 2021</t>
  </si>
  <si>
    <t>IMPORTANCIA DE LOS SERVICIOS NOTARIALES EN LA REACTIVACIÓN ECONÓMICA EN EL CONTEXTO DEL COVID19, REGIÓN LIMA PROVINCIAS 2020 - 2021</t>
  </si>
  <si>
    <t>29-2022-UNAB
(12/01/2022)
Ampliación 
496-2022-UNAB</t>
  </si>
  <si>
    <t>Derecho Privado</t>
  </si>
  <si>
    <t>6 meses:
del 12 de enero - 12 de julio 2022
Ampliación hasta 12 de setiembre de 2022</t>
  </si>
  <si>
    <t>Determinar Ia relación entre la prestación de los servicios notariales y la reactivación económica, en el contexto del covid19, región Lima Provincias, 2020 - 21</t>
  </si>
  <si>
    <t>• Identificar como contribuyeron los servicios notariales en las empresas, la agricultura, las industrias, etc., en el contexto del covid19, región Lima Provincias, 2020 - 2021
• Evaluar la conducta social frente a los  Protocolos de bioseguridad en las notarías en el contexto del covid19, región Lima Provincias, 2020 - 2021
• Precisar, la importancia y utilidad de los servicios notariales en el contexto del covid19, región Lima Provincias, 2020 - 2021</t>
  </si>
  <si>
    <t>Dr. JORGE HERNAN NIEVES CHEN</t>
  </si>
  <si>
    <t xml:space="preserve">Mg. Yorrlanka Evelin Damián Espinoza
</t>
  </si>
  <si>
    <t>• Rosario Del Milagro Rodríguez Idrugo
• Kevin Deyvy Alarcon Cordova
• Paula Sebastiani Vasquez
• Bramdon Anthony Leon Lopez</t>
  </si>
  <si>
    <t>LA AUDITORÍA AMBIENTAL Y LA RESPONSABILIDAD SOCIAL EN LAS EMPRESAS INDUSTRIALES DE LA PROVINCIA DE BARRANCA – 2021</t>
  </si>
  <si>
    <t>29-2022-UNAB
(12/01/2022)
Ampliación 
491-2022-UNAB</t>
  </si>
  <si>
    <t>Determinar si la auditoría ambiental influye en la responsabilidad social en las empresas industriales de la provincia de barranca - 2021.</t>
  </si>
  <si>
    <t>• Evaluar si a efectividad del sistema de gestión ambiental influye en el desarrollo sostenible en las empresas industriales de la provincia de Barranca.
• Revisar si los resultados de la planeación ambiental influyen en el bienestar de la comunidad.
• Establecer si la identificación e información de los pasivos ambientales influyen en el respeto a gozar de un ambiente adecuado y equilibrado.</t>
  </si>
  <si>
    <t>• Dra. Ana Cecilia De Paz Lazaro
• Mg. Carmen Gladys Bustamante Rosales
• Mg. Percy Fernando Sayán Castillo</t>
  </si>
  <si>
    <t>• Norma Martha Valenzuela Mallqui 
• Amabel Yecenia Verde Garra</t>
  </si>
  <si>
    <t>EVASIÓN TRIBUTARIA DEL IMPUESTO A LA RENTA EN EL PERÚ 2021</t>
  </si>
  <si>
    <t>12 meses:
del 12 de enero 2022 - 12 de enero 2023</t>
  </si>
  <si>
    <t>Conocer la evasión tributaria y su  incidencia en la recaudación del impuesto a la renta en el Perú, 2022.</t>
  </si>
  <si>
    <t xml:space="preserve">• Analizar  la evasión tributaria y su incidencia en el  cumplimiento de las obligaciones tributarias del impuesto a la renta  en el Perú 2022.
• Identificar las causas de la evasión tributaria y su incidencia en la recaudación del impuesto a la renta en el Perú, 2022.
</t>
  </si>
  <si>
    <t>Dra. ZOILA ROSA, LIRA CAMARGO</t>
  </si>
  <si>
    <t>• Abg. Efrain Ludogardo, Ostos Rodriguez</t>
  </si>
  <si>
    <t>• Leidy Fabiola Morales Hernandez
• Luz Del Cielo Aparicio Chirinos
• Key Alexa Aguirre Ferrer</t>
  </si>
  <si>
    <t>Argumentar que el reconocimiento del origen ocupacional de la enfermedad
impulsa a la mejora de la gestión preventiva de riesgos laborales y la calidad de
vida en los trabajadores del régimen laboral de la actividad privada del distrito de Barranca 2020.</t>
  </si>
  <si>
    <r>
      <rPr>
        <rFont val="Calibri"/>
        <b/>
        <color theme="1"/>
        <sz val="12.0"/>
      </rPr>
      <t xml:space="preserve">Miembro
</t>
    </r>
    <r>
      <rPr>
        <rFont val="Calibri"/>
        <color theme="1"/>
        <sz val="12.0"/>
      </rPr>
      <t>Mg. Víctor Manuel Bazán Montenegro</t>
    </r>
  </si>
  <si>
    <t>APROBADOS 2023</t>
  </si>
  <si>
    <t>TOTAL PROYECTOS EJECUTADOS</t>
  </si>
  <si>
    <t>317-2019-UNAB
R.C.O.
N° 053-2022-UNAB
N° 033-2023-UNAB
N° 595-2023-UNAB</t>
  </si>
  <si>
    <t>30 meses:
del 08 de julio 2019- 07 enero 2022
Ampliación hasta 08 de enero de 2023
Ampliación hasta 08 de junio de 2023
Ampliación hasta 08 de diciembre de 2023</t>
  </si>
  <si>
    <t>ESTUDIOS PROYECTOS DE INVESTIGACIÓN CON FINANCIAMIENTO NO INSTITUCIONAL - PROCIENCIA</t>
  </si>
  <si>
    <t>ESTUDIOS DE INVESTIGACIÓN E INNOVACIÓN Y TRANSFERENCIA TECNOLÓGICA CON FINANCIAMIENTO INTERNO</t>
  </si>
  <si>
    <r>
      <rPr>
        <rFont val="Calibri"/>
        <b/>
        <color theme="1"/>
        <sz val="12.0"/>
      </rPr>
      <t>MIEMBROS:</t>
    </r>
    <r>
      <rPr>
        <rFont val="Calibri"/>
        <color theme="1"/>
        <sz val="12.0"/>
      </rPr>
      <t xml:space="preserve">
• Dr. Elmer Rene, Chavez Araujo                    • Dra. Marialita Ramirez Preciado                      • Dr. Juan Hugo, Romero Acevedo    
• Mg. Ana Melva, Contreras Contreras
</t>
    </r>
    <r>
      <rPr>
        <rFont val="Calibri"/>
        <b/>
        <color theme="1"/>
        <sz val="12.0"/>
      </rPr>
      <t>COLABORADORES:</t>
    </r>
    <r>
      <rPr>
        <rFont val="Calibri"/>
        <color theme="1"/>
        <sz val="12.0"/>
      </rPr>
      <t xml:space="preserve">
 • Est. Lisbeli Noemi Espada Sevillano 
• Est. Mirla Melissa Espada Zamudio </t>
    </r>
  </si>
  <si>
    <r>
      <rPr>
        <rFont val="Calibri"/>
        <b/>
        <color theme="1"/>
        <sz val="12.0"/>
      </rPr>
      <t>Tesistas:</t>
    </r>
    <r>
      <rPr>
        <rFont val="Calibri"/>
        <color theme="1"/>
        <sz val="12.0"/>
      </rPr>
      <t xml:space="preserve">
</t>
    </r>
  </si>
  <si>
    <r>
      <rPr>
        <rFont val="Calibri"/>
        <b/>
        <color theme="1"/>
        <sz val="12.0"/>
      </rPr>
      <t>MIEMBROS:</t>
    </r>
    <r>
      <rPr>
        <rFont val="Calibri"/>
        <color theme="1"/>
        <sz val="12.0"/>
      </rPr>
      <t xml:space="preserve">
•Dr. Reynaldo Justino, Silva Paz                                 •Mg. Robert Willian, Ocrospoma Dueñas                                                             •Dra. Amparo Eccona Sota (Externo)
</t>
    </r>
    <r>
      <rPr>
        <rFont val="Calibri"/>
        <b/>
        <color theme="1"/>
        <sz val="12.0"/>
      </rPr>
      <t>COLABORADORES:</t>
    </r>
    <r>
      <rPr>
        <rFont val="Calibri"/>
        <color theme="1"/>
        <sz val="12.0"/>
      </rPr>
      <t xml:space="preserve">
•Ing Yolanda Maricruz, Egullas Caushi (Administrativo)
•Egres. Luz Blanca, Solis Muños</t>
    </r>
  </si>
  <si>
    <r>
      <rPr>
        <rFont val="Calibri"/>
        <b/>
        <color theme="1"/>
        <sz val="12.0"/>
      </rPr>
      <t>Tesistas:</t>
    </r>
    <r>
      <rPr>
        <rFont val="Calibri"/>
        <color theme="1"/>
        <sz val="12.0"/>
      </rPr>
      <t xml:space="preserve">
</t>
    </r>
  </si>
  <si>
    <r>
      <rPr>
        <rFont val="Calibri"/>
        <b/>
        <color theme="1"/>
        <sz val="12.0"/>
      </rPr>
      <t>MIEMBROS:</t>
    </r>
    <r>
      <rPr>
        <rFont val="Calibri"/>
        <color theme="1"/>
        <sz val="12.0"/>
      </rPr>
      <t xml:space="preserve">
MSc. Grisel V. Chiroque Velásquez
MSc. Nilton Rojas Guerra
</t>
    </r>
    <r>
      <rPr>
        <rFont val="Calibri"/>
        <b/>
        <color theme="1"/>
        <sz val="12.0"/>
      </rPr>
      <t xml:space="preserve">
COLABORADORES:</t>
    </r>
    <r>
      <rPr>
        <rFont val="Calibri"/>
        <color theme="1"/>
        <sz val="12.0"/>
      </rPr>
      <t xml:space="preserve">
Ph.D. Fernando Tello Celis
Lic. Estefany Deyhanyra Rengifo 
Silvano
Ph.D. Víctor Hugo Álvarez</t>
    </r>
  </si>
  <si>
    <r>
      <rPr>
        <rFont val="Calibri"/>
        <b/>
        <color theme="1"/>
        <sz val="12.0"/>
      </rPr>
      <t xml:space="preserve">Colaborador:
</t>
    </r>
    <r>
      <rPr>
        <rFont val="Calibri"/>
        <b val="0"/>
        <color theme="1"/>
        <sz val="12.0"/>
      </rPr>
      <t>José López Barreto
Junior Rick Aldave Montes</t>
    </r>
  </si>
  <si>
    <t>24 meses
07 de agosto 2019 - julio 2021</t>
  </si>
  <si>
    <t>341-2018-UNAB
AMPLIACIÓN: 
R.C.O.
N° 340-2019-UNAB
R.C.O.
N° 288-2020-UNAB</t>
  </si>
  <si>
    <t>12 meses
setiembre 2018 a agosto 2019
Ampliación hasta 04 de mayo de 2020
Ampliación hasta 31 de diciembre de 2020</t>
  </si>
  <si>
    <t>VI CONVOCATORIA DE ESTUDIOS DE INVESTIGACIÓN CON FINANCIAMIENTO INTERNO</t>
  </si>
  <si>
    <t>06 meses</t>
  </si>
  <si>
    <t xml:space="preserve">12 meses  </t>
  </si>
  <si>
    <r>
      <rPr>
        <rFont val="Calibri"/>
        <b/>
        <color theme="1"/>
        <sz val="12.0"/>
      </rPr>
      <t>Coasesor:</t>
    </r>
    <r>
      <rPr>
        <rFont val="Calibri"/>
        <color theme="1"/>
        <sz val="12.0"/>
      </rPr>
      <t xml:space="preserve">
Dra. Vargas Tapia Eulalia</t>
    </r>
  </si>
  <si>
    <r>
      <rPr>
        <rFont val="Calibri"/>
        <b/>
        <color theme="1"/>
        <sz val="12.0"/>
      </rPr>
      <t>Responsable Emprendedor:</t>
    </r>
    <r>
      <rPr>
        <rFont val="Calibri"/>
        <color theme="1"/>
        <sz val="12.0"/>
      </rPr>
      <t xml:space="preserve">
Juipa Mallqui Jasmine Gudelia
</t>
    </r>
    <r>
      <rPr>
        <rFont val="Calibri"/>
        <b/>
        <color theme="1"/>
        <sz val="12.0"/>
      </rPr>
      <t>Emprendedores:</t>
    </r>
    <r>
      <rPr>
        <rFont val="Calibri"/>
        <color theme="1"/>
        <sz val="12.0"/>
      </rPr>
      <t xml:space="preserve">
Huaman Palacios Yubitza Pierina
Santos Cochachin Nayeli Soledad Santos
Espiritu Baltazar Johan Fabrizio
Tarazona Caldas Dant</t>
    </r>
  </si>
  <si>
    <t>12 meses</t>
  </si>
  <si>
    <t>CULTIVO HORTOFRUTÍCOLAS 
INOCUAS Y NUTRACÉUTICAS, BAJO LA TECNOLOGÍA SIN SUELO EN BARRANCA</t>
  </si>
  <si>
    <t>069-2023-UNAB
(18/01/2023) 
Ampliación 
643-2023-UNAB</t>
  </si>
  <si>
    <t>06 meses:
Del 19 de diciembre 2022- 19 de junio 2023
Ampliación hasta 18 de diciembre de 2023</t>
  </si>
  <si>
    <t>Cultivo hortofrutícola inocuas y nutracéuticas, bajo la tecnología sin suelo son productos limpios que generan beneficios sociales en la sociedad,
emprendimiento en la población y busca generar confianza en la concientización
con la producción desde el punto de vista económico, social y cultural generando ideas de emprendimiento a nivel regional y nacional.</t>
  </si>
  <si>
    <t>• Diseñar la implementación del cultivar hortofrutícolas inocuas y nutracéuticas, bajo la tecnología sin suelo en la provincia de Barranca, mediante la evaluación del espacio adecuado para el funcionamiento del mismo.
• Diseñar modelos de cultivo hortofrutícolas inocuas y nutracéuticas, bajo la tecnología sin suelo en la provincia de Barranca, identificando su estructura organizacional, el plan de marketing y las fuentes de financiamiento del negocio.</t>
  </si>
  <si>
    <t>Mg. Luis Primitivo Vargas Luna</t>
  </si>
  <si>
    <r>
      <rPr>
        <rFont val="Calibri"/>
        <b/>
        <color theme="1"/>
        <sz val="12.0"/>
      </rPr>
      <t>Coasesor:</t>
    </r>
    <r>
      <rPr>
        <rFont val="Calibri"/>
        <color theme="1"/>
        <sz val="12.0"/>
      </rPr>
      <t xml:space="preserve">
Magna Teodomira Valverde Mendoza</t>
    </r>
  </si>
  <si>
    <r>
      <rPr>
        <rFont val="Calibri"/>
        <b/>
        <color theme="1"/>
        <sz val="12.0"/>
      </rPr>
      <t>Responsable Emprendedor:</t>
    </r>
    <r>
      <rPr>
        <rFont val="Calibri"/>
        <color theme="1"/>
        <sz val="12.0"/>
      </rPr>
      <t xml:space="preserve">
Leilen Fiorella Díaz Huerta
</t>
    </r>
    <r>
      <rPr>
        <rFont val="Calibri"/>
        <b/>
        <color theme="1"/>
        <sz val="12.0"/>
      </rPr>
      <t>Emprendedores:</t>
    </r>
    <r>
      <rPr>
        <rFont val="Calibri"/>
        <color theme="1"/>
        <sz val="12.0"/>
      </rPr>
      <t xml:space="preserve">
Renzo Esteban Melgarejo Montes
Jean Carlos Avilés Toledo
Efraín Elías Benigno Sánchez
Paul Jhon Sifuentes Blas
Edwin José Zamora Ortega
Annie Nicole Ojeda Ignacio
Marcos Francisco Bazán Zúñiga</t>
    </r>
  </si>
  <si>
    <t>PRODUCCIÓN DE JUGOS MIXTOS NATURALES EN CAMPUS LA FLORIDA DE LA UNIVERSIDAD NACIONAL DE BARRANCA</t>
  </si>
  <si>
    <t xml:space="preserve">069-2023-UNAB
(18/01/2023) </t>
  </si>
  <si>
    <t>06 meses:
Del 18 de enero 2022- 18 de julio 2023</t>
  </si>
  <si>
    <t>Innovar con la formulación de jugos saludables naturales mixtos y nutracéuticos a base de frutas y verduras, que contribuyan la buena salud.</t>
  </si>
  <si>
    <t xml:space="preserve">• Innovación de bebida saludable nutraceútica.
• Desarrollo de formulación de frutas mixtas a base de frutas y hortalizas regionales.
• Adecuación de tecnología de proceso de frutas mixtas a base de frutas y hortalizas regionales.
• Estudio de vida útil del producto
</t>
  </si>
  <si>
    <t>Mg. Grisel Violeta Chiroque Velásquez</t>
  </si>
  <si>
    <r>
      <rPr>
        <rFont val="Calibri"/>
        <b/>
        <color theme="1"/>
        <sz val="12.0"/>
      </rPr>
      <t>Coasesor:</t>
    </r>
    <r>
      <rPr>
        <rFont val="Calibri"/>
        <color theme="1"/>
        <sz val="12.0"/>
      </rPr>
      <t xml:space="preserve">
Eulalia Vargas Tapia</t>
    </r>
  </si>
  <si>
    <r>
      <rPr>
        <rFont val="Calibri"/>
        <b/>
        <color theme="1"/>
        <sz val="12.0"/>
      </rPr>
      <t>Responsable Emprendedor:</t>
    </r>
    <r>
      <rPr>
        <rFont val="Calibri"/>
        <color theme="1"/>
        <sz val="12.0"/>
      </rPr>
      <t xml:space="preserve">
Pedro Samuel Huayanay Robles
</t>
    </r>
    <r>
      <rPr>
        <rFont val="Calibri"/>
        <b/>
        <color theme="1"/>
        <sz val="12.0"/>
      </rPr>
      <t>Emprendedores:</t>
    </r>
    <r>
      <rPr>
        <rFont val="Calibri"/>
        <color theme="1"/>
        <sz val="12.0"/>
      </rPr>
      <t xml:space="preserve">
Ganivet Yenifer Isineros Ostos
Graciela Ruth Rodríguez Montalvo
Angi Dayana Bandin Ramírez
Luis Ángel Cotrina Izquierdo</t>
    </r>
  </si>
  <si>
    <t>08 meses</t>
  </si>
  <si>
    <r>
      <rPr>
        <rFont val="Calibri"/>
        <b/>
        <color theme="1"/>
        <sz val="12.0"/>
      </rPr>
      <t>RESPONSABLE EMPRENDEDOR</t>
    </r>
    <r>
      <rPr>
        <rFont val="Calibri"/>
        <color theme="1"/>
        <sz val="12.0"/>
      </rPr>
      <t xml:space="preserve">
 ARAUCANO GUIMARAY, IRMA GUISSELA</t>
    </r>
  </si>
  <si>
    <r>
      <rPr>
        <rFont val="Calibri"/>
        <b/>
        <color theme="1"/>
        <sz val="12.0"/>
      </rPr>
      <t>MIEMBROS</t>
    </r>
    <r>
      <rPr>
        <rFont val="Calibri"/>
        <color theme="1"/>
        <sz val="12.0"/>
      </rPr>
      <t xml:space="preserve">
• ABNER RENOJO CASTILLON
• CHRISTIAN MANUEL SÁNCHEZ DOLORES
• MILENKA TAIZ REGALADO BONIFACIO</t>
    </r>
  </si>
  <si>
    <r>
      <rPr>
        <rFont val="Calibri"/>
        <b/>
        <color theme="1"/>
        <sz val="12.0"/>
      </rPr>
      <t>RESPONSABLE EMPRENDEDOR</t>
    </r>
    <r>
      <rPr>
        <rFont val="Calibri"/>
        <color theme="1"/>
        <sz val="12.0"/>
      </rPr>
      <t xml:space="preserve">
GONZALES ARUSTEGUI, ANGGIE AYME</t>
    </r>
  </si>
  <si>
    <r>
      <rPr>
        <rFont val="Calibri"/>
        <b/>
        <color theme="1"/>
        <sz val="12.0"/>
      </rPr>
      <t>MIEMBROS</t>
    </r>
    <r>
      <rPr>
        <rFont val="Calibri"/>
        <color theme="1"/>
        <sz val="12.0"/>
      </rPr>
      <t xml:space="preserve">
• PEREZ SIFUENTES LUIS ALFREDO
• CASTILLO TAFUR ALICIA JAHAIRA 
• JHONATAN JORGE AVALOS TAYPE</t>
    </r>
  </si>
  <si>
    <t>VI CONVOCATORIA PARA EL FINANCIAMIENTO DE PROYECTOS DE TESIS PARA LA OBTENCIÓN DEL TÍTULO PROFESIONAL 2020</t>
  </si>
  <si>
    <t>Dra. MAGNA TEODOMIRA 
VALVERDE MENDOZA</t>
  </si>
  <si>
    <r>
      <rPr>
        <rFont val="Calibri"/>
        <b/>
        <color theme="1"/>
        <sz val="12.0"/>
      </rPr>
      <t>RESPONSABLE EMPRENDEDOR</t>
    </r>
    <r>
      <rPr>
        <rFont val="Calibri"/>
        <color theme="1"/>
        <sz val="12.0"/>
      </rPr>
      <t xml:space="preserve">
MURO RUIZ, JOSÉ VALDEMAR </t>
    </r>
  </si>
  <si>
    <r>
      <rPr>
        <rFont val="Calibri"/>
        <b/>
        <color theme="1"/>
        <sz val="12.0"/>
      </rPr>
      <t>MIEMBROS</t>
    </r>
    <r>
      <rPr>
        <rFont val="Calibri"/>
        <color theme="1"/>
        <sz val="12.0"/>
      </rPr>
      <t xml:space="preserve">
• WENDY THALIA SOPLOPUCO SANCHEZ
• MARIÑOS OBREGON, GENESIS DAYANA 
• PAJUELO ROSAS SONIA MARILUZ</t>
    </r>
  </si>
  <si>
    <t>09 meses</t>
  </si>
  <si>
    <t xml:space="preserve"> II CONVOCATORIA PARA EL FINANCIAMIENTO DE TRABAJOS DE INVESTIGACIÓN PARA LA OBTENCIÓN DEL GRADO ACADÉMICO DE BACHILLER 2020</t>
  </si>
  <si>
    <t>10 meses</t>
  </si>
  <si>
    <t xml:space="preserve">II CONVOCATORIA DE IDEAS DE EMPRENDIMIENTO EMPRESARIAL UNIVERSITARIO </t>
  </si>
  <si>
    <t xml:space="preserve">Ofrecer nuestros servicios de cuidado asistencial dirigido al Adulto Mayor,
buscando satisfacer las necesidades de salud en forma oportuna, eficiente y eficaz.
Proponemos crear un Consultorio de Enfermería denominado “Esperanza de Vida” el cual
se atenderá de manera directa y también a domicilio. Se contará con personal competente, humanitario e integro.
</t>
  </si>
  <si>
    <t>MONTO FINANCIADO</t>
  </si>
  <si>
    <t>EN EJECUCION</t>
  </si>
  <si>
    <t>EJECUCIÓN</t>
  </si>
  <si>
    <t>PROYECTOS DE INVESTIGACIÓN PARA LA OBTENCIÓN DEL TÍTULO PROFESIONAL</t>
  </si>
  <si>
    <t xml:space="preserve">FINANCIAMIENTO DE PROYECTOS DE TESIS PARA LA OBTENCIÓN DEL TÍTULO PROFESIONAL EN EL MARCO DEL CONVENIO CON INIA HUARAL </t>
  </si>
  <si>
    <t>ESTUDIOS PROYECTOS DE INVESTIGACIÓN CON FINANCIAMIENTO NO INSTITUCIONAL PROCIENCIA</t>
  </si>
  <si>
    <t>*Nilver Sergio Saavedra Arellan</t>
  </si>
  <si>
    <t>• Yipsy Alejandra Olivas Villalobos 
• Marcos Francisco Bazan Zuñiga 
• Raul Porfirio Olivares Alcantara
• Lidia Lisbet Jara Barrera                                         
• Junior Jesus Flores Valverde 
• Evelin Pablo Verde
• Diomel Salinas Antonio</t>
  </si>
  <si>
    <t>* Oyola Coral, Melissa Alisson
* Padilla Fabián, Rossy Anavel</t>
  </si>
  <si>
    <t>Mg. VALDERRAMA CALDERON MARINO JESUS</t>
  </si>
  <si>
    <t xml:space="preserve">MG. YORRLANKA EVELIN DAMIÁN ESPINOZA </t>
  </si>
  <si>
    <t>MG. OBSTA. MARIA DEL CARMEN SANCHEZ PÉREZ</t>
  </si>
  <si>
    <t>*  Mg. Enrique Daniel González Ayala
*  Mg. María Santos Oyola Canto</t>
  </si>
  <si>
    <t>* Mg. Ana Violeta Apolinario Tahua</t>
  </si>
  <si>
    <t>* Jonny Ángel Montes Vía (Estudiante)</t>
  </si>
  <si>
    <t xml:space="preserve">*John Danny Ferrer Estacio
</t>
  </si>
  <si>
    <t>Mg.Edward Ivan Terrones Galvez
Mg. Efrain Ludogardo Ostos Rodríguez
Mg. Francisco Javier Cristobal Gaitán</t>
  </si>
  <si>
    <t>Mg.LEO AVELINO LA BORDA DUEÑAS TOVAR</t>
  </si>
  <si>
    <t xml:space="preserve">DRA. NELIDA ELADIA VICENTE VICENTE </t>
  </si>
  <si>
    <t>MG. FELIX BUSTAMANTE BUSTAMANTE</t>
  </si>
  <si>
    <t>ING. NORMA BEATRIZ QUINTANA SALAZAR</t>
  </si>
  <si>
    <t>CPC. JOSÉ ALEXANDER MILLA MARCELO</t>
  </si>
  <si>
    <t>EJECUTADO 2015</t>
  </si>
  <si>
    <t>EJECUTADO 2016</t>
  </si>
  <si>
    <t>EJECUTADO 2017</t>
  </si>
  <si>
    <t>EJECUTADO 2018</t>
  </si>
  <si>
    <t>EJECUTADO 2019</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</si>
</sst>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S/.&quot;\ #,##0.00"/>
    <numFmt numFmtId="165" formatCode="_ * #,##0.00_ ;_ * \-#,##0.00_ ;_ * &quot;-&quot;??_ ;_ @_ "/>
    <numFmt numFmtId="166" formatCode="d/m/yyyy"/>
    <numFmt numFmtId="167" formatCode="&quot;S/&quot;\ #,##0.00"/>
    <numFmt numFmtId="168" formatCode="D/M/YYYY"/>
    <numFmt numFmtId="169" formatCode="&quot;S/&quot;#,##0.00;[Red]\-&quot;S/&quot;#,##0.00"/>
  </numFmts>
  <fonts count="57">
    <font>
      <sz val="11.0"/>
      <color theme="1"/>
      <name val="Calibri"/>
      <scheme val="minor"/>
    </font>
    <font>
      <b/>
      <sz val="26.0"/>
      <color theme="1"/>
      <name val="Calibri"/>
    </font>
    <font>
      <b/>
      <sz val="24.0"/>
      <color theme="1"/>
      <name val="Calibri"/>
    </font>
    <font/>
    <font>
      <b/>
      <sz val="14.0"/>
      <color theme="0"/>
      <name val="Arial"/>
    </font>
    <font>
      <b/>
      <sz val="12.0"/>
      <color theme="0"/>
      <name val="Arial"/>
    </font>
    <font>
      <sz val="10.0"/>
      <color theme="0"/>
      <name val="Arial"/>
    </font>
    <font>
      <sz val="12.0"/>
      <color theme="1"/>
      <name val="Arial"/>
    </font>
    <font>
      <sz val="12.0"/>
      <color rgb="FF000000"/>
      <name val="Arial"/>
    </font>
    <font>
      <sz val="11.0"/>
      <color rgb="FF000000"/>
      <name val="Calibri"/>
    </font>
    <font>
      <sz val="12.0"/>
      <color rgb="FF000000"/>
      <name val="Calibri"/>
    </font>
    <font>
      <sz val="12.0"/>
      <color theme="1"/>
      <name val="Calibri"/>
    </font>
    <font>
      <sz val="11.0"/>
      <color theme="1"/>
      <name val="Calibri"/>
    </font>
    <font>
      <b/>
      <sz val="10.0"/>
      <color theme="0"/>
      <name val="Arial"/>
    </font>
    <font>
      <sz val="10.0"/>
      <color rgb="FF000000"/>
      <name val="Calibri"/>
    </font>
    <font>
      <b/>
      <sz val="11.0"/>
      <color theme="1"/>
      <name val="Calibri"/>
    </font>
    <font>
      <b/>
      <sz val="9.0"/>
      <color rgb="FF000000"/>
      <name val="Arial"/>
    </font>
    <font>
      <sz val="9.0"/>
      <color theme="1"/>
      <name val="Calibri"/>
    </font>
    <font>
      <b/>
      <sz val="8.0"/>
      <color theme="1"/>
      <name val="Arial"/>
    </font>
    <font>
      <sz val="8.0"/>
      <color rgb="FF000000"/>
      <name val="Arial"/>
    </font>
    <font>
      <sz val="10.0"/>
      <color theme="1"/>
      <name val="Arial"/>
    </font>
    <font>
      <b/>
      <sz val="12.0"/>
      <color theme="1"/>
      <name val="Calibri"/>
    </font>
    <font>
      <b/>
      <sz val="8.0"/>
      <color rgb="FF000000"/>
      <name val="Arial"/>
    </font>
    <font>
      <b/>
      <sz val="9.0"/>
      <color theme="1"/>
      <name val="Arial"/>
    </font>
    <font>
      <b/>
      <sz val="10.0"/>
      <color theme="1"/>
      <name val="Arial"/>
    </font>
    <font>
      <b/>
      <sz val="8.0"/>
      <color theme="1"/>
      <name val="Calibri"/>
    </font>
    <font>
      <sz val="8.0"/>
      <color theme="1"/>
      <name val="Arial"/>
    </font>
    <font>
      <sz val="8.0"/>
      <color rgb="FF000000"/>
      <name val="Calibri"/>
    </font>
    <font>
      <u/>
      <sz val="8.0"/>
      <color rgb="FF0563C1"/>
      <name val="Calibri"/>
    </font>
    <font>
      <b/>
      <sz val="10.0"/>
      <color theme="1"/>
      <name val="Calibri"/>
    </font>
    <font>
      <u/>
      <sz val="8.0"/>
      <color rgb="FF0563C1"/>
      <name val="Calibri"/>
    </font>
    <font>
      <sz val="8.0"/>
      <color theme="1"/>
      <name val="Calibri"/>
    </font>
    <font>
      <u/>
      <sz val="8.0"/>
      <color theme="1"/>
      <name val="Arial"/>
    </font>
    <font>
      <u/>
      <sz val="10.0"/>
      <color rgb="FF0563C1"/>
      <name val="Calibri"/>
    </font>
    <font>
      <sz val="10.0"/>
      <color rgb="FF000000"/>
      <name val="Arial"/>
    </font>
    <font>
      <sz val="9.0"/>
      <color rgb="FF000000"/>
      <name val="Calibri"/>
    </font>
    <font>
      <u/>
      <sz val="10.0"/>
      <color rgb="FF0563C1"/>
      <name val="Calibri"/>
    </font>
    <font>
      <sz val="10.0"/>
      <color theme="1"/>
      <name val="Calibri"/>
    </font>
    <font>
      <u/>
      <sz val="8.0"/>
      <color rgb="FF0000FF"/>
      <name val="Calibri"/>
    </font>
    <font>
      <u/>
      <sz val="10.0"/>
      <color theme="1"/>
      <name val="Arial"/>
    </font>
    <font>
      <b/>
      <sz val="10.0"/>
      <color rgb="FF000000"/>
      <name val="Arial"/>
    </font>
    <font>
      <color theme="1"/>
      <name val="Arial"/>
    </font>
    <font>
      <color theme="1"/>
      <name val="Calibri"/>
    </font>
    <font>
      <u/>
      <sz val="10.0"/>
      <color rgb="FF0000FF"/>
      <name val="Calibri"/>
    </font>
    <font>
      <b/>
      <sz val="24.0"/>
      <color rgb="FF002060"/>
      <name val="Arial"/>
    </font>
    <font>
      <b/>
      <sz val="20.0"/>
      <color rgb="FF002060"/>
      <name val="Arial"/>
    </font>
    <font>
      <b/>
      <sz val="14.0"/>
      <color theme="1"/>
      <name val="Arial"/>
    </font>
    <font>
      <b/>
      <sz val="18.0"/>
      <color theme="1"/>
      <name val="Arial"/>
    </font>
    <font>
      <b/>
      <sz val="16.0"/>
      <color theme="1"/>
      <name val="Arial"/>
    </font>
    <font>
      <u/>
      <sz val="8.0"/>
      <color rgb="FF0000FF"/>
      <name val="Calibri"/>
    </font>
    <font>
      <b/>
      <color theme="1"/>
      <name val="Calibri"/>
    </font>
    <font>
      <u/>
      <color rgb="FF0000FF"/>
      <name val="Arial"/>
    </font>
    <font>
      <u/>
      <color rgb="FF0000FF"/>
      <name val="Calibri"/>
    </font>
    <font>
      <b/>
      <color theme="1"/>
      <name val="Arial"/>
    </font>
    <font>
      <u/>
      <sz val="8.0"/>
      <color rgb="FF000000"/>
      <name val="Calibri"/>
    </font>
    <font>
      <b/>
      <sz val="15.0"/>
      <color rgb="FF000000"/>
      <name val="Calibri"/>
    </font>
    <font>
      <b/>
      <sz val="11.0"/>
      <color rgb="FF000000"/>
      <name val="Calibri"/>
    </font>
  </fonts>
  <fills count="13">
    <fill>
      <patternFill patternType="none"/>
    </fill>
    <fill>
      <patternFill patternType="lightGray"/>
    </fill>
    <fill>
      <patternFill patternType="solid">
        <fgColor rgb="FFB4C6E7"/>
        <bgColor rgb="FFB4C6E7"/>
      </patternFill>
    </fill>
    <fill>
      <patternFill patternType="solid">
        <fgColor theme="8"/>
        <bgColor theme="8"/>
      </patternFill>
    </fill>
    <fill>
      <patternFill patternType="solid">
        <fgColor rgb="FF92D050"/>
        <bgColor rgb="FF92D050"/>
      </patternFill>
    </fill>
    <fill>
      <patternFill patternType="solid">
        <fgColor rgb="FFF7CAAC"/>
        <bgColor rgb="FFF7CAAC"/>
      </patternFill>
    </fill>
    <fill>
      <patternFill patternType="solid">
        <fgColor theme="0"/>
        <bgColor theme="0"/>
      </patternFill>
    </fill>
    <fill>
      <patternFill patternType="solid">
        <fgColor rgb="FFFFFF00"/>
        <bgColor rgb="FFFFFF00"/>
      </patternFill>
    </fill>
    <fill>
      <patternFill patternType="solid">
        <fgColor rgb="FFBFBFBF"/>
        <bgColor rgb="FFBFBFBF"/>
      </patternFill>
    </fill>
    <fill>
      <patternFill patternType="solid">
        <fgColor rgb="FF8EAADB"/>
        <bgColor rgb="FF8EAADB"/>
      </patternFill>
    </fill>
    <fill>
      <patternFill patternType="solid">
        <fgColor rgb="FFBDD6EE"/>
        <bgColor rgb="FFBDD6EE"/>
      </patternFill>
    </fill>
    <fill>
      <patternFill patternType="solid">
        <fgColor rgb="FFFFFFFF"/>
        <bgColor rgb="FFFFFFFF"/>
      </patternFill>
    </fill>
    <fill>
      <patternFill patternType="solid">
        <fgColor rgb="FFFFC000"/>
        <bgColor rgb="FFFFC000"/>
      </patternFill>
    </fill>
  </fills>
  <borders count="32">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style="thin">
        <color rgb="FF000000"/>
      </left>
      <right/>
      <top/>
      <bottom style="thin">
        <color rgb="FF000000"/>
      </bottom>
    </border>
    <border>
      <left/>
      <right/>
      <top/>
      <bottom style="thin">
        <color rgb="FF000000"/>
      </bottom>
    </border>
    <border>
      <left style="thin">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right/>
      <top/>
      <bottom/>
    </border>
    <border>
      <right/>
      <top style="thin">
        <color rgb="FF000000"/>
      </top>
      <bottom style="thin">
        <color rgb="FF000000"/>
      </bottom>
    </border>
    <border>
      <left style="thin">
        <color rgb="FF000000"/>
      </left>
      <top style="thin">
        <color rgb="FF000000"/>
      </top>
      <bottom/>
    </border>
    <border>
      <top style="thin">
        <color rgb="FF000000"/>
      </top>
      <bottom/>
    </border>
    <border>
      <right/>
      <top style="thin">
        <color rgb="FF000000"/>
      </top>
      <bottom/>
    </border>
    <border>
      <top style="thin">
        <color rgb="FF000000"/>
      </top>
    </border>
    <border>
      <left style="thin">
        <color rgb="FF000000"/>
      </left>
      <top/>
      <bottom/>
    </border>
    <border>
      <top/>
      <bottom/>
    </border>
    <border>
      <right/>
      <top/>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medium">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bottom style="medium">
        <color rgb="FF000000"/>
      </bottom>
    </border>
    <border>
      <right style="medium">
        <color rgb="FF000000"/>
      </right>
      <bottom style="medium">
        <color rgb="FF000000"/>
      </bottom>
    </border>
  </borders>
  <cellStyleXfs count="1">
    <xf borderId="0" fillId="0" fontId="0" numFmtId="0" applyAlignment="1" applyFont="1"/>
  </cellStyleXfs>
  <cellXfs count="353">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2" fontId="2" numFmtId="0" xfId="0" applyAlignment="1" applyBorder="1" applyFill="1" applyFont="1">
      <alignment horizontal="left" vertical="center"/>
    </xf>
    <xf borderId="2" fillId="2" fontId="2" numFmtId="0" xfId="0" applyAlignment="1" applyBorder="1" applyFill="1" applyFont="1">
      <alignment horizontal="left" shrinkToFit="0" vertical="center" wrapText="1"/>
    </xf>
    <xf borderId="3" fillId="2" fontId="2" numFmtId="0" xfId="0" applyAlignment="1" applyBorder="1" applyFill="1" applyFont="1">
      <alignment horizontal="center" shrinkToFit="0" vertical="center" wrapText="1"/>
    </xf>
    <xf borderId="2" fillId="2" fontId="2" numFmtId="0" xfId="0" applyAlignment="1" applyBorder="1" applyFill="1" applyFont="1">
      <alignment horizontal="center" shrinkToFit="0" vertical="center" wrapText="1"/>
    </xf>
    <xf borderId="4" fillId="0" fontId="3" numFmtId="0" xfId="0" applyBorder="1" applyFont="1"/>
    <xf borderId="2" fillId="2" fontId="2" numFmtId="0" xfId="0" applyAlignment="1" applyBorder="1" applyFill="1" applyFont="1">
      <alignment horizontal="center" vertical="center"/>
    </xf>
    <xf borderId="2" fillId="3" fontId="4" numFmtId="0" xfId="0" applyAlignment="1" applyBorder="1" applyFill="1" applyFont="1">
      <alignment horizontal="center" vertical="center"/>
    </xf>
    <xf borderId="2" fillId="3" fontId="4" numFmtId="0" xfId="0" applyAlignment="1" applyBorder="1" applyFill="1" applyFont="1">
      <alignment horizontal="center" shrinkToFit="0" vertical="center" wrapText="1"/>
    </xf>
    <xf borderId="5" fillId="0" fontId="3" numFmtId="0" xfId="0" applyBorder="1" applyFont="1"/>
    <xf borderId="2" fillId="3" fontId="5" numFmtId="0" xfId="0" applyAlignment="1" applyBorder="1" applyFill="1" applyFont="1">
      <alignment horizontal="center" shrinkToFit="0" vertical="center" wrapText="1"/>
    </xf>
    <xf borderId="2" fillId="3" fontId="6" numFmtId="0" xfId="0" applyAlignment="1" applyBorder="1" applyFill="1" applyFont="1">
      <alignment horizontal="center" vertical="center"/>
    </xf>
    <xf borderId="2" fillId="3" fontId="6" numFmtId="0" xfId="0" applyAlignment="1" applyBorder="1" applyFill="1" applyFont="1">
      <alignment horizontal="center" shrinkToFit="0" vertical="center" wrapText="1"/>
    </xf>
    <xf borderId="2" fillId="0" fontId="7" numFmtId="0" xfId="0" applyAlignment="1" applyBorder="1" applyFont="1">
      <alignment horizontal="center" vertical="center"/>
    </xf>
    <xf borderId="2" fillId="0" fontId="8" numFmtId="0" xfId="0" applyAlignment="1" applyBorder="1" applyFont="1">
      <alignment horizontal="left" shrinkToFit="0" vertical="center" wrapText="1"/>
    </xf>
    <xf borderId="2" fillId="0" fontId="9" numFmtId="0" xfId="0" applyAlignment="1" applyBorder="1" applyFont="1">
      <alignment horizontal="center" shrinkToFit="0" vertical="center" wrapText="1"/>
    </xf>
    <xf borderId="2" fillId="0" fontId="8" numFmtId="0" xfId="0" applyAlignment="1" applyBorder="1" applyFont="1">
      <alignment horizontal="center" shrinkToFit="0" vertical="center" wrapText="1"/>
    </xf>
    <xf borderId="2" fillId="0" fontId="10" numFmtId="0" xfId="0" applyAlignment="1" applyBorder="1" applyFont="1">
      <alignment horizontal="left" shrinkToFit="0" vertical="center" wrapText="1"/>
    </xf>
    <xf borderId="2" fillId="0" fontId="9" numFmtId="0" xfId="0" applyAlignment="1" applyBorder="1" applyFont="1">
      <alignment horizontal="left" shrinkToFit="0" vertical="center" wrapText="1"/>
    </xf>
    <xf borderId="2" fillId="0" fontId="7" numFmtId="0" xfId="0" applyAlignment="1" applyBorder="1" applyFont="1">
      <alignment horizontal="center" shrinkToFit="0" vertical="center" wrapText="1"/>
    </xf>
    <xf borderId="2" fillId="0" fontId="8" numFmtId="164" xfId="0" applyAlignment="1" applyBorder="1" applyFont="1" applyNumberFormat="1">
      <alignment horizontal="center" vertical="center"/>
    </xf>
    <xf borderId="2" fillId="0" fontId="11" numFmtId="0" xfId="0" applyAlignment="1" applyBorder="1" applyFont="1">
      <alignment horizontal="center" shrinkToFit="0" vertical="center" wrapText="1"/>
    </xf>
    <xf borderId="2" fillId="0" fontId="7" numFmtId="0" xfId="0" applyAlignment="1" applyBorder="1" applyFont="1">
      <alignment horizontal="left" shrinkToFit="0" vertical="center" wrapText="1"/>
    </xf>
    <xf borderId="2" fillId="0" fontId="8" numFmtId="164" xfId="0" applyAlignment="1" applyBorder="1" applyFont="1" applyNumberFormat="1">
      <alignment horizontal="right" shrinkToFit="0" vertical="center" wrapText="1"/>
    </xf>
    <xf borderId="2" fillId="0" fontId="11" numFmtId="0" xfId="0" applyAlignment="1" applyBorder="1" applyFont="1">
      <alignment shrinkToFit="0" vertical="center" wrapText="1"/>
    </xf>
    <xf borderId="2" fillId="0" fontId="12" numFmtId="0" xfId="0" applyAlignment="1" applyBorder="1" applyFont="1">
      <alignment horizontal="center" shrinkToFit="0" vertical="center" wrapText="1"/>
    </xf>
    <xf borderId="2" fillId="0" fontId="10" numFmtId="0" xfId="0" applyAlignment="1" applyBorder="1" applyFont="1">
      <alignment horizontal="center" shrinkToFit="0" vertical="center" wrapText="1"/>
    </xf>
    <xf borderId="2" fillId="3" fontId="13" numFmtId="0" xfId="0" applyAlignment="1" applyBorder="1" applyFill="1" applyFont="1">
      <alignment horizontal="center" vertical="center"/>
    </xf>
    <xf borderId="2" fillId="3" fontId="13" numFmtId="0" xfId="0" applyAlignment="1" applyBorder="1" applyFill="1" applyFont="1">
      <alignment horizontal="center" shrinkToFit="0" vertical="center" wrapText="1"/>
    </xf>
    <xf borderId="2" fillId="0" fontId="7" numFmtId="0" xfId="0" applyAlignment="1" applyBorder="1" applyFont="1">
      <alignment shrinkToFit="0" vertical="center" wrapText="1"/>
    </xf>
    <xf borderId="2" fillId="0" fontId="10" numFmtId="0" xfId="0" applyAlignment="1" applyBorder="1" applyFont="1">
      <alignment shrinkToFit="0" vertical="center" wrapText="1"/>
    </xf>
    <xf borderId="2" fillId="0" fontId="12" numFmtId="0" xfId="0" applyAlignment="1" applyBorder="1" applyFont="1">
      <alignment horizontal="center" vertical="center"/>
    </xf>
    <xf borderId="2" fillId="0" fontId="8" numFmtId="164" xfId="0" applyAlignment="1" applyBorder="1" applyFont="1" applyNumberFormat="1">
      <alignment shrinkToFit="0" vertical="center" wrapText="1"/>
    </xf>
    <xf borderId="2" fillId="0" fontId="14" numFmtId="0" xfId="0" applyAlignment="1" applyBorder="1" applyFont="1">
      <alignment horizontal="left" shrinkToFit="0" vertical="center" wrapText="1"/>
    </xf>
    <xf borderId="3" fillId="2" fontId="2" numFmtId="0" xfId="0" applyAlignment="1" applyBorder="1" applyFill="1" applyFont="1">
      <alignment horizontal="center" vertical="center"/>
    </xf>
    <xf borderId="2" fillId="0" fontId="8" numFmtId="164" xfId="0" applyAlignment="1" applyBorder="1" applyFont="1" applyNumberFormat="1">
      <alignment horizontal="right" vertical="center"/>
    </xf>
    <xf borderId="2" fillId="0" fontId="12" numFmtId="0" xfId="0" applyAlignment="1" applyBorder="1" applyFont="1">
      <alignment shrinkToFit="0" vertical="center" wrapText="1"/>
    </xf>
    <xf borderId="0" fillId="0" fontId="12" numFmtId="0" xfId="0" applyAlignment="1" applyFont="1">
      <alignment horizontal="center" vertical="center"/>
    </xf>
    <xf borderId="2" fillId="0" fontId="11" numFmtId="0" xfId="0" applyAlignment="1" applyBorder="1" applyFont="1">
      <alignment horizontal="left" shrinkToFit="0" vertical="center" wrapText="1"/>
    </xf>
    <xf borderId="2" fillId="0" fontId="11" numFmtId="165" xfId="0" applyAlignment="1" applyBorder="1" applyFont="1" applyNumberFormat="1">
      <alignment shrinkToFit="0" vertical="center" wrapText="1"/>
    </xf>
    <xf borderId="2" fillId="0" fontId="8" numFmtId="164" xfId="0" applyAlignment="1" applyBorder="1" applyFont="1" applyNumberFormat="1">
      <alignment horizontal="center" shrinkToFit="0" vertical="center" wrapText="1"/>
    </xf>
    <xf borderId="2" fillId="4" fontId="7" numFmtId="0" xfId="0" applyAlignment="1" applyBorder="1" applyFill="1" applyFont="1">
      <alignment horizontal="center" shrinkToFit="0" vertical="center" wrapText="1"/>
    </xf>
    <xf borderId="3" fillId="0" fontId="11" numFmtId="0" xfId="0" applyAlignment="1" applyBorder="1" applyFont="1">
      <alignment shrinkToFit="0" vertical="center" wrapText="1"/>
    </xf>
    <xf borderId="0" fillId="0" fontId="15" numFmtId="0" xfId="0" applyAlignment="1" applyFont="1">
      <alignment horizontal="center" vertical="center"/>
    </xf>
    <xf borderId="0" fillId="0" fontId="12" numFmtId="0" xfId="0" applyAlignment="1" applyFont="1">
      <alignment shrinkToFit="0" vertical="center" wrapText="1"/>
    </xf>
    <xf borderId="0" fillId="0" fontId="12" numFmtId="0" xfId="0" applyAlignment="1" applyFont="1">
      <alignment vertical="center"/>
    </xf>
    <xf borderId="0" fillId="0" fontId="12" numFmtId="0" xfId="0" applyAlignment="1" applyFont="1">
      <alignment horizontal="right" vertical="center"/>
    </xf>
    <xf borderId="2" fillId="0" fontId="12" numFmtId="0" xfId="0" applyAlignment="1" applyBorder="1" applyFont="1">
      <alignment horizontal="left" shrinkToFit="0" vertical="center" wrapText="1"/>
    </xf>
    <xf borderId="0" fillId="0" fontId="15" numFmtId="0" xfId="0" applyAlignment="1" applyFont="1">
      <alignment vertical="center"/>
    </xf>
    <xf borderId="2" fillId="0" fontId="11" numFmtId="0" xfId="0" applyAlignment="1" applyBorder="1" applyFont="1">
      <alignment horizontal="center" vertical="center"/>
    </xf>
    <xf borderId="0" fillId="0" fontId="12" numFmtId="164" xfId="0" applyAlignment="1" applyFont="1" applyNumberFormat="1">
      <alignment horizontal="center" vertical="center"/>
    </xf>
    <xf borderId="0" fillId="0" fontId="15" numFmtId="164" xfId="0" applyAlignment="1" applyFont="1" applyNumberFormat="1">
      <alignment horizontal="center" vertical="center"/>
    </xf>
    <xf borderId="0" fillId="0" fontId="16" numFmtId="0" xfId="0" applyAlignment="1" applyFont="1">
      <alignment horizontal="center"/>
    </xf>
    <xf borderId="0" fillId="0" fontId="16" numFmtId="0" xfId="0" applyFont="1"/>
    <xf borderId="0" fillId="0" fontId="17" numFmtId="0" xfId="0" applyFont="1"/>
    <xf borderId="0" fillId="0" fontId="12" numFmtId="0" xfId="0" applyAlignment="1" applyFont="1">
      <alignment horizontal="left" vertical="center"/>
    </xf>
    <xf borderId="2" fillId="5" fontId="18" numFmtId="0" xfId="0" applyAlignment="1" applyBorder="1" applyFill="1" applyFont="1">
      <alignment horizontal="center" shrinkToFit="0" vertical="center" wrapText="1"/>
    </xf>
    <xf borderId="6" fillId="0" fontId="7" numFmtId="0" xfId="0" applyAlignment="1" applyBorder="1" applyFont="1">
      <alignment horizontal="center" vertical="center"/>
    </xf>
    <xf borderId="7" fillId="0" fontId="19" numFmtId="0" xfId="0" applyAlignment="1" applyBorder="1" applyFont="1">
      <alignment shrinkToFit="0" vertical="center" wrapText="1"/>
    </xf>
    <xf borderId="7" fillId="0" fontId="19" numFmtId="4" xfId="0" applyAlignment="1" applyBorder="1" applyFont="1" applyNumberFormat="1">
      <alignment horizontal="right" shrinkToFit="0" vertical="center" wrapText="1"/>
    </xf>
    <xf borderId="7" fillId="0" fontId="19" numFmtId="10" xfId="0" applyAlignment="1" applyBorder="1" applyFont="1" applyNumberFormat="1">
      <alignment horizontal="right" shrinkToFit="0" vertical="center" wrapText="1"/>
    </xf>
    <xf borderId="7" fillId="6" fontId="19" numFmtId="4" xfId="0" applyAlignment="1" applyBorder="1" applyFill="1" applyFont="1" applyNumberFormat="1">
      <alignment horizontal="right" shrinkToFit="0" vertical="center" wrapText="1"/>
    </xf>
    <xf borderId="7" fillId="6" fontId="19" numFmtId="10" xfId="0" applyAlignment="1" applyBorder="1" applyFill="1" applyFont="1" applyNumberFormat="1">
      <alignment horizontal="right" shrinkToFit="0" vertical="center" wrapText="1"/>
    </xf>
    <xf borderId="8" fillId="6" fontId="2" numFmtId="0" xfId="0" applyAlignment="1" applyBorder="1" applyFill="1" applyFont="1">
      <alignment horizontal="center" vertical="center"/>
    </xf>
    <xf borderId="7" fillId="6" fontId="19" numFmtId="4" xfId="0" applyAlignment="1" applyBorder="1" applyFill="1" applyFont="1" applyNumberFormat="1">
      <alignment horizontal="right" readingOrder="0" shrinkToFit="0" vertical="center" wrapText="1"/>
    </xf>
    <xf borderId="9" fillId="6" fontId="2" numFmtId="0" xfId="0" applyAlignment="1" applyBorder="1" applyFill="1" applyFont="1">
      <alignment horizontal="center" vertical="center"/>
    </xf>
    <xf borderId="0" fillId="0" fontId="1" numFmtId="0" xfId="0" applyAlignment="1" applyFont="1">
      <alignment horizontal="center" vertical="center"/>
    </xf>
    <xf borderId="2" fillId="0" fontId="20" numFmtId="0" xfId="0" applyAlignment="1" applyBorder="1" applyFont="1">
      <alignment horizontal="center" vertical="center"/>
    </xf>
    <xf borderId="10" fillId="0" fontId="3" numFmtId="0" xfId="0" applyBorder="1" applyFont="1"/>
    <xf borderId="2" fillId="0" fontId="11" numFmtId="0" xfId="0" applyAlignment="1" applyBorder="1" applyFont="1">
      <alignment horizontal="left" vertical="center"/>
    </xf>
    <xf borderId="10" fillId="0" fontId="19" numFmtId="0" xfId="0" applyAlignment="1" applyBorder="1" applyFont="1">
      <alignment shrinkToFit="0" vertical="center" wrapText="1"/>
    </xf>
    <xf borderId="2" fillId="0" fontId="20" numFmtId="0" xfId="0" applyAlignment="1" applyBorder="1" applyFont="1">
      <alignment horizontal="center" shrinkToFit="0" vertical="center" wrapText="1"/>
    </xf>
    <xf borderId="11" fillId="2" fontId="2" numFmtId="0" xfId="0" applyAlignment="1" applyBorder="1" applyFill="1" applyFont="1">
      <alignment horizontal="center" vertical="center"/>
    </xf>
    <xf borderId="2" fillId="6" fontId="7" numFmtId="0" xfId="0" applyAlignment="1" applyBorder="1" applyFill="1" applyFont="1">
      <alignment horizontal="center" shrinkToFit="0" vertical="center" wrapText="1"/>
    </xf>
    <xf borderId="12" fillId="0" fontId="3" numFmtId="0" xfId="0" applyBorder="1" applyFont="1"/>
    <xf borderId="13" fillId="0" fontId="3" numFmtId="0" xfId="0" applyBorder="1" applyFont="1"/>
    <xf borderId="7" fillId="0" fontId="19" numFmtId="4" xfId="0" applyAlignment="1" applyBorder="1" applyFont="1" applyNumberFormat="1">
      <alignment horizontal="center" shrinkToFit="0" vertical="center" wrapText="1"/>
    </xf>
    <xf borderId="6" fillId="0" fontId="3" numFmtId="0" xfId="0" applyBorder="1" applyFont="1"/>
    <xf borderId="2" fillId="0" fontId="7" numFmtId="164" xfId="0" applyAlignment="1" applyBorder="1" applyFont="1" applyNumberFormat="1">
      <alignment shrinkToFit="0" vertical="center" wrapText="1"/>
    </xf>
    <xf borderId="7" fillId="0" fontId="19" numFmtId="0" xfId="0" applyAlignment="1" applyBorder="1" applyFont="1">
      <alignment horizontal="right" shrinkToFit="0" vertical="center" wrapText="1"/>
    </xf>
    <xf borderId="3" fillId="0" fontId="8" numFmtId="164" xfId="0" applyAlignment="1" applyBorder="1" applyFont="1" applyNumberFormat="1">
      <alignment horizontal="right" shrinkToFit="0" vertical="center" wrapText="1"/>
    </xf>
    <xf borderId="8" fillId="2" fontId="2" numFmtId="0" xfId="0" applyAlignment="1" applyBorder="1" applyFill="1" applyFont="1">
      <alignment vertical="center"/>
    </xf>
    <xf borderId="2" fillId="4" fontId="7" numFmtId="0" xfId="0" applyAlignment="1" applyBorder="1" applyFill="1" applyFont="1">
      <alignment horizontal="center" vertical="center"/>
    </xf>
    <xf borderId="9" fillId="2" fontId="2" numFmtId="0" xfId="0" applyAlignment="1" applyBorder="1" applyFill="1" applyFont="1">
      <alignment horizontal="center" vertical="center"/>
    </xf>
    <xf borderId="2" fillId="0" fontId="7" numFmtId="10" xfId="0" applyAlignment="1" applyBorder="1" applyFont="1" applyNumberFormat="1">
      <alignment horizontal="center" vertical="center"/>
    </xf>
    <xf borderId="2" fillId="0" fontId="12" numFmtId="10" xfId="0" applyAlignment="1" applyBorder="1" applyFont="1" applyNumberFormat="1">
      <alignment horizontal="center" vertical="center"/>
    </xf>
    <xf borderId="0" fillId="0" fontId="12" numFmtId="4" xfId="0" applyFont="1" applyNumberFormat="1"/>
    <xf borderId="2" fillId="0" fontId="21" numFmtId="0" xfId="0" applyAlignment="1" applyBorder="1" applyFont="1">
      <alignment shrinkToFit="0" vertical="center" wrapText="1"/>
    </xf>
    <xf borderId="8" fillId="6" fontId="2" numFmtId="0" xfId="0" applyAlignment="1" applyBorder="1" applyFill="1" applyFont="1">
      <alignment horizontal="left" vertical="center"/>
    </xf>
    <xf borderId="2" fillId="0" fontId="10" numFmtId="0" xfId="0" applyAlignment="1" applyBorder="1" applyFont="1">
      <alignment horizontal="left" vertical="center"/>
    </xf>
    <xf borderId="2" fillId="6" fontId="11" numFmtId="0" xfId="0" applyAlignment="1" applyBorder="1" applyFill="1" applyFont="1">
      <alignment shrinkToFit="0" vertical="center" wrapText="1"/>
    </xf>
    <xf borderId="2" fillId="0" fontId="7" numFmtId="49" xfId="0" applyAlignment="1" applyBorder="1" applyFont="1" applyNumberFormat="1">
      <alignment horizontal="left" shrinkToFit="0" vertical="center" wrapText="1"/>
    </xf>
    <xf borderId="0" fillId="0" fontId="11" numFmtId="0" xfId="0" applyFont="1"/>
    <xf borderId="3" fillId="0" fontId="22" numFmtId="0" xfId="0" applyAlignment="1" applyBorder="1" applyFont="1">
      <alignment horizontal="right" shrinkToFit="0" vertical="center" wrapText="1"/>
    </xf>
    <xf borderId="2" fillId="0" fontId="21" numFmtId="0" xfId="0" applyAlignment="1" applyBorder="1" applyFont="1">
      <alignment horizontal="left" shrinkToFit="0" vertical="center" wrapText="1"/>
    </xf>
    <xf borderId="5" fillId="0" fontId="22" numFmtId="4" xfId="0" applyAlignment="1" applyBorder="1" applyFont="1" applyNumberFormat="1">
      <alignment horizontal="right" shrinkToFit="0" vertical="center" wrapText="1"/>
    </xf>
    <xf borderId="2" fillId="6" fontId="22" numFmtId="4" xfId="0" applyAlignment="1" applyBorder="1" applyFill="1" applyFont="1" applyNumberFormat="1">
      <alignment horizontal="right" shrinkToFit="0" vertical="center" wrapText="1"/>
    </xf>
    <xf borderId="2" fillId="6" fontId="19" numFmtId="10" xfId="0" applyAlignment="1" applyBorder="1" applyFill="1" applyFont="1" applyNumberFormat="1">
      <alignment shrinkToFit="0" vertical="center" wrapText="1"/>
    </xf>
    <xf borderId="7" fillId="6" fontId="19" numFmtId="10" xfId="0" applyAlignment="1" applyBorder="1" applyFill="1" applyFont="1" applyNumberFormat="1">
      <alignment shrinkToFit="0" vertical="center" wrapText="1"/>
    </xf>
    <xf borderId="14" fillId="6" fontId="12" numFmtId="4" xfId="0" applyBorder="1" applyFill="1" applyFont="1" applyNumberFormat="1"/>
    <xf borderId="14" fillId="6" fontId="12" numFmtId="0" xfId="0" applyBorder="1" applyFill="1" applyFont="1"/>
    <xf borderId="14" fillId="6" fontId="19" numFmtId="10" xfId="0" applyAlignment="1" applyBorder="1" applyFill="1" applyFont="1" applyNumberFormat="1">
      <alignment shrinkToFit="0" vertical="center" wrapText="1"/>
    </xf>
    <xf borderId="8" fillId="2" fontId="2" numFmtId="0" xfId="0" applyAlignment="1" applyBorder="1" applyFill="1" applyFont="1">
      <alignment horizontal="left" vertical="center"/>
    </xf>
    <xf borderId="0" fillId="0" fontId="11" numFmtId="0" xfId="0" applyAlignment="1" applyFont="1">
      <alignment horizontal="center" vertical="center"/>
    </xf>
    <xf borderId="2" fillId="6" fontId="11" numFmtId="0" xfId="0" applyAlignment="1" applyBorder="1" applyFill="1" applyFont="1">
      <alignment horizontal="center" shrinkToFit="0" vertical="center" wrapText="1"/>
    </xf>
    <xf borderId="15" fillId="0" fontId="3" numFmtId="0" xfId="0" applyBorder="1" applyFont="1"/>
    <xf borderId="0" fillId="0" fontId="12" numFmtId="4" xfId="0" applyAlignment="1" applyFont="1" applyNumberFormat="1">
      <alignment vertical="center"/>
    </xf>
    <xf borderId="14" fillId="7" fontId="15" numFmtId="0" xfId="0" applyAlignment="1" applyBorder="1" applyFill="1" applyFont="1">
      <alignment horizontal="right" vertical="center"/>
    </xf>
    <xf borderId="7" fillId="8" fontId="18" numFmtId="0" xfId="0" applyAlignment="1" applyBorder="1" applyFill="1" applyFont="1">
      <alignment horizontal="center" vertical="center"/>
    </xf>
    <xf borderId="7" fillId="8" fontId="18" numFmtId="0" xfId="0" applyAlignment="1" applyBorder="1" applyFill="1" applyFont="1">
      <alignment horizontal="center" shrinkToFit="0" vertical="center" wrapText="1"/>
    </xf>
    <xf borderId="3" fillId="8" fontId="18" numFmtId="0" xfId="0" applyAlignment="1" applyBorder="1" applyFill="1" applyFont="1">
      <alignment horizontal="center" shrinkToFit="0" vertical="center" wrapText="1"/>
    </xf>
    <xf borderId="14" fillId="7" fontId="15" numFmtId="0" xfId="0" applyBorder="1" applyFill="1" applyFont="1"/>
    <xf borderId="3" fillId="9" fontId="18" numFmtId="0" xfId="0" applyAlignment="1" applyBorder="1" applyFill="1" applyFont="1">
      <alignment horizontal="center" shrinkToFit="0" vertical="center" wrapText="1"/>
    </xf>
    <xf borderId="7" fillId="8" fontId="23" numFmtId="0" xfId="0" applyAlignment="1" applyBorder="1" applyFill="1" applyFont="1">
      <alignment horizontal="center" shrinkToFit="0" vertical="center" wrapText="1"/>
    </xf>
    <xf borderId="0" fillId="0" fontId="18" numFmtId="0" xfId="0" applyAlignment="1" applyFont="1">
      <alignment horizontal="center" shrinkToFit="0" vertical="center" wrapText="1"/>
    </xf>
    <xf borderId="7" fillId="8" fontId="24" numFmtId="0" xfId="0" applyAlignment="1" applyBorder="1" applyFill="1" applyFont="1">
      <alignment horizontal="center" vertical="center"/>
    </xf>
    <xf borderId="7" fillId="8" fontId="24" numFmtId="0" xfId="0" applyAlignment="1" applyBorder="1" applyFill="1" applyFont="1">
      <alignment horizontal="center" shrinkToFit="0" vertical="center" wrapText="1"/>
    </xf>
    <xf borderId="2" fillId="8" fontId="18" numFmtId="0" xfId="0" applyAlignment="1" applyBorder="1" applyFill="1" applyFont="1">
      <alignment horizontal="center" shrinkToFit="0" vertical="center" wrapText="1"/>
    </xf>
    <xf borderId="3" fillId="8" fontId="24" numFmtId="0" xfId="0" applyAlignment="1" applyBorder="1" applyFill="1" applyFont="1">
      <alignment horizontal="center" shrinkToFit="0" vertical="center" wrapText="1"/>
    </xf>
    <xf borderId="2" fillId="10" fontId="18" numFmtId="0" xfId="0" applyAlignment="1" applyBorder="1" applyFill="1" applyFont="1">
      <alignment horizontal="center" shrinkToFit="0" vertical="center" wrapText="1"/>
    </xf>
    <xf borderId="16" fillId="2" fontId="25" numFmtId="0" xfId="0" applyAlignment="1" applyBorder="1" applyFill="1" applyFont="1">
      <alignment horizontal="center" vertical="center"/>
    </xf>
    <xf borderId="17" fillId="0" fontId="3" numFmtId="0" xfId="0" applyBorder="1" applyFont="1"/>
    <xf borderId="3" fillId="9" fontId="24" numFmtId="0" xfId="0" applyAlignment="1" applyBorder="1" applyFill="1" applyFont="1">
      <alignment horizontal="center" shrinkToFit="0" vertical="center" wrapText="1"/>
    </xf>
    <xf borderId="18" fillId="0" fontId="3" numFmtId="0" xfId="0" applyBorder="1" applyFont="1"/>
    <xf borderId="0" fillId="0" fontId="25" numFmtId="0" xfId="0" applyAlignment="1" applyFont="1">
      <alignment horizontal="center" vertical="center"/>
    </xf>
    <xf borderId="2" fillId="0" fontId="26" numFmtId="0" xfId="0" applyAlignment="1" applyBorder="1" applyFont="1">
      <alignment horizontal="center" vertical="center"/>
    </xf>
    <xf borderId="2" fillId="0" fontId="27" numFmtId="0" xfId="0" applyAlignment="1" applyBorder="1" applyFont="1">
      <alignment horizontal="center" shrinkToFit="0" vertical="center" wrapText="1"/>
    </xf>
    <xf borderId="2" fillId="8" fontId="24" numFmtId="0" xfId="0" applyAlignment="1" applyBorder="1" applyFill="1" applyFont="1">
      <alignment horizontal="center" shrinkToFit="0" vertical="center" wrapText="1"/>
    </xf>
    <xf borderId="0" fillId="0" fontId="24" numFmtId="0" xfId="0" applyAlignment="1" applyFont="1">
      <alignment horizontal="center" shrinkToFit="0" vertical="center" wrapText="1"/>
    </xf>
    <xf borderId="2" fillId="0" fontId="28" numFmtId="0" xfId="0" applyAlignment="1" applyBorder="1" applyFont="1">
      <alignment horizontal="center" shrinkToFit="0" vertical="center" wrapText="1"/>
    </xf>
    <xf borderId="2" fillId="10" fontId="24" numFmtId="0" xfId="0" applyAlignment="1" applyBorder="1" applyFill="1" applyFont="1">
      <alignment horizontal="center" shrinkToFit="0" vertical="center" wrapText="1"/>
    </xf>
    <xf borderId="16" fillId="2" fontId="29" numFmtId="0" xfId="0" applyAlignment="1" applyBorder="1" applyFill="1" applyFont="1">
      <alignment horizontal="center" vertical="center"/>
    </xf>
    <xf borderId="7" fillId="0" fontId="30" numFmtId="0" xfId="0" applyAlignment="1" applyBorder="1" applyFont="1">
      <alignment horizontal="center" shrinkToFit="0" vertical="top" wrapText="1"/>
    </xf>
    <xf borderId="2" fillId="0" fontId="31" numFmtId="0" xfId="0" applyAlignment="1" applyBorder="1" applyFont="1">
      <alignment horizontal="center" shrinkToFit="0" vertical="center" wrapText="1"/>
    </xf>
    <xf borderId="2" fillId="0" fontId="11" numFmtId="0" xfId="0" applyAlignment="1" applyBorder="1" applyFont="1">
      <alignment shrinkToFit="0" vertical="top" wrapText="1"/>
    </xf>
    <xf borderId="0" fillId="0" fontId="29" numFmtId="0" xfId="0" applyAlignment="1" applyFont="1">
      <alignment horizontal="center" vertical="center"/>
    </xf>
    <xf borderId="2" fillId="0" fontId="26" numFmtId="0" xfId="0" applyAlignment="1" applyBorder="1" applyFont="1">
      <alignment horizontal="left" shrinkToFit="0" vertical="center" wrapText="1"/>
    </xf>
    <xf borderId="2" fillId="0" fontId="14" numFmtId="0" xfId="0" applyAlignment="1" applyBorder="1" applyFont="1">
      <alignment horizontal="center" shrinkToFit="0" vertical="center" wrapText="1"/>
    </xf>
    <xf borderId="2" fillId="0" fontId="27" numFmtId="0" xfId="0" applyAlignment="1" applyBorder="1" applyFont="1">
      <alignment horizontal="left" shrinkToFit="0" vertical="center" wrapText="1"/>
    </xf>
    <xf borderId="2" fillId="0" fontId="32" numFmtId="0" xfId="0" applyAlignment="1" applyBorder="1" applyFont="1">
      <alignment horizontal="center" shrinkToFit="0" vertical="center" wrapText="1"/>
    </xf>
    <xf borderId="2" fillId="0" fontId="33" numFmtId="0" xfId="0" applyAlignment="1" applyBorder="1" applyFont="1">
      <alignment horizontal="center" shrinkToFit="0" vertical="center" wrapText="1"/>
    </xf>
    <xf borderId="2" fillId="0" fontId="26" numFmtId="166" xfId="0" applyAlignment="1" applyBorder="1" applyFont="1" applyNumberFormat="1">
      <alignment horizontal="center" shrinkToFit="0" vertical="center" wrapText="1"/>
    </xf>
    <xf borderId="2" fillId="0" fontId="19" numFmtId="164" xfId="0" applyAlignment="1" applyBorder="1" applyFont="1" applyNumberFormat="1">
      <alignment horizontal="right" shrinkToFit="0" vertical="center" wrapText="1"/>
    </xf>
    <xf borderId="2" fillId="0" fontId="34" numFmtId="164" xfId="0" applyAlignment="1" applyBorder="1" applyFont="1" applyNumberFormat="1">
      <alignment horizontal="right" shrinkToFit="0" vertical="center" wrapText="1"/>
    </xf>
    <xf borderId="2" fillId="0" fontId="35" numFmtId="0" xfId="0" applyAlignment="1" applyBorder="1" applyFont="1">
      <alignment horizontal="center" shrinkToFit="0" vertical="center" wrapText="1"/>
    </xf>
    <xf borderId="7" fillId="0" fontId="36" numFmtId="0" xfId="0" applyAlignment="1" applyBorder="1" applyFont="1">
      <alignment horizontal="center" shrinkToFit="0" vertical="top" wrapText="1"/>
    </xf>
    <xf borderId="0" fillId="0" fontId="31" numFmtId="0" xfId="0" applyAlignment="1" applyFont="1">
      <alignment horizontal="center" shrinkToFit="0" vertical="center" wrapText="1"/>
    </xf>
    <xf borderId="2" fillId="0" fontId="37" numFmtId="0" xfId="0" applyAlignment="1" applyBorder="1" applyFont="1">
      <alignment horizontal="center" shrinkToFit="0" vertical="center" wrapText="1"/>
    </xf>
    <xf borderId="2" fillId="0" fontId="20" numFmtId="0" xfId="0" applyAlignment="1" applyBorder="1" applyFont="1">
      <alignment horizontal="left" shrinkToFit="0" vertical="center" wrapText="1"/>
    </xf>
    <xf borderId="2" fillId="0" fontId="38" numFmtId="0" xfId="0" applyAlignment="1" applyBorder="1" applyFont="1">
      <alignment horizontal="center" shrinkToFit="0" vertical="center" wrapText="1"/>
    </xf>
    <xf borderId="2" fillId="0" fontId="39" numFmtId="0" xfId="0" applyAlignment="1" applyBorder="1" applyFont="1">
      <alignment horizontal="center" shrinkToFit="0" vertical="center" wrapText="1"/>
    </xf>
    <xf borderId="2" fillId="0" fontId="20" numFmtId="166" xfId="0" applyAlignment="1" applyBorder="1" applyFont="1" applyNumberFormat="1">
      <alignment horizontal="center" shrinkToFit="0" vertical="center" wrapText="1"/>
    </xf>
    <xf borderId="2" fillId="0" fontId="40" numFmtId="49" xfId="0" applyAlignment="1" applyBorder="1" applyFont="1" applyNumberFormat="1">
      <alignment horizontal="center" shrinkToFit="0" vertical="center" wrapText="1"/>
    </xf>
    <xf borderId="2" fillId="0" fontId="41" numFmtId="164" xfId="0" applyAlignment="1" applyBorder="1" applyFont="1" applyNumberFormat="1">
      <alignment horizontal="center" shrinkToFit="0" vertical="center" wrapText="1"/>
    </xf>
    <xf borderId="0" fillId="0" fontId="31" numFmtId="0" xfId="0" applyAlignment="1" applyFont="1">
      <alignment shrinkToFit="0" vertical="center" wrapText="1"/>
    </xf>
    <xf borderId="2" fillId="0" fontId="42" numFmtId="10" xfId="0" applyAlignment="1" applyBorder="1" applyFont="1" applyNumberFormat="1">
      <alignment horizontal="center" shrinkToFit="0" wrapText="1"/>
    </xf>
    <xf borderId="0" fillId="0" fontId="37" numFmtId="0" xfId="0" applyAlignment="1" applyFont="1">
      <alignment horizontal="center" shrinkToFit="0" vertical="center" wrapText="1"/>
    </xf>
    <xf borderId="2" fillId="0" fontId="43" numFmtId="0" xfId="0" applyAlignment="1" applyBorder="1" applyFont="1">
      <alignment horizontal="center" shrinkToFit="0" vertical="center" wrapText="1"/>
    </xf>
    <xf borderId="0" fillId="0" fontId="44" numFmtId="0" xfId="0" applyAlignment="1" applyFont="1">
      <alignment horizontal="center" shrinkToFit="0" vertical="center" wrapText="1"/>
    </xf>
    <xf borderId="1" fillId="0" fontId="45" numFmtId="0" xfId="0" applyAlignment="1" applyBorder="1" applyFont="1">
      <alignment horizontal="center" vertical="center"/>
    </xf>
    <xf borderId="1" fillId="0" fontId="3" numFmtId="0" xfId="0" applyBorder="1" applyFont="1"/>
    <xf borderId="7" fillId="8" fontId="46" numFmtId="0" xfId="0" applyAlignment="1" applyBorder="1" applyFill="1" applyFont="1">
      <alignment horizontal="center" vertical="center"/>
    </xf>
    <xf borderId="7" fillId="8" fontId="46" numFmtId="0" xfId="0" applyAlignment="1" applyBorder="1" applyFill="1" applyFont="1">
      <alignment horizontal="center" shrinkToFit="0" vertical="center" wrapText="1"/>
    </xf>
    <xf borderId="0" fillId="0" fontId="37" numFmtId="0" xfId="0" applyAlignment="1" applyFont="1">
      <alignment shrinkToFit="0" vertical="center" wrapText="1"/>
    </xf>
    <xf borderId="3" fillId="8" fontId="46" numFmtId="0" xfId="0" applyAlignment="1" applyBorder="1" applyFill="1" applyFont="1">
      <alignment horizontal="center" shrinkToFit="0" vertical="center" wrapText="1"/>
    </xf>
    <xf borderId="3" fillId="9" fontId="47" numFmtId="0" xfId="0" applyAlignment="1" applyBorder="1" applyFill="1" applyFont="1">
      <alignment horizontal="center" shrinkToFit="0" vertical="center" wrapText="1"/>
    </xf>
    <xf borderId="0" fillId="0" fontId="12" numFmtId="0" xfId="0" applyFont="1"/>
    <xf borderId="2" fillId="8" fontId="46" numFmtId="0" xfId="0" applyAlignment="1" applyBorder="1" applyFill="1" applyFont="1">
      <alignment horizontal="center" shrinkToFit="0" vertical="center" wrapText="1"/>
    </xf>
    <xf borderId="2" fillId="10" fontId="48" numFmtId="0" xfId="0" applyAlignment="1" applyBorder="1" applyFill="1" applyFont="1">
      <alignment horizontal="center" shrinkToFit="0" vertical="center" wrapText="1"/>
    </xf>
    <xf borderId="0" fillId="0" fontId="12" numFmtId="0" xfId="0" applyAlignment="1" applyFont="1">
      <alignment shrinkToFit="0" wrapText="1"/>
    </xf>
    <xf borderId="0" fillId="0" fontId="12" numFmtId="0" xfId="0" applyAlignment="1" applyFont="1">
      <alignment horizontal="center" shrinkToFit="0" wrapText="1"/>
    </xf>
    <xf borderId="16" fillId="2" fontId="2" numFmtId="0" xfId="0" applyAlignment="1" applyBorder="1" applyFill="1" applyFont="1">
      <alignment horizontal="center" vertical="center"/>
    </xf>
    <xf borderId="0" fillId="0" fontId="15" numFmtId="164" xfId="0" applyAlignment="1" applyFont="1" applyNumberFormat="1">
      <alignment shrinkToFit="0" wrapText="1"/>
    </xf>
    <xf borderId="2" fillId="0" fontId="7" numFmtId="166" xfId="0" applyAlignment="1" applyBorder="1" applyFont="1" applyNumberFormat="1">
      <alignment horizontal="center" shrinkToFit="0" vertical="center" wrapText="1"/>
    </xf>
    <xf borderId="2" fillId="0" fontId="15" numFmtId="164" xfId="0" applyAlignment="1" applyBorder="1" applyFont="1" applyNumberFormat="1">
      <alignment shrinkToFit="0" wrapText="1"/>
    </xf>
    <xf borderId="2" fillId="0" fontId="15" numFmtId="10" xfId="0" applyAlignment="1" applyBorder="1" applyFont="1" applyNumberFormat="1">
      <alignment horizontal="center" vertical="center"/>
    </xf>
    <xf borderId="0" fillId="0" fontId="15" numFmtId="0" xfId="0" applyFont="1"/>
    <xf borderId="0" fillId="0" fontId="12" numFmtId="0" xfId="0" applyAlignment="1" applyFont="1">
      <alignment horizontal="center"/>
    </xf>
    <xf borderId="0" fillId="0" fontId="12" numFmtId="164" xfId="0" applyAlignment="1" applyFont="1" applyNumberFormat="1">
      <alignment shrinkToFit="0" wrapText="1"/>
    </xf>
    <xf borderId="2" fillId="0" fontId="12" numFmtId="0" xfId="0" applyBorder="1" applyFont="1"/>
    <xf borderId="2" fillId="0" fontId="12" numFmtId="0" xfId="0" applyAlignment="1" applyBorder="1" applyFont="1">
      <alignment shrinkToFit="0" wrapText="1"/>
    </xf>
    <xf borderId="2" fillId="0" fontId="12" numFmtId="0" xfId="0" applyAlignment="1" applyBorder="1" applyFont="1">
      <alignment horizontal="center" shrinkToFit="0" wrapText="1"/>
    </xf>
    <xf borderId="2" fillId="0" fontId="12" numFmtId="164" xfId="0" applyAlignment="1" applyBorder="1" applyFont="1" applyNumberFormat="1">
      <alignment shrinkToFit="0" wrapText="1"/>
    </xf>
    <xf borderId="2" fillId="0" fontId="15" numFmtId="0" xfId="0" applyAlignment="1" applyBorder="1" applyFont="1">
      <alignment horizontal="center" vertical="center"/>
    </xf>
    <xf borderId="2" fillId="0" fontId="15" numFmtId="0" xfId="0" applyAlignment="1" applyBorder="1" applyFont="1">
      <alignment vertical="center"/>
    </xf>
    <xf borderId="2" fillId="0" fontId="15" numFmtId="0" xfId="0" applyAlignment="1" applyBorder="1" applyFont="1">
      <alignment horizontal="center" shrinkToFit="0" vertical="center" wrapText="1"/>
    </xf>
    <xf borderId="2" fillId="0" fontId="12" numFmtId="0" xfId="0" applyAlignment="1" applyBorder="1" applyFont="1">
      <alignment vertical="center"/>
    </xf>
    <xf borderId="2" fillId="0" fontId="12" numFmtId="0" xfId="0" applyAlignment="1" applyBorder="1" applyFont="1">
      <alignment horizontal="right" vertical="center"/>
    </xf>
    <xf borderId="2" fillId="6" fontId="7" numFmtId="166" xfId="0" applyAlignment="1" applyBorder="1" applyFill="1" applyFont="1" applyNumberFormat="1">
      <alignment horizontal="center" shrinkToFit="0" vertical="center" wrapText="1"/>
    </xf>
    <xf borderId="2" fillId="0" fontId="8" numFmtId="167" xfId="0" applyAlignment="1" applyBorder="1" applyFont="1" applyNumberFormat="1">
      <alignment horizontal="right" shrinkToFit="0" vertical="center" wrapText="1"/>
    </xf>
    <xf borderId="2" fillId="0" fontId="15" numFmtId="164" xfId="0" applyBorder="1" applyFont="1" applyNumberFormat="1"/>
    <xf borderId="3" fillId="0" fontId="15" numFmtId="0" xfId="0" applyAlignment="1" applyBorder="1" applyFont="1">
      <alignment horizontal="center" shrinkToFit="0" wrapText="1"/>
    </xf>
    <xf borderId="2" fillId="0" fontId="11" numFmtId="167" xfId="0" applyAlignment="1" applyBorder="1" applyFont="1" applyNumberFormat="1">
      <alignment horizontal="right" shrinkToFit="0" vertical="center" wrapText="1"/>
    </xf>
    <xf borderId="3" fillId="0" fontId="15" numFmtId="0" xfId="0" applyAlignment="1" applyBorder="1" applyFont="1">
      <alignment horizontal="center"/>
    </xf>
    <xf borderId="2" fillId="0" fontId="15" numFmtId="0" xfId="0" applyAlignment="1" applyBorder="1" applyFont="1">
      <alignment horizontal="center"/>
    </xf>
    <xf borderId="2" fillId="0" fontId="12" numFmtId="0" xfId="0" applyAlignment="1" applyBorder="1" applyFont="1">
      <alignment horizontal="center"/>
    </xf>
    <xf borderId="2" fillId="0" fontId="15" numFmtId="0" xfId="0" applyAlignment="1" applyBorder="1" applyFont="1">
      <alignment shrinkToFit="0" wrapText="1"/>
    </xf>
    <xf borderId="2" fillId="0" fontId="15" numFmtId="0" xfId="0" applyBorder="1" applyFont="1"/>
    <xf borderId="19" fillId="0" fontId="34" numFmtId="164" xfId="0" applyAlignment="1" applyBorder="1" applyFont="1" applyNumberFormat="1">
      <alignment horizontal="right" shrinkToFit="0" vertical="center" wrapText="1"/>
    </xf>
    <xf borderId="2" fillId="0" fontId="34" numFmtId="164" xfId="0" applyAlignment="1" applyBorder="1" applyFont="1" applyNumberFormat="1">
      <alignment horizontal="center" shrinkToFit="0" vertical="center" wrapText="1"/>
    </xf>
    <xf borderId="2" fillId="7" fontId="26" numFmtId="0" xfId="0" applyAlignment="1" applyBorder="1" applyFill="1" applyFont="1">
      <alignment horizontal="center" vertical="center"/>
    </xf>
    <xf borderId="20" fillId="2" fontId="29" numFmtId="0" xfId="0" applyAlignment="1" applyBorder="1" applyFill="1" applyFont="1">
      <alignment horizontal="center" vertical="center"/>
    </xf>
    <xf borderId="2" fillId="0" fontId="8" numFmtId="166" xfId="0" applyAlignment="1" applyBorder="1" applyFont="1" applyNumberFormat="1">
      <alignment horizontal="center" shrinkToFit="0" vertical="center" wrapText="1"/>
    </xf>
    <xf borderId="21" fillId="0" fontId="3" numFmtId="0" xfId="0" applyBorder="1" applyFont="1"/>
    <xf borderId="2" fillId="7" fontId="27" numFmtId="0" xfId="0" applyAlignment="1" applyBorder="1" applyFill="1" applyFont="1">
      <alignment horizontal="center" shrinkToFit="0" vertical="center" wrapText="1"/>
    </xf>
    <xf borderId="22" fillId="0" fontId="3" numFmtId="0" xfId="0" applyBorder="1" applyFont="1"/>
    <xf borderId="2" fillId="7" fontId="49" numFmtId="0" xfId="0" applyAlignment="1" applyBorder="1" applyFill="1" applyFont="1">
      <alignment horizontal="center" shrinkToFit="0" vertical="center" wrapText="1"/>
    </xf>
    <xf borderId="2" fillId="7" fontId="31" numFmtId="0" xfId="0" applyAlignment="1" applyBorder="1" applyFill="1" applyFont="1">
      <alignment horizontal="center" shrinkToFit="0" vertical="center" wrapText="1"/>
    </xf>
    <xf borderId="2" fillId="7" fontId="26" numFmtId="0" xfId="0" applyAlignment="1" applyBorder="1" applyFill="1" applyFont="1">
      <alignment horizontal="left" shrinkToFit="0" vertical="center" wrapText="1"/>
    </xf>
    <xf borderId="2" fillId="7" fontId="27" numFmtId="0" xfId="0" applyAlignment="1" applyBorder="1" applyFill="1" applyFont="1">
      <alignment horizontal="left" shrinkToFit="0" vertical="center" wrapText="1"/>
    </xf>
    <xf borderId="2" fillId="7" fontId="26" numFmtId="166" xfId="0" applyAlignment="1" applyBorder="1" applyFill="1" applyFont="1" applyNumberFormat="1">
      <alignment horizontal="center" shrinkToFit="0" vertical="center" wrapText="1"/>
    </xf>
    <xf borderId="2" fillId="7" fontId="19" numFmtId="164" xfId="0" applyAlignment="1" applyBorder="1" applyFill="1" applyFont="1" applyNumberFormat="1">
      <alignment horizontal="right" shrinkToFit="0" vertical="center" wrapText="1"/>
    </xf>
    <xf borderId="2" fillId="7" fontId="34" numFmtId="164" xfId="0" applyAlignment="1" applyBorder="1" applyFill="1" applyFont="1" applyNumberFormat="1">
      <alignment horizontal="right" shrinkToFit="0" vertical="center" wrapText="1"/>
    </xf>
    <xf borderId="2" fillId="7" fontId="35" numFmtId="0" xfId="0" applyAlignment="1" applyBorder="1" applyFill="1" applyFont="1">
      <alignment horizontal="center" shrinkToFit="0" vertical="center" wrapText="1"/>
    </xf>
    <xf borderId="3" fillId="0" fontId="8" numFmtId="167" xfId="0" applyAlignment="1" applyBorder="1" applyFont="1" applyNumberFormat="1">
      <alignment horizontal="right" shrinkToFit="0" vertical="center" wrapText="1"/>
    </xf>
    <xf borderId="14" fillId="7" fontId="31" numFmtId="0" xfId="0" applyAlignment="1" applyBorder="1" applyFill="1" applyFont="1">
      <alignment shrinkToFit="0" vertical="center" wrapText="1"/>
    </xf>
    <xf borderId="3" fillId="0" fontId="8" numFmtId="167" xfId="0" applyAlignment="1" applyBorder="1" applyFont="1" applyNumberFormat="1">
      <alignment horizontal="center" shrinkToFit="0" vertical="center" wrapText="1"/>
    </xf>
    <xf borderId="2" fillId="6" fontId="11" numFmtId="166" xfId="0" applyAlignment="1" applyBorder="1" applyFill="1" applyFont="1" applyNumberFormat="1">
      <alignment horizontal="center" shrinkToFit="0" vertical="center" wrapText="1"/>
    </xf>
    <xf borderId="0" fillId="0" fontId="12" numFmtId="0" xfId="0" applyAlignment="1" applyFont="1">
      <alignment horizontal="right" shrinkToFit="0" wrapText="1"/>
    </xf>
    <xf borderId="0" fillId="0" fontId="15" numFmtId="164" xfId="0" applyAlignment="1" applyFont="1" applyNumberFormat="1">
      <alignment horizontal="right" shrinkToFit="0" wrapText="1"/>
    </xf>
    <xf borderId="19" fillId="0" fontId="19" numFmtId="164" xfId="0" applyAlignment="1" applyBorder="1" applyFont="1" applyNumberFormat="1">
      <alignment horizontal="right" shrinkToFit="0" vertical="center" wrapText="1"/>
    </xf>
    <xf borderId="20" fillId="2" fontId="25" numFmtId="0" xfId="0" applyAlignment="1" applyBorder="1" applyFill="1" applyFont="1">
      <alignment horizontal="center" vertical="center"/>
    </xf>
    <xf borderId="2" fillId="0" fontId="26" numFmtId="0" xfId="0" applyAlignment="1" applyBorder="1" applyFont="1">
      <alignment horizontal="center" shrinkToFit="0" vertical="center" wrapText="1"/>
    </xf>
    <xf borderId="2" fillId="0" fontId="40" numFmtId="49" xfId="0" applyAlignment="1" applyBorder="1" applyFont="1" applyNumberFormat="1">
      <alignment horizontal="center" readingOrder="0" shrinkToFit="0" vertical="center" wrapText="1"/>
    </xf>
    <xf borderId="2" fillId="0" fontId="37" numFmtId="0" xfId="0" applyAlignment="1" applyBorder="1" applyFont="1">
      <alignment horizontal="center" vertical="center"/>
    </xf>
    <xf borderId="2" fillId="0" fontId="37" numFmtId="0" xfId="0" applyAlignment="1" applyBorder="1" applyFont="1">
      <alignment shrinkToFit="0" vertical="center" wrapText="1"/>
    </xf>
    <xf borderId="2" fillId="0" fontId="37" numFmtId="0" xfId="0" applyAlignment="1" applyBorder="1" applyFont="1">
      <alignment shrinkToFit="0" vertical="top" wrapText="1"/>
    </xf>
    <xf borderId="2" fillId="6" fontId="37" numFmtId="0" xfId="0" applyAlignment="1" applyBorder="1" applyFill="1" applyFont="1">
      <alignment horizontal="center" shrinkToFit="0" vertical="center" wrapText="1"/>
    </xf>
    <xf borderId="2" fillId="0" fontId="37" numFmtId="0" xfId="0" applyAlignment="1" applyBorder="1" applyFont="1">
      <alignment horizontal="left" shrinkToFit="0" vertical="center" wrapText="1"/>
    </xf>
    <xf borderId="2" fillId="6" fontId="20" numFmtId="166" xfId="0" applyAlignment="1" applyBorder="1" applyFill="1" applyFont="1" applyNumberFormat="1">
      <alignment horizontal="center" shrinkToFit="0" vertical="center" wrapText="1"/>
    </xf>
    <xf borderId="2" fillId="6" fontId="37" numFmtId="166" xfId="0" applyAlignment="1" applyBorder="1" applyFill="1" applyFont="1" applyNumberFormat="1">
      <alignment horizontal="center" shrinkToFit="0" vertical="center" wrapText="1"/>
    </xf>
    <xf borderId="2" fillId="0" fontId="37" numFmtId="167" xfId="0" applyAlignment="1" applyBorder="1" applyFont="1" applyNumberFormat="1">
      <alignment horizontal="right" shrinkToFit="0" vertical="center" wrapText="1"/>
    </xf>
    <xf borderId="3" fillId="0" fontId="34" numFmtId="167" xfId="0" applyAlignment="1" applyBorder="1" applyFont="1" applyNumberFormat="1">
      <alignment horizontal="right" shrinkToFit="0" vertical="center" wrapText="1"/>
    </xf>
    <xf borderId="3" fillId="0" fontId="34" numFmtId="167" xfId="0" applyAlignment="1" applyBorder="1" applyFont="1" applyNumberFormat="1">
      <alignment horizontal="center" shrinkToFit="0" vertical="center" wrapText="1"/>
    </xf>
    <xf borderId="2" fillId="0" fontId="37" numFmtId="167" xfId="0" applyAlignment="1" applyBorder="1" applyFont="1" applyNumberFormat="1">
      <alignment horizontal="center" shrinkToFit="0" vertical="center" wrapText="1"/>
    </xf>
    <xf borderId="20" fillId="2" fontId="50" numFmtId="0" xfId="0" applyAlignment="1" applyBorder="1" applyFill="1" applyFont="1">
      <alignment horizontal="center"/>
    </xf>
    <xf borderId="0" fillId="0" fontId="12" numFmtId="0" xfId="0" applyFont="1"/>
    <xf borderId="2" fillId="0" fontId="42" numFmtId="0" xfId="0" applyAlignment="1" applyBorder="1" applyFont="1">
      <alignment horizontal="center"/>
    </xf>
    <xf borderId="2" fillId="0" fontId="51" numFmtId="0" xfId="0" applyAlignment="1" applyBorder="1" applyFont="1">
      <alignment horizontal="center" shrinkToFit="0" wrapText="1"/>
    </xf>
    <xf borderId="2" fillId="0" fontId="42" numFmtId="0" xfId="0" applyAlignment="1" applyBorder="1" applyFont="1">
      <alignment horizontal="center" shrinkToFit="0" wrapText="1"/>
    </xf>
    <xf borderId="7" fillId="0" fontId="52" numFmtId="0" xfId="0" applyAlignment="1" applyBorder="1" applyFont="1">
      <alignment horizontal="center" shrinkToFit="0" wrapText="1"/>
    </xf>
    <xf borderId="2" fillId="0" fontId="42" numFmtId="0" xfId="0" applyAlignment="1" applyBorder="1" applyFont="1">
      <alignment shrinkToFit="0" wrapText="1"/>
    </xf>
    <xf borderId="2" fillId="11" fontId="12" numFmtId="0" xfId="0" applyBorder="1" applyFill="1" applyFont="1"/>
    <xf borderId="2" fillId="11" fontId="41" numFmtId="168" xfId="0" applyAlignment="1" applyBorder="1" applyFill="1" applyFont="1" applyNumberFormat="1">
      <alignment horizontal="center" shrinkToFit="0" wrapText="1"/>
    </xf>
    <xf borderId="2" fillId="11" fontId="42" numFmtId="168" xfId="0" applyAlignment="1" applyBorder="1" applyFill="1" applyFont="1" applyNumberFormat="1">
      <alignment horizontal="center" shrinkToFit="0" wrapText="1"/>
    </xf>
    <xf borderId="2" fillId="0" fontId="42" numFmtId="167" xfId="0" applyAlignment="1" applyBorder="1" applyFont="1" applyNumberFormat="1">
      <alignment horizontal="right" shrinkToFit="0" wrapText="1"/>
    </xf>
    <xf borderId="2" fillId="0" fontId="41" numFmtId="164" xfId="0" applyAlignment="1" applyBorder="1" applyFont="1" applyNumberFormat="1">
      <alignment horizontal="right" shrinkToFit="0" wrapText="1"/>
    </xf>
    <xf borderId="3" fillId="0" fontId="12" numFmtId="167" xfId="0" applyBorder="1" applyFont="1" applyNumberFormat="1"/>
    <xf borderId="3" fillId="0" fontId="41" numFmtId="167" xfId="0" applyAlignment="1" applyBorder="1" applyFont="1" applyNumberFormat="1">
      <alignment horizontal="center" shrinkToFit="0" wrapText="1"/>
    </xf>
    <xf borderId="2" fillId="0" fontId="53" numFmtId="49" xfId="0" applyAlignment="1" applyBorder="1" applyFont="1" applyNumberFormat="1">
      <alignment horizontal="center" shrinkToFit="0" wrapText="1"/>
    </xf>
    <xf borderId="2" fillId="0" fontId="12" numFmtId="167" xfId="0" applyBorder="1" applyFont="1" applyNumberFormat="1"/>
    <xf borderId="2" fillId="0" fontId="31" numFmtId="0" xfId="0" applyAlignment="1" applyBorder="1" applyFont="1">
      <alignment horizontal="center" vertical="center"/>
    </xf>
    <xf borderId="7" fillId="0" fontId="42" numFmtId="10" xfId="0" applyAlignment="1" applyBorder="1" applyFont="1" applyNumberFormat="1">
      <alignment horizontal="center" shrinkToFit="0" wrapText="1"/>
    </xf>
    <xf borderId="0" fillId="0" fontId="37" numFmtId="0" xfId="0" applyFont="1"/>
    <xf borderId="0" fillId="0" fontId="37" numFmtId="0" xfId="0" applyAlignment="1" applyFont="1">
      <alignment shrinkToFit="0" wrapText="1"/>
    </xf>
    <xf borderId="0" fillId="0" fontId="37" numFmtId="0" xfId="0" applyAlignment="1" applyFont="1">
      <alignment horizontal="center" shrinkToFit="0" wrapText="1"/>
    </xf>
    <xf borderId="0" fillId="0" fontId="37" numFmtId="0" xfId="0" applyAlignment="1" applyFont="1">
      <alignment horizontal="right" shrinkToFit="0" wrapText="1"/>
    </xf>
    <xf borderId="0" fillId="0" fontId="29" numFmtId="164" xfId="0" applyAlignment="1" applyFont="1" applyNumberFormat="1">
      <alignment horizontal="right" shrinkToFit="0" wrapText="1"/>
    </xf>
    <xf borderId="0" fillId="0" fontId="29" numFmtId="164" xfId="0" applyAlignment="1" applyFont="1" applyNumberFormat="1">
      <alignment horizontal="center" shrinkToFit="0" vertical="center" wrapText="1"/>
    </xf>
    <xf borderId="2" fillId="0" fontId="19" numFmtId="0" xfId="0" applyAlignment="1" applyBorder="1" applyFont="1">
      <alignment horizontal="center" shrinkToFit="0" vertical="center" wrapText="1"/>
    </xf>
    <xf borderId="0" fillId="0" fontId="42" numFmtId="10" xfId="0" applyAlignment="1" applyFont="1" applyNumberFormat="1">
      <alignment horizontal="center" shrinkToFit="0" wrapText="1"/>
    </xf>
    <xf borderId="2" fillId="0" fontId="31" numFmtId="0" xfId="0" applyAlignment="1" applyBorder="1" applyFont="1">
      <alignment shrinkToFit="0" vertical="center" wrapText="1"/>
    </xf>
    <xf borderId="2" fillId="0" fontId="29" numFmtId="0" xfId="0" applyAlignment="1" applyBorder="1" applyFont="1">
      <alignment horizontal="center" shrinkToFit="0" vertical="center" wrapText="1"/>
    </xf>
    <xf borderId="2" fillId="0" fontId="31" numFmtId="0" xfId="0" applyAlignment="1" applyBorder="1" applyFont="1">
      <alignment horizontal="left" shrinkToFit="0" vertical="center" wrapText="1"/>
    </xf>
    <xf borderId="0" fillId="0" fontId="29" numFmtId="0" xfId="0" applyAlignment="1" applyFont="1">
      <alignment horizontal="center" shrinkToFit="0" vertical="center" wrapText="1"/>
    </xf>
    <xf borderId="2" fillId="0" fontId="29" numFmtId="0" xfId="0" applyAlignment="1" applyBorder="1" applyFont="1">
      <alignment horizontal="center" readingOrder="0" shrinkToFit="0" vertical="center" wrapText="1"/>
    </xf>
    <xf borderId="0" fillId="0" fontId="29" numFmtId="0" xfId="0" applyAlignment="1" applyFont="1">
      <alignment horizontal="center" readingOrder="0" shrinkToFit="0" vertical="center" wrapText="1"/>
    </xf>
    <xf borderId="2" fillId="0" fontId="54" numFmtId="0" xfId="0" applyAlignment="1" applyBorder="1" applyFont="1">
      <alignment horizontal="center" shrinkToFit="0" vertical="center" wrapText="1"/>
    </xf>
    <xf borderId="2" fillId="6" fontId="26" numFmtId="166" xfId="0" applyAlignment="1" applyBorder="1" applyFill="1" applyFont="1" applyNumberFormat="1">
      <alignment horizontal="center" shrinkToFit="0" vertical="center" wrapText="1"/>
    </xf>
    <xf borderId="2" fillId="0" fontId="37" numFmtId="0" xfId="0" applyAlignment="1" applyBorder="1" applyFont="1">
      <alignment horizontal="right" vertical="center"/>
    </xf>
    <xf borderId="2" fillId="0" fontId="19" numFmtId="167" xfId="0" applyAlignment="1" applyBorder="1" applyFont="1" applyNumberFormat="1">
      <alignment horizontal="right" shrinkToFit="0" vertical="center" wrapText="1"/>
    </xf>
    <xf borderId="2" fillId="0" fontId="12" numFmtId="4" xfId="0" applyAlignment="1" applyBorder="1" applyFont="1" applyNumberFormat="1">
      <alignment horizontal="right" vertical="center"/>
    </xf>
    <xf borderId="0" fillId="0" fontId="12" numFmtId="4" xfId="0" applyAlignment="1" applyFont="1" applyNumberFormat="1">
      <alignment horizontal="right" vertical="center"/>
    </xf>
    <xf borderId="2" fillId="0" fontId="37" numFmtId="0" xfId="0" applyAlignment="1" applyBorder="1" applyFont="1">
      <alignment horizontal="center" readingOrder="0" vertical="center"/>
    </xf>
    <xf borderId="2" fillId="0" fontId="12" numFmtId="4" xfId="0" applyAlignment="1" applyBorder="1" applyFont="1" applyNumberFormat="1">
      <alignment horizontal="right" readingOrder="0" vertical="center"/>
    </xf>
    <xf borderId="2" fillId="0" fontId="37" numFmtId="0" xfId="0" applyAlignment="1" applyBorder="1" applyFont="1">
      <alignment horizontal="right" shrinkToFit="0" vertical="center" wrapText="1"/>
    </xf>
    <xf borderId="2" fillId="0" fontId="37" numFmtId="0" xfId="0" applyAlignment="1" applyBorder="1" applyFont="1">
      <alignment vertical="center"/>
    </xf>
    <xf borderId="2" fillId="0" fontId="29" numFmtId="0" xfId="0" applyAlignment="1" applyBorder="1" applyFont="1">
      <alignment horizontal="center" vertical="center"/>
    </xf>
    <xf borderId="2" fillId="6" fontId="26" numFmtId="0" xfId="0" applyAlignment="1" applyBorder="1" applyFill="1" applyFont="1">
      <alignment horizontal="center" shrinkToFit="0" vertical="center" wrapText="1"/>
    </xf>
    <xf borderId="2" fillId="0" fontId="29" numFmtId="164" xfId="0" applyAlignment="1" applyBorder="1" applyFont="1" applyNumberFormat="1">
      <alignment horizontal="right" shrinkToFit="0" vertical="center" wrapText="1"/>
    </xf>
    <xf borderId="3" fillId="0" fontId="29" numFmtId="164" xfId="0" applyAlignment="1" applyBorder="1" applyFont="1" applyNumberFormat="1">
      <alignment horizontal="right" shrinkToFit="0" vertical="center" wrapText="1"/>
    </xf>
    <xf borderId="2" fillId="0" fontId="15" numFmtId="0" xfId="0" applyAlignment="1" applyBorder="1" applyFont="1">
      <alignment horizontal="center" shrinkToFit="0" vertical="bottom" wrapText="1"/>
    </xf>
    <xf borderId="2" fillId="0" fontId="15" numFmtId="4" xfId="0" applyAlignment="1" applyBorder="1" applyFont="1" applyNumberFormat="1">
      <alignment horizontal="right" vertical="bottom"/>
    </xf>
    <xf borderId="2" fillId="0" fontId="15" numFmtId="4" xfId="0" applyAlignment="1" applyBorder="1" applyFont="1" applyNumberFormat="1">
      <alignment horizontal="right" readingOrder="0" vertical="bottom"/>
    </xf>
    <xf borderId="2" fillId="0" fontId="15" numFmtId="10" xfId="0" applyAlignment="1" applyBorder="1" applyFont="1" applyNumberFormat="1">
      <alignment horizontal="right" vertical="bottom"/>
    </xf>
    <xf borderId="2" fillId="6" fontId="26" numFmtId="168" xfId="0" applyAlignment="1" applyBorder="1" applyFill="1" applyFont="1" applyNumberFormat="1">
      <alignment horizontal="center" shrinkToFit="0" vertical="center" wrapText="1"/>
    </xf>
    <xf borderId="2" fillId="0" fontId="31" numFmtId="167" xfId="0" applyAlignment="1" applyBorder="1" applyFont="1" applyNumberFormat="1">
      <alignment horizontal="right" shrinkToFit="0" vertical="center" wrapText="1"/>
    </xf>
    <xf borderId="3" fillId="0" fontId="19" numFmtId="167" xfId="0" applyAlignment="1" applyBorder="1" applyFont="1" applyNumberFormat="1">
      <alignment horizontal="right" shrinkToFit="0" vertical="center" wrapText="1"/>
    </xf>
    <xf borderId="3" fillId="0" fontId="19" numFmtId="167" xfId="0" applyAlignment="1" applyBorder="1" applyFont="1" applyNumberFormat="1">
      <alignment horizontal="center" shrinkToFit="0" vertical="center" wrapText="1"/>
    </xf>
    <xf borderId="2" fillId="0" fontId="31" numFmtId="165" xfId="0" applyAlignment="1" applyBorder="1" applyFont="1" applyNumberFormat="1">
      <alignment shrinkToFit="0" vertical="center" wrapText="1"/>
    </xf>
    <xf borderId="2" fillId="0" fontId="31" numFmtId="0" xfId="0" applyAlignment="1" applyBorder="1" applyFont="1">
      <alignment shrinkToFit="0" vertical="top" wrapText="1"/>
    </xf>
    <xf borderId="2" fillId="6" fontId="31" numFmtId="0" xfId="0" applyAlignment="1" applyBorder="1" applyFill="1" applyFont="1">
      <alignment horizontal="center" shrinkToFit="0" vertical="center" wrapText="1"/>
    </xf>
    <xf borderId="2" fillId="6" fontId="31" numFmtId="166" xfId="0" applyAlignment="1" applyBorder="1" applyFill="1" applyFont="1" applyNumberFormat="1">
      <alignment horizontal="center" shrinkToFit="0" vertical="center" wrapText="1"/>
    </xf>
    <xf borderId="2" fillId="0" fontId="40" numFmtId="164" xfId="0" applyAlignment="1" applyBorder="1" applyFont="1" applyNumberFormat="1">
      <alignment horizontal="center" shrinkToFit="0" vertical="center" wrapText="1"/>
    </xf>
    <xf borderId="0" fillId="0" fontId="31" numFmtId="0" xfId="0" applyFont="1"/>
    <xf borderId="0" fillId="0" fontId="31" numFmtId="0" xfId="0" applyAlignment="1" applyFont="1">
      <alignment shrinkToFit="0" wrapText="1"/>
    </xf>
    <xf borderId="0" fillId="0" fontId="31" numFmtId="0" xfId="0" applyAlignment="1" applyFont="1">
      <alignment horizontal="center" shrinkToFit="0" wrapText="1"/>
    </xf>
    <xf borderId="0" fillId="0" fontId="31" numFmtId="0" xfId="0" applyAlignment="1" applyFont="1">
      <alignment horizontal="right" shrinkToFit="0" wrapText="1"/>
    </xf>
    <xf borderId="2" fillId="0" fontId="37" numFmtId="164" xfId="0" applyAlignment="1" applyBorder="1" applyFont="1" applyNumberFormat="1">
      <alignment horizontal="right" shrinkToFit="0" vertical="center" wrapText="1"/>
    </xf>
    <xf borderId="0" fillId="0" fontId="21" numFmtId="0" xfId="0" applyAlignment="1" applyFont="1">
      <alignment horizontal="left" vertical="center"/>
    </xf>
    <xf borderId="0" fillId="0" fontId="21" numFmtId="0" xfId="0" applyAlignment="1" applyFont="1">
      <alignment horizontal="center" vertical="center"/>
    </xf>
    <xf borderId="0" fillId="0" fontId="55" numFmtId="0" xfId="0" applyAlignment="1" applyFont="1">
      <alignment horizontal="left" vertical="center"/>
    </xf>
    <xf borderId="0" fillId="0" fontId="55" numFmtId="0" xfId="0" applyAlignment="1" applyFont="1">
      <alignment horizontal="center" vertical="center"/>
    </xf>
    <xf borderId="11" fillId="2" fontId="2" numFmtId="0" xfId="0" applyAlignment="1" applyBorder="1" applyFill="1" applyFont="1">
      <alignment horizontal="center" shrinkToFit="0" vertical="center" wrapText="1"/>
    </xf>
    <xf borderId="23" fillId="2" fontId="15" numFmtId="0" xfId="0" applyAlignment="1" applyBorder="1" applyFill="1" applyFont="1">
      <alignment horizontal="center" shrinkToFit="0" vertical="center" wrapText="1"/>
    </xf>
    <xf borderId="24" fillId="2" fontId="15" numFmtId="0" xfId="0" applyAlignment="1" applyBorder="1" applyFill="1" applyFont="1">
      <alignment horizontal="center" shrinkToFit="0" vertical="center" wrapText="1"/>
    </xf>
    <xf borderId="25" fillId="2" fontId="15" numFmtId="0" xfId="0" applyAlignment="1" applyBorder="1" applyFill="1" applyFont="1">
      <alignment horizontal="center" shrinkToFit="0" vertical="center" wrapText="1"/>
    </xf>
    <xf borderId="26" fillId="2" fontId="15" numFmtId="0" xfId="0" applyAlignment="1" applyBorder="1" applyFill="1" applyFont="1">
      <alignment horizontal="center" shrinkToFit="0" vertical="center" wrapText="1"/>
    </xf>
    <xf borderId="27" fillId="2" fontId="15" numFmtId="0" xfId="0" applyAlignment="1" applyBorder="1" applyFill="1" applyFont="1">
      <alignment horizontal="center" shrinkToFit="0" vertical="center" wrapText="1"/>
    </xf>
    <xf borderId="2" fillId="2" fontId="15" numFmtId="0" xfId="0" applyAlignment="1" applyBorder="1" applyFill="1" applyFont="1">
      <alignment horizontal="center" shrinkToFit="0" vertical="center" wrapText="1"/>
    </xf>
    <xf borderId="7" fillId="0" fontId="12" numFmtId="0" xfId="0" applyAlignment="1" applyBorder="1" applyFont="1">
      <alignment horizontal="center" shrinkToFit="0" wrapText="1"/>
    </xf>
    <xf borderId="7" fillId="0" fontId="12" numFmtId="0" xfId="0" applyAlignment="1" applyBorder="1" applyFont="1">
      <alignment horizontal="center" shrinkToFit="0" vertical="center" wrapText="1"/>
    </xf>
    <xf borderId="7" fillId="0" fontId="12" numFmtId="0" xfId="0" applyAlignment="1" applyBorder="1" applyFont="1">
      <alignment horizontal="center"/>
    </xf>
    <xf borderId="7" fillId="0" fontId="12" numFmtId="4" xfId="0" applyAlignment="1" applyBorder="1" applyFont="1" applyNumberFormat="1">
      <alignment horizontal="center" vertical="center"/>
    </xf>
    <xf borderId="7" fillId="0" fontId="12" numFmtId="0" xfId="0" applyAlignment="1" applyBorder="1" applyFont="1">
      <alignment horizontal="center" vertical="center"/>
    </xf>
    <xf borderId="6" fillId="0" fontId="12" numFmtId="0" xfId="0" applyAlignment="1" applyBorder="1" applyFont="1">
      <alignment horizontal="center" shrinkToFit="0" vertical="center" wrapText="1"/>
    </xf>
    <xf borderId="7" fillId="0" fontId="12" numFmtId="169" xfId="0" applyAlignment="1" applyBorder="1" applyFont="1" applyNumberFormat="1">
      <alignment horizontal="center" vertical="center"/>
    </xf>
    <xf borderId="14" fillId="7" fontId="15" numFmtId="0" xfId="0" applyAlignment="1" applyBorder="1" applyFill="1" applyFont="1">
      <alignment vertical="center"/>
    </xf>
    <xf borderId="0" fillId="0" fontId="15" numFmtId="0" xfId="0" applyAlignment="1" applyFont="1">
      <alignment horizontal="right" vertical="center"/>
    </xf>
    <xf borderId="14" fillId="12" fontId="15" numFmtId="0" xfId="0" applyBorder="1" applyFill="1" applyFont="1"/>
    <xf borderId="28" fillId="0" fontId="56" numFmtId="0" xfId="0" applyAlignment="1" applyBorder="1" applyFont="1">
      <alignment horizontal="center" vertical="center"/>
    </xf>
    <xf borderId="29" fillId="0" fontId="56" numFmtId="0" xfId="0" applyAlignment="1" applyBorder="1" applyFont="1">
      <alignment horizontal="center" vertical="center"/>
    </xf>
    <xf borderId="29" fillId="0" fontId="56" numFmtId="0" xfId="0" applyAlignment="1" applyBorder="1" applyFont="1">
      <alignment horizontal="center" shrinkToFit="0" vertical="center" wrapText="1"/>
    </xf>
    <xf borderId="30" fillId="0" fontId="9" numFmtId="0" xfId="0" applyAlignment="1" applyBorder="1" applyFont="1">
      <alignment horizontal="left" shrinkToFit="0" vertical="center" wrapText="1"/>
    </xf>
    <xf borderId="31" fillId="0" fontId="9" numFmtId="0" xfId="0" applyAlignment="1" applyBorder="1" applyFont="1">
      <alignment horizontal="right" vertical="center"/>
    </xf>
    <xf borderId="31" fillId="0" fontId="9" numFmtId="0" xfId="0" applyAlignment="1" applyBorder="1" applyFont="1">
      <alignment horizontal="right" shrinkToFit="0" vertical="center" wrapText="1"/>
    </xf>
    <xf borderId="31" fillId="0" fontId="9" numFmtId="10" xfId="0" applyAlignment="1" applyBorder="1" applyFont="1" applyNumberFormat="1">
      <alignment horizontal="right" shrinkToFit="0" vertical="center" wrapText="1"/>
    </xf>
    <xf borderId="30" fillId="0" fontId="9" numFmtId="0" xfId="0" applyAlignment="1" applyBorder="1" applyFont="1">
      <alignment horizontal="left" vertical="center"/>
    </xf>
    <xf borderId="30" fillId="0" fontId="56" numFmtId="0" xfId="0" applyAlignment="1" applyBorder="1" applyFont="1">
      <alignment horizontal="center" vertical="center"/>
    </xf>
    <xf borderId="31" fillId="0" fontId="56" numFmtId="0" xfId="0" applyAlignment="1" applyBorder="1" applyFont="1">
      <alignment horizontal="right" shrinkToFit="0" vertical="center" wrapText="1"/>
    </xf>
    <xf borderId="31" fillId="0" fontId="56" numFmtId="9" xfId="0" applyAlignment="1" applyBorder="1" applyFont="1" applyNumberFormat="1">
      <alignment horizontal="right" shrinkToFit="0" vertical="center" wrapText="1"/>
    </xf>
    <xf borderId="8" fillId="2" fontId="2" numFmtId="0" xfId="0" applyAlignment="1" applyBorder="1" applyFill="1" applyFont="1">
      <alignment horizontal="center" vertical="center"/>
    </xf>
    <xf borderId="8" fillId="2" fontId="2" numFmtId="0" xfId="0" applyAlignment="1" applyBorder="1" applyFill="1" applyFont="1">
      <alignment horizontal="center" shrinkToFit="0" vertical="center" wrapText="1"/>
    </xf>
    <xf borderId="2" fillId="0" fontId="11" numFmtId="4" xfId="0" applyAlignment="1" applyBorder="1" applyFont="1" applyNumberFormat="1">
      <alignment horizontal="center" shrinkToFit="0" vertical="center" wrapText="1"/>
    </xf>
    <xf borderId="2" fillId="0" fontId="11" numFmtId="0" xfId="0" applyAlignment="1" applyBorder="1" applyFont="1">
      <alignment vertical="center"/>
    </xf>
    <xf borderId="0" fillId="0" fontId="12" numFmtId="0" xfId="0" applyAlignment="1" applyFont="1">
      <alignment horizontal="right"/>
    </xf>
    <xf borderId="0" fillId="0" fontId="12" numFmtId="164" xfId="0" applyAlignment="1" applyFont="1" applyNumberFormat="1">
      <alignment horizontal="right" shrinkToFit="0" wrapText="1"/>
    </xf>
    <xf borderId="2" fillId="0" fontId="12" numFmtId="0" xfId="0" applyAlignment="1" applyBorder="1" applyFont="1">
      <alignment horizontal="right" shrinkToFit="0" wrapText="1"/>
    </xf>
    <xf borderId="2" fillId="0" fontId="15" numFmtId="0" xfId="0" applyAlignment="1" applyBorder="1" applyFont="1">
      <alignment horizontal="right"/>
    </xf>
    <xf borderId="0" fillId="0" fontId="15" numFmtId="0" xfId="0" applyAlignment="1" applyFont="1">
      <alignment horizontal="right"/>
    </xf>
    <xf borderId="2" fillId="0" fontId="12" numFmtId="0" xfId="0" applyAlignment="1" applyBorder="1" applyFont="1">
      <alignment horizontal="right"/>
    </xf>
    <xf borderId="2" fillId="0" fontId="12" numFmtId="164" xfId="0" applyAlignment="1" applyBorder="1" applyFont="1" applyNumberFormat="1">
      <alignment horizontal="right" shrinkToFit="0" wrapText="1"/>
    </xf>
    <xf borderId="2" fillId="0" fontId="15" numFmtId="0" xfId="0" applyAlignment="1" applyBorder="1" applyFont="1">
      <alignment horizontal="right" vertical="center"/>
    </xf>
    <xf borderId="2" fillId="0" fontId="15" numFmtId="164" xfId="0" applyAlignment="1" applyBorder="1" applyFont="1" applyNumberFormat="1">
      <alignment horizontal="right"/>
    </xf>
    <xf borderId="0" fillId="0" fontId="15" numFmtId="164" xfId="0" applyAlignment="1" applyFont="1" applyNumberFormat="1">
      <alignment horizontal="right"/>
    </xf>
    <xf borderId="0" fillId="0" fontId="15" numFmtId="164" xfId="0" applyFont="1" applyNumberFormat="1"/>
    <xf borderId="2" fillId="0" fontId="15" numFmtId="0" xfId="0" applyAlignment="1" applyBorder="1" applyFont="1">
      <alignment horizontal="right" shrinkToFit="0" wrapText="1"/>
    </xf>
    <xf borderId="3" fillId="0" fontId="8" numFmtId="0" xfId="0" applyAlignment="1" applyBorder="1" applyFont="1">
      <alignment horizontal="center" shrinkToFit="0" vertical="center" wrapText="1"/>
    </xf>
    <xf borderId="3" fillId="0" fontId="21" numFmtId="0" xfId="0" applyAlignment="1" applyBorder="1" applyFont="1">
      <alignment shrinkToFit="0" vertical="center" wrapText="1"/>
    </xf>
    <xf borderId="0" fillId="0" fontId="8" numFmtId="0" xfId="0" applyAlignment="1" applyFont="1">
      <alignment horizontal="center" shrinkToFit="0" vertical="center" wrapText="1"/>
    </xf>
    <xf borderId="0" fillId="0" fontId="21" numFmtId="0" xfId="0" applyAlignment="1" applyFont="1">
      <alignment shrinkToFit="0" vertical="center" wrapText="1"/>
    </xf>
    <xf borderId="2" fillId="0" fontId="15"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3"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40" Type="http://schemas.openxmlformats.org/officeDocument/2006/relationships/hyperlink" Target="https://drive.google.com/file/d/1a2qb_BF7H029TA_pgjVvyGA8IwjLQvRB/view?usp=drive_link" TargetMode="External"/><Relationship Id="rId42" Type="http://schemas.openxmlformats.org/officeDocument/2006/relationships/hyperlink" Target="https://drive.google.com/file/d/1r94rg9lfZaRX0dljLS95a2dTBtDZ1zZM/view?usp=drive_link" TargetMode="External"/><Relationship Id="rId41" Type="http://schemas.openxmlformats.org/officeDocument/2006/relationships/hyperlink" Target="https://drive.google.com/file/d/1O53D9ElZ94If3Efr5J7RP2l2mjyIk7nA/view?usp=drive_link" TargetMode="External"/><Relationship Id="rId44" Type="http://schemas.openxmlformats.org/officeDocument/2006/relationships/hyperlink" Target="https://drive.google.com/file/d/13zwdKCISfgzo262fw99xS6xV_0xW9-Ud/view?usp=drive_link" TargetMode="External"/><Relationship Id="rId43" Type="http://schemas.openxmlformats.org/officeDocument/2006/relationships/hyperlink" Target="https://drive.google.com/file/d/1g2ko1YpJv_NrNrimjLk-GDstoe0n0AYf/view?usp=drive_link" TargetMode="External"/><Relationship Id="rId46" Type="http://schemas.openxmlformats.org/officeDocument/2006/relationships/hyperlink" Target="https://drive.google.com/file/d/1ff-udg9g1Quoi5SZXV-ORC6yLsTNqBt4/view?usp=drive_link" TargetMode="External"/><Relationship Id="rId45" Type="http://schemas.openxmlformats.org/officeDocument/2006/relationships/hyperlink" Target="https://drive.google.com/file/d/1jdu-wuVaPWRzvcsrt8UnrFDblEKpbTx_/view?usp=drive_link" TargetMode="External"/><Relationship Id="rId1" Type="http://schemas.openxmlformats.org/officeDocument/2006/relationships/hyperlink" Target="https://drive.google.com/file/d/1hZkRkCseMXGcDlHFaf_n8gZOh-efYZ6c/view?usp=drive_link" TargetMode="External"/><Relationship Id="rId2" Type="http://schemas.openxmlformats.org/officeDocument/2006/relationships/hyperlink" Target="https://drive.google.com/file/d/1RGy-nBvciFWl44NJQxx6GE2fk8qPJ3fC/view?usp=drive_link" TargetMode="External"/><Relationship Id="rId3" Type="http://schemas.openxmlformats.org/officeDocument/2006/relationships/hyperlink" Target="https://drive.google.com/file/d/1kdi41EjwUp6xrf_DgXSeSLd0kpOh66Ky/view?usp=drive_link" TargetMode="External"/><Relationship Id="rId4" Type="http://schemas.openxmlformats.org/officeDocument/2006/relationships/hyperlink" Target="https://drive.google.com/file/d/1mlkZJbwfwTgwlvxVkJFOvjy61n3wR31a/view?usp=drive_link" TargetMode="External"/><Relationship Id="rId9" Type="http://schemas.openxmlformats.org/officeDocument/2006/relationships/hyperlink" Target="https://drive.google.com/file/d/1kdi41EjwUp6xrf_DgXSeSLd0kpOh66Ky/view?usp=drive_link" TargetMode="External"/><Relationship Id="rId48" Type="http://schemas.openxmlformats.org/officeDocument/2006/relationships/hyperlink" Target="https://drive.google.com/file/d/1VCT1Jw-bWOyrjsD1b2d5rLRKSlB61z5U/view?usp=drive_link" TargetMode="External"/><Relationship Id="rId47" Type="http://schemas.openxmlformats.org/officeDocument/2006/relationships/hyperlink" Target="https://drive.google.com/file/d/1YYXBNCDQ12ArHhg81dJyosT0v-1ijdzm/view?usp=drive_link" TargetMode="External"/><Relationship Id="rId49" Type="http://schemas.openxmlformats.org/officeDocument/2006/relationships/hyperlink" Target="https://drive.google.com/file/d/1e4Qer9ypm5qQDaqBW8JQuNAGmRAVNHsG/view?usp=drive_link" TargetMode="External"/><Relationship Id="rId5" Type="http://schemas.openxmlformats.org/officeDocument/2006/relationships/hyperlink" Target="https://drive.google.com/file/d/1kdi41EjwUp6xrf_DgXSeSLd0kpOh66Ky/view?usp=drive_link" TargetMode="External"/><Relationship Id="rId6" Type="http://schemas.openxmlformats.org/officeDocument/2006/relationships/hyperlink" Target="https://drive.google.com/file/d/1QTjdarhYiv34D7pV2oFniqDq6NlsTyrZ/view?usp=drive_link" TargetMode="External"/><Relationship Id="rId7" Type="http://schemas.openxmlformats.org/officeDocument/2006/relationships/hyperlink" Target="https://drive.google.com/file/d/1kdi41EjwUp6xrf_DgXSeSLd0kpOh66Ky/view?usp=drive_link" TargetMode="External"/><Relationship Id="rId8" Type="http://schemas.openxmlformats.org/officeDocument/2006/relationships/hyperlink" Target="https://drive.google.com/file/d/1TQeUbI8Q0LU8A1qApnR5HP5VbgalDAeF/view?usp=drive_link" TargetMode="External"/><Relationship Id="rId73" Type="http://schemas.openxmlformats.org/officeDocument/2006/relationships/hyperlink" Target="https://drive.google.com/file/d/1Sq4HW02KrkZbpCestWi61kYkZdvRgR7o/view?usp=drive_link" TargetMode="External"/><Relationship Id="rId72" Type="http://schemas.openxmlformats.org/officeDocument/2006/relationships/hyperlink" Target="https://drive.google.com/file/d/1qo17a1EDgXRODVoW3Py4f97R-Sqfnsmp/view?usp=drive_link" TargetMode="External"/><Relationship Id="rId31" Type="http://schemas.openxmlformats.org/officeDocument/2006/relationships/hyperlink" Target="https://drive.google.com/file/d/1fNrBhrP9GsoJ0otKXgQDoGXfGDJUiUZV/view?usp=drive_link" TargetMode="External"/><Relationship Id="rId75" Type="http://schemas.openxmlformats.org/officeDocument/2006/relationships/hyperlink" Target="https://drive.google.com/file/d/1BbOe4Iuq8EEwOdsMPsT-vz16VDx-gkm8/view?usp=drive_link" TargetMode="External"/><Relationship Id="rId30" Type="http://schemas.openxmlformats.org/officeDocument/2006/relationships/hyperlink" Target="https://drive.google.com/file/d/1kdi41EjwUp6xrf_DgXSeSLd0kpOh66Ky/view?usp=drive_link" TargetMode="External"/><Relationship Id="rId74" Type="http://schemas.openxmlformats.org/officeDocument/2006/relationships/hyperlink" Target="https://drive.google.com/file/d/1VCT1Jw-bWOyrjsD1b2d5rLRKSlB61z5U/view?usp=drive_link" TargetMode="External"/><Relationship Id="rId33" Type="http://schemas.openxmlformats.org/officeDocument/2006/relationships/hyperlink" Target="https://drive.google.com/file/d/1gHid2RCVr5-cchzE__NgOaop43q1ku4i/view?usp=drive_link" TargetMode="External"/><Relationship Id="rId77" Type="http://schemas.openxmlformats.org/officeDocument/2006/relationships/hyperlink" Target="https://drive.google.com/file/d/1AeMKVGeniuxrUt9mGyW9xNDDxUFpOvs2/view?usp=drive_link" TargetMode="External"/><Relationship Id="rId32" Type="http://schemas.openxmlformats.org/officeDocument/2006/relationships/hyperlink" Target="https://drive.google.com/file/d/1kdi41EjwUp6xrf_DgXSeSLd0kpOh66Ky/view?usp=drive_link" TargetMode="External"/><Relationship Id="rId76" Type="http://schemas.openxmlformats.org/officeDocument/2006/relationships/hyperlink" Target="https://drive.google.com/file/d/1VCT1Jw-bWOyrjsD1b2d5rLRKSlB61z5U/view?usp=drive_link" TargetMode="External"/><Relationship Id="rId35" Type="http://schemas.openxmlformats.org/officeDocument/2006/relationships/hyperlink" Target="https://drive.google.com/file/d/1kdi41EjwUp6xrf_DgXSeSLd0kpOh66Ky/view?usp=drive_link" TargetMode="External"/><Relationship Id="rId79" Type="http://schemas.openxmlformats.org/officeDocument/2006/relationships/drawing" Target="../drawings/drawing9.xml"/><Relationship Id="rId34" Type="http://schemas.openxmlformats.org/officeDocument/2006/relationships/hyperlink" Target="https://drive.google.com/file/d/1CEkUsImKT3eiw2LNan9RK42fisU0if-M/view?usp=drive_link" TargetMode="External"/><Relationship Id="rId78" Type="http://schemas.openxmlformats.org/officeDocument/2006/relationships/hyperlink" Target="https://drive.google.com/file/d/10pTm2Wn65yZInktx6sNaFacmMfpyQ9QQ/view?usp=drive_link" TargetMode="External"/><Relationship Id="rId71" Type="http://schemas.openxmlformats.org/officeDocument/2006/relationships/hyperlink" Target="https://drive.google.com/file/d/1VCT1Jw-bWOyrjsD1b2d5rLRKSlB61z5U/view?usp=drive_link" TargetMode="External"/><Relationship Id="rId70" Type="http://schemas.openxmlformats.org/officeDocument/2006/relationships/hyperlink" Target="https://drive.google.com/file/d/1pz4orxt6HOKBT0NSM3eLGIySNWZexAPu/view?usp=drive_link" TargetMode="External"/><Relationship Id="rId37" Type="http://schemas.openxmlformats.org/officeDocument/2006/relationships/hyperlink" Target="https://drive.google.com/file/d/1kdi41EjwUp6xrf_DgXSeSLd0kpOh66Ky/view?usp=drive_link" TargetMode="External"/><Relationship Id="rId36" Type="http://schemas.openxmlformats.org/officeDocument/2006/relationships/hyperlink" Target="https://drive.google.com/file/d/1nvkh5bb_EvXUhyyF4a0SEp2CsYAasRp2/view?usp=drive_link" TargetMode="External"/><Relationship Id="rId39" Type="http://schemas.openxmlformats.org/officeDocument/2006/relationships/hyperlink" Target="https://drive.google.com/file/d/10-scogmo5QvcnWMqCPGx6i4rJrVGGrFA/view?usp=drive_link" TargetMode="External"/><Relationship Id="rId38" Type="http://schemas.openxmlformats.org/officeDocument/2006/relationships/hyperlink" Target="https://drive.google.com/file/d/1r79vB7Wr24vptEPd0J3TvgF60p_MJjFW/view?usp=drive_link" TargetMode="External"/><Relationship Id="rId62" Type="http://schemas.openxmlformats.org/officeDocument/2006/relationships/hyperlink" Target="https://drive.google.com/file/d/1i95cV5_InPpKpmhtUVTFHQzeVQX9YyL9/view?usp=drive_link" TargetMode="External"/><Relationship Id="rId61" Type="http://schemas.openxmlformats.org/officeDocument/2006/relationships/hyperlink" Target="https://drive.google.com/file/d/1VCT1Jw-bWOyrjsD1b2d5rLRKSlB61z5U/view?usp=drive_link" TargetMode="External"/><Relationship Id="rId20" Type="http://schemas.openxmlformats.org/officeDocument/2006/relationships/hyperlink" Target="https://drive.google.com/file/d/1cgOhFuatSKGvipdk57iWUqgZbIf-RLZt/view?usp=drive_link" TargetMode="External"/><Relationship Id="rId64" Type="http://schemas.openxmlformats.org/officeDocument/2006/relationships/hyperlink" Target="https://drive.google.com/file/d/1VCT1Jw-bWOyrjsD1b2d5rLRKSlB61z5U/view?usp=drive_link" TargetMode="External"/><Relationship Id="rId63" Type="http://schemas.openxmlformats.org/officeDocument/2006/relationships/hyperlink" Target="https://drive.google.com/file/d/1DJO2DvpJd1y69DdxhXrDhFj-duutxfoW/view?usp=drive_link" TargetMode="External"/><Relationship Id="rId22" Type="http://schemas.openxmlformats.org/officeDocument/2006/relationships/hyperlink" Target="https://drive.google.com/file/d/1mZ8xLhGMTC4yNF73fM5aI_Dxn_2d8jyX/view?usp=drive_link" TargetMode="External"/><Relationship Id="rId66" Type="http://schemas.openxmlformats.org/officeDocument/2006/relationships/hyperlink" Target="https://drive.google.com/file/d/1AsVojJP559qxxvbHIFQOSGoGWK97guEb/view?usp=drive_link" TargetMode="External"/><Relationship Id="rId21" Type="http://schemas.openxmlformats.org/officeDocument/2006/relationships/hyperlink" Target="https://drive.google.com/file/d/1kdi41EjwUp6xrf_DgXSeSLd0kpOh66Ky/view?usp=drive_link" TargetMode="External"/><Relationship Id="rId65" Type="http://schemas.openxmlformats.org/officeDocument/2006/relationships/hyperlink" Target="https://drive.google.com/file/d/1gdWosev5-bzOd7RddGRx9BVeR3Vi-WWL/view?usp=drive_link" TargetMode="External"/><Relationship Id="rId24" Type="http://schemas.openxmlformats.org/officeDocument/2006/relationships/hyperlink" Target="https://drive.google.com/file/d/1IWxLY9vOrzu3smpFf7KrQLGSIpKK3t2Z/view?usp=drive_link" TargetMode="External"/><Relationship Id="rId68" Type="http://schemas.openxmlformats.org/officeDocument/2006/relationships/hyperlink" Target="https://drive.google.com/file/d/16ixxBhKZITjZbF8xeQaUfLUvKKTDL_Nk/view?usp=drive_link" TargetMode="External"/><Relationship Id="rId23" Type="http://schemas.openxmlformats.org/officeDocument/2006/relationships/hyperlink" Target="https://drive.google.com/file/d/1kdi41EjwUp6xrf_DgXSeSLd0kpOh66Ky/view?usp=drive_link" TargetMode="External"/><Relationship Id="rId67" Type="http://schemas.openxmlformats.org/officeDocument/2006/relationships/hyperlink" Target="https://drive.google.com/file/d/1VCT1Jw-bWOyrjsD1b2d5rLRKSlB61z5U/view?usp=drive_link" TargetMode="External"/><Relationship Id="rId60" Type="http://schemas.openxmlformats.org/officeDocument/2006/relationships/hyperlink" Target="https://drive.google.com/file/d/1DJO2DvpJd1y69DdxhXrDhFj-duutxfoW/view?usp=drive_link" TargetMode="External"/><Relationship Id="rId26" Type="http://schemas.openxmlformats.org/officeDocument/2006/relationships/hyperlink" Target="https://drive.google.com/file/d/1kdi41EjwUp6xrf_DgXSeSLd0kpOh66Ky/view?usp=drive_link" TargetMode="External"/><Relationship Id="rId25" Type="http://schemas.openxmlformats.org/officeDocument/2006/relationships/hyperlink" Target="https://drive.google.com/file/d/1fxpRbAK7pnQS6CgrxoU1O44YcCDV42-M/view?usp=drive_link" TargetMode="External"/><Relationship Id="rId69" Type="http://schemas.openxmlformats.org/officeDocument/2006/relationships/hyperlink" Target="https://drive.google.com/file/d/1eTpl9468Gd5N3-HZxYc6uh3nQwhDMXTU/view?usp=drive_link" TargetMode="External"/><Relationship Id="rId28" Type="http://schemas.openxmlformats.org/officeDocument/2006/relationships/hyperlink" Target="https://drive.google.com/file/d/1kdi41EjwUp6xrf_DgXSeSLd0kpOh66Ky/view?usp=drive_link" TargetMode="External"/><Relationship Id="rId27" Type="http://schemas.openxmlformats.org/officeDocument/2006/relationships/hyperlink" Target="https://drive.google.com/file/d/1TGWXtEZ6WtxmZ8Cg0V9QBJ-RBFR9017J/view?usp=drive_link" TargetMode="External"/><Relationship Id="rId29" Type="http://schemas.openxmlformats.org/officeDocument/2006/relationships/hyperlink" Target="https://drive.google.com/file/d/1Zj_iAga6J6Z7NIXNTYSFBcfrDQSJXNR_/view?usp=drive_link" TargetMode="External"/><Relationship Id="rId51" Type="http://schemas.openxmlformats.org/officeDocument/2006/relationships/hyperlink" Target="https://drive.google.com/file/d/1VCT1Jw-bWOyrjsD1b2d5rLRKSlB61z5U/view?usp=drive_link" TargetMode="External"/><Relationship Id="rId50" Type="http://schemas.openxmlformats.org/officeDocument/2006/relationships/hyperlink" Target="https://drive.google.com/file/d/1BbOe4Iuq8EEwOdsMPsT-vz16VDx-gkm8/view?usp=drive_link" TargetMode="External"/><Relationship Id="rId53" Type="http://schemas.openxmlformats.org/officeDocument/2006/relationships/hyperlink" Target="https://drive.google.com/file/d/1BbOe4Iuq8EEwOdsMPsT-vz16VDx-gkm8/view?usp=drive_link" TargetMode="External"/><Relationship Id="rId52" Type="http://schemas.openxmlformats.org/officeDocument/2006/relationships/hyperlink" Target="https://drive.google.com/file/d/1tTt9stRmKCzPKIF51YeDVJmez0TxhJqn/view?usp=drive_link" TargetMode="External"/><Relationship Id="rId11" Type="http://schemas.openxmlformats.org/officeDocument/2006/relationships/hyperlink" Target="https://drive.google.com/file/d/1kdi41EjwUp6xrf_DgXSeSLd0kpOh66Ky/view?usp=drive_link" TargetMode="External"/><Relationship Id="rId55" Type="http://schemas.openxmlformats.org/officeDocument/2006/relationships/hyperlink" Target="https://drive.google.com/file/d/1DJO2DvpJd1y69DdxhXrDhFj-duutxfoW/view?usp=drive_link" TargetMode="External"/><Relationship Id="rId10" Type="http://schemas.openxmlformats.org/officeDocument/2006/relationships/hyperlink" Target="https://drive.google.com/file/d/1Cek6ljoxvjcyHkzg-0Mi4ZwwvB1nxYYv/view?usp=drive_link" TargetMode="External"/><Relationship Id="rId54" Type="http://schemas.openxmlformats.org/officeDocument/2006/relationships/hyperlink" Target="https://drive.google.com/file/d/1VCT1Jw-bWOyrjsD1b2d5rLRKSlB61z5U/view?usp=drive_link" TargetMode="External"/><Relationship Id="rId13" Type="http://schemas.openxmlformats.org/officeDocument/2006/relationships/hyperlink" Target="https://drive.google.com/file/d/1kdi41EjwUp6xrf_DgXSeSLd0kpOh66Ky/view?usp=drive_link" TargetMode="External"/><Relationship Id="rId57" Type="http://schemas.openxmlformats.org/officeDocument/2006/relationships/hyperlink" Target="https://drive.google.com/file/d/1VLXhfX6CT4c6-9ugQQnk931LgNDm9_iJ/view?usp=drive_link" TargetMode="External"/><Relationship Id="rId12" Type="http://schemas.openxmlformats.org/officeDocument/2006/relationships/hyperlink" Target="https://drive.google.com/file/d/1SMOLbcrfkVrseDxmOmBucvb_puv-IXZb/view?usp=drive_link" TargetMode="External"/><Relationship Id="rId56" Type="http://schemas.openxmlformats.org/officeDocument/2006/relationships/hyperlink" Target="https://drive.google.com/file/d/1VCT1Jw-bWOyrjsD1b2d5rLRKSlB61z5U/view?usp=drive_link" TargetMode="External"/><Relationship Id="rId15" Type="http://schemas.openxmlformats.org/officeDocument/2006/relationships/hyperlink" Target="https://drive.google.com/file/d/1kdi41EjwUp6xrf_DgXSeSLd0kpOh66Ky/view?usp=drive_link" TargetMode="External"/><Relationship Id="rId59" Type="http://schemas.openxmlformats.org/officeDocument/2006/relationships/hyperlink" Target="https://drive.google.com/file/d/1VCT1Jw-bWOyrjsD1b2d5rLRKSlB61z5U/view?usp=drive_link" TargetMode="External"/><Relationship Id="rId14" Type="http://schemas.openxmlformats.org/officeDocument/2006/relationships/hyperlink" Target="https://drive.google.com/file/d/1ItLdcecnoCq4GkM1h55JS9QsbKvRZkf3/view?usp=drive_link" TargetMode="External"/><Relationship Id="rId58" Type="http://schemas.openxmlformats.org/officeDocument/2006/relationships/hyperlink" Target="https://drive.google.com/file/d/1DJO2DvpJd1y69DdxhXrDhFj-duutxfoW/view?usp=drive_link" TargetMode="External"/><Relationship Id="rId17" Type="http://schemas.openxmlformats.org/officeDocument/2006/relationships/hyperlink" Target="https://drive.google.com/file/d/1kdi41EjwUp6xrf_DgXSeSLd0kpOh66Ky/view?usp=drive_link" TargetMode="External"/><Relationship Id="rId16" Type="http://schemas.openxmlformats.org/officeDocument/2006/relationships/hyperlink" Target="https://drive.google.com/file/d/127RW-8DWG8Dc7-Ok7LPN2fcAshBe7c9j/view?usp=drive_link" TargetMode="External"/><Relationship Id="rId19" Type="http://schemas.openxmlformats.org/officeDocument/2006/relationships/hyperlink" Target="https://drive.google.com/file/d/1kdi41EjwUp6xrf_DgXSeSLd0kpOh66Ky/view?usp=drive_link" TargetMode="External"/><Relationship Id="rId18" Type="http://schemas.openxmlformats.org/officeDocument/2006/relationships/hyperlink" Target="https://drive.google.com/file/d/15d2zqkh_paUKE3h3PUGkTWgVIv4-g5ob/view?usp=drive_link" TargetMode="External"/></Relationships>
</file>

<file path=xl/worksheets/_rels/sheet10.xml.rels><?xml version="1.0" encoding="UTF-8" standalone="yes"?><Relationships xmlns="http://schemas.openxmlformats.org/package/2006/relationships"><Relationship Id="rId40" Type="http://schemas.openxmlformats.org/officeDocument/2006/relationships/hyperlink" Target="https://drive.google.com/file/d/1O53D9ElZ94If3Efr5J7RP2l2mjyIk7nA/view?usp=drive_link" TargetMode="External"/><Relationship Id="rId42" Type="http://schemas.openxmlformats.org/officeDocument/2006/relationships/hyperlink" Target="https://drive.google.com/file/d/1g2ko1YpJv_NrNrimjLk-GDstoe0n0AYf/view?usp=drive_link" TargetMode="External"/><Relationship Id="rId41" Type="http://schemas.openxmlformats.org/officeDocument/2006/relationships/hyperlink" Target="https://drive.google.com/file/d/1r94rg9lfZaRX0dljLS95a2dTBtDZ1zZM/view?usp=drive_link" TargetMode="External"/><Relationship Id="rId44" Type="http://schemas.openxmlformats.org/officeDocument/2006/relationships/hyperlink" Target="https://drive.google.com/file/d/1jdu-wuVaPWRzvcsrt8UnrFDblEKpbTx_/view?usp=drive_link" TargetMode="External"/><Relationship Id="rId43" Type="http://schemas.openxmlformats.org/officeDocument/2006/relationships/hyperlink" Target="https://drive.google.com/file/d/13zwdKCISfgzo262fw99xS6xV_0xW9-Ud/view?usp=drive_link" TargetMode="External"/><Relationship Id="rId46" Type="http://schemas.openxmlformats.org/officeDocument/2006/relationships/hyperlink" Target="https://drive.google.com/file/d/1RNaBYTC2kjkzq5COFtcCk8SZ-U6a9GD-/view?usp=drive_link" TargetMode="External"/><Relationship Id="rId45" Type="http://schemas.openxmlformats.org/officeDocument/2006/relationships/hyperlink" Target="https://drive.google.com/file/d/1hP5gP1nl-vnq3qEyM2pXl38XZ_DRywdv/view?usp=drive_link" TargetMode="External"/><Relationship Id="rId1" Type="http://schemas.openxmlformats.org/officeDocument/2006/relationships/hyperlink" Target="https://drive.google.com/file/d/1hZkRkCseMXGcDlHFaf_n8gZOh-efYZ6c/view?usp=drive_link" TargetMode="External"/><Relationship Id="rId2" Type="http://schemas.openxmlformats.org/officeDocument/2006/relationships/hyperlink" Target="https://drive.google.com/file/d/1RGy-nBvciFWl44NJQxx6GE2fk8qPJ3fC/view?usp=drive_link" TargetMode="External"/><Relationship Id="rId3" Type="http://schemas.openxmlformats.org/officeDocument/2006/relationships/hyperlink" Target="https://drive.google.com/file/d/1kdi41EjwUp6xrf_DgXSeSLd0kpOh66Ky/view?usp=drive_link" TargetMode="External"/><Relationship Id="rId4" Type="http://schemas.openxmlformats.org/officeDocument/2006/relationships/hyperlink" Target="https://drive.google.com/file/d/1mlkZJbwfwTgwlvxVkJFOvjy61n3wR31a/view?usp=drive_link" TargetMode="External"/><Relationship Id="rId9" Type="http://schemas.openxmlformats.org/officeDocument/2006/relationships/hyperlink" Target="https://drive.google.com/file/d/1kdi41EjwUp6xrf_DgXSeSLd0kpOh66Ky/view?usp=drive_link" TargetMode="External"/><Relationship Id="rId48" Type="http://schemas.openxmlformats.org/officeDocument/2006/relationships/hyperlink" Target="https://drive.google.com/file/d/1hP5gP1nl-vnq3qEyM2pXl38XZ_DRywdv/view?usp=drive_link" TargetMode="External"/><Relationship Id="rId47" Type="http://schemas.openxmlformats.org/officeDocument/2006/relationships/hyperlink" Target="https://drive.google.com/file/d/1hP5gP1nl-vnq3qEyM2pXl38XZ_DRywdv/view?usp=drive_link" TargetMode="External"/><Relationship Id="rId49" Type="http://schemas.openxmlformats.org/officeDocument/2006/relationships/drawing" Target="../drawings/drawing10.xml"/><Relationship Id="rId5" Type="http://schemas.openxmlformats.org/officeDocument/2006/relationships/hyperlink" Target="https://drive.google.com/file/d/1kdi41EjwUp6xrf_DgXSeSLd0kpOh66Ky/view?usp=drive_link" TargetMode="External"/><Relationship Id="rId6" Type="http://schemas.openxmlformats.org/officeDocument/2006/relationships/hyperlink" Target="https://drive.google.com/file/d/1QTjdarhYiv34D7pV2oFniqDq6NlsTyrZ/view?usp=drive_link" TargetMode="External"/><Relationship Id="rId7" Type="http://schemas.openxmlformats.org/officeDocument/2006/relationships/hyperlink" Target="https://drive.google.com/file/d/1kdi41EjwUp6xrf_DgXSeSLd0kpOh66Ky/view?usp=drive_link" TargetMode="External"/><Relationship Id="rId8" Type="http://schemas.openxmlformats.org/officeDocument/2006/relationships/hyperlink" Target="https://drive.google.com/file/d/1TQeUbI8Q0LU8A1qApnR5HP5VbgalDAeF/view?usp=drive_link" TargetMode="External"/><Relationship Id="rId31" Type="http://schemas.openxmlformats.org/officeDocument/2006/relationships/hyperlink" Target="https://drive.google.com/file/d/1kdi41EjwUp6xrf_DgXSeSLd0kpOh66Ky/view?usp=drive_link" TargetMode="External"/><Relationship Id="rId30" Type="http://schemas.openxmlformats.org/officeDocument/2006/relationships/hyperlink" Target="https://drive.google.com/file/d/1fNrBhrP9GsoJ0otKXgQDoGXfGDJUiUZV/view?usp=drive_link" TargetMode="External"/><Relationship Id="rId33" Type="http://schemas.openxmlformats.org/officeDocument/2006/relationships/hyperlink" Target="https://drive.google.com/file/d/1CEkUsImKT3eiw2LNan9RK42fisU0if-M/view?usp=drive_link" TargetMode="External"/><Relationship Id="rId32" Type="http://schemas.openxmlformats.org/officeDocument/2006/relationships/hyperlink" Target="https://drive.google.com/file/d/1gHid2RCVr5-cchzE__NgOaop43q1ku4i/view?usp=drive_link" TargetMode="External"/><Relationship Id="rId35" Type="http://schemas.openxmlformats.org/officeDocument/2006/relationships/hyperlink" Target="https://drive.google.com/file/d/1nvkh5bb_EvXUhyyF4a0SEp2CsYAasRp2/view?usp=drive_link" TargetMode="External"/><Relationship Id="rId34" Type="http://schemas.openxmlformats.org/officeDocument/2006/relationships/hyperlink" Target="https://drive.google.com/file/d/1kdi41EjwUp6xrf_DgXSeSLd0kpOh66Ky/view?usp=drive_link" TargetMode="External"/><Relationship Id="rId37" Type="http://schemas.openxmlformats.org/officeDocument/2006/relationships/hyperlink" Target="https://drive.google.com/file/d/1r79vB7Wr24vptEPd0J3TvgF60p_MJjFW/view?usp=drive_link" TargetMode="External"/><Relationship Id="rId36" Type="http://schemas.openxmlformats.org/officeDocument/2006/relationships/hyperlink" Target="https://drive.google.com/file/d/1kdi41EjwUp6xrf_DgXSeSLd0kpOh66Ky/view?usp=drive_link" TargetMode="External"/><Relationship Id="rId39" Type="http://schemas.openxmlformats.org/officeDocument/2006/relationships/hyperlink" Target="https://drive.google.com/file/d/1a2qb_BF7H029TA_pgjVvyGA8IwjLQvRB/view?usp=drive_link" TargetMode="External"/><Relationship Id="rId38" Type="http://schemas.openxmlformats.org/officeDocument/2006/relationships/hyperlink" Target="https://drive.google.com/file/d/10-scogmo5QvcnWMqCPGx6i4rJrVGGrFA/view?usp=drive_link" TargetMode="External"/><Relationship Id="rId20" Type="http://schemas.openxmlformats.org/officeDocument/2006/relationships/hyperlink" Target="https://drive.google.com/file/d/1cgOhFuatSKGvipdk57iWUqgZbIf-RLZt/view?usp=drive_link" TargetMode="External"/><Relationship Id="rId22" Type="http://schemas.openxmlformats.org/officeDocument/2006/relationships/hyperlink" Target="https://drive.google.com/file/d/1mZ8xLhGMTC4yNF73fM5aI_Dxn_2d8jyX/view?usp=drive_link" TargetMode="External"/><Relationship Id="rId21" Type="http://schemas.openxmlformats.org/officeDocument/2006/relationships/hyperlink" Target="https://drive.google.com/file/d/1kdi41EjwUp6xrf_DgXSeSLd0kpOh66Ky/view?usp=drive_link" TargetMode="External"/><Relationship Id="rId24" Type="http://schemas.openxmlformats.org/officeDocument/2006/relationships/hyperlink" Target="https://drive.google.com/file/d/1fxpRbAK7pnQS6CgrxoU1O44YcCDV42-M/view?usp=drive_link" TargetMode="External"/><Relationship Id="rId23" Type="http://schemas.openxmlformats.org/officeDocument/2006/relationships/hyperlink" Target="https://drive.google.com/file/d/1kdi41EjwUp6xrf_DgXSeSLd0kpOh66Ky/view?usp=drive_link" TargetMode="External"/><Relationship Id="rId26" Type="http://schemas.openxmlformats.org/officeDocument/2006/relationships/hyperlink" Target="https://drive.google.com/file/d/1TGWXtEZ6WtxmZ8Cg0V9QBJ-RBFR9017J/view?usp=drive_link" TargetMode="External"/><Relationship Id="rId25" Type="http://schemas.openxmlformats.org/officeDocument/2006/relationships/hyperlink" Target="https://drive.google.com/file/d/1kdi41EjwUp6xrf_DgXSeSLd0kpOh66Ky/view?usp=drive_link" TargetMode="External"/><Relationship Id="rId28" Type="http://schemas.openxmlformats.org/officeDocument/2006/relationships/hyperlink" Target="https://drive.google.com/file/d/1Zj_iAga6J6Z7NIXNTYSFBcfrDQSJXNR_/view?usp=drive_link" TargetMode="External"/><Relationship Id="rId27" Type="http://schemas.openxmlformats.org/officeDocument/2006/relationships/hyperlink" Target="https://drive.google.com/file/d/1kdi41EjwUp6xrf_DgXSeSLd0kpOh66Ky/view?usp=drive_link" TargetMode="External"/><Relationship Id="rId29" Type="http://schemas.openxmlformats.org/officeDocument/2006/relationships/hyperlink" Target="https://drive.google.com/file/d/1kdi41EjwUp6xrf_DgXSeSLd0kpOh66Ky/view?usp=drive_link" TargetMode="External"/><Relationship Id="rId11" Type="http://schemas.openxmlformats.org/officeDocument/2006/relationships/hyperlink" Target="https://drive.google.com/file/d/1kdi41EjwUp6xrf_DgXSeSLd0kpOh66Ky/view?usp=drive_link" TargetMode="External"/><Relationship Id="rId10" Type="http://schemas.openxmlformats.org/officeDocument/2006/relationships/hyperlink" Target="https://drive.google.com/file/d/1Cek6ljoxvjcyHkzg-0Mi4ZwwvB1nxYYv/view?usp=drive_link" TargetMode="External"/><Relationship Id="rId13" Type="http://schemas.openxmlformats.org/officeDocument/2006/relationships/hyperlink" Target="https://drive.google.com/file/d/1kdi41EjwUp6xrf_DgXSeSLd0kpOh66Ky/view?usp=drive_link" TargetMode="External"/><Relationship Id="rId12" Type="http://schemas.openxmlformats.org/officeDocument/2006/relationships/hyperlink" Target="https://drive.google.com/file/d/1SMOLbcrfkVrseDxmOmBucvb_puv-IXZb/view?usp=drive_link" TargetMode="External"/><Relationship Id="rId15" Type="http://schemas.openxmlformats.org/officeDocument/2006/relationships/hyperlink" Target="https://drive.google.com/file/d/1kdi41EjwUp6xrf_DgXSeSLd0kpOh66Ky/view?usp=drive_link" TargetMode="External"/><Relationship Id="rId14" Type="http://schemas.openxmlformats.org/officeDocument/2006/relationships/hyperlink" Target="https://drive.google.com/file/d/1ItLdcecnoCq4GkM1h55JS9QsbKvRZkf3/view?usp=drive_link" TargetMode="External"/><Relationship Id="rId17" Type="http://schemas.openxmlformats.org/officeDocument/2006/relationships/hyperlink" Target="https://drive.google.com/file/d/1kdi41EjwUp6xrf_DgXSeSLd0kpOh66Ky/view?usp=drive_link" TargetMode="External"/><Relationship Id="rId16" Type="http://schemas.openxmlformats.org/officeDocument/2006/relationships/hyperlink" Target="https://drive.google.com/file/d/127RW-8DWG8Dc7-Ok7LPN2fcAshBe7c9j/view?usp=drive_link" TargetMode="External"/><Relationship Id="rId19" Type="http://schemas.openxmlformats.org/officeDocument/2006/relationships/hyperlink" Target="https://drive.google.com/file/d/1kdi41EjwUp6xrf_DgXSeSLd0kpOh66Ky/view?usp=drive_link" TargetMode="External"/><Relationship Id="rId18" Type="http://schemas.openxmlformats.org/officeDocument/2006/relationships/hyperlink" Target="https://drive.google.com/file/d/15d2zqkh_paUKE3h3PUGkTWgVIv4-g5ob/view?usp=drive_link"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71"/>
    <col customWidth="1" min="2" max="2" width="27.0"/>
    <col customWidth="1" min="3" max="3" width="23.86"/>
    <col customWidth="1" min="4" max="5" width="27.14"/>
    <col customWidth="1" min="6" max="6" width="21.43"/>
    <col customWidth="1" min="7" max="7" width="26.43"/>
    <col customWidth="1" hidden="1" min="8" max="8" width="42.86"/>
    <col customWidth="1" min="9" max="9" width="25.29"/>
    <col customWidth="1" hidden="1" min="10" max="10" width="25.86"/>
    <col customWidth="1" hidden="1" min="11" max="11" width="37.0"/>
    <col customWidth="1" min="12" max="12" width="26.29"/>
    <col customWidth="1" min="13" max="13" width="25.57"/>
    <col customWidth="1" min="14" max="26" width="10.71"/>
  </cols>
  <sheetData>
    <row r="2">
      <c r="B2" s="1">
        <v>2016.0</v>
      </c>
      <c r="C2" s="1"/>
      <c r="D2" s="1"/>
      <c r="E2" s="1"/>
      <c r="F2" s="1"/>
      <c r="G2" s="1"/>
      <c r="H2" s="1"/>
      <c r="I2" s="1"/>
      <c r="J2" s="1"/>
      <c r="K2" s="1"/>
      <c r="L2" s="1"/>
      <c r="M2" s="1"/>
    </row>
    <row r="3" ht="69.0" customHeight="1">
      <c r="A3" s="4" t="s">
        <v>0</v>
      </c>
      <c r="B3" s="6"/>
      <c r="C3" s="6"/>
      <c r="D3" s="6"/>
      <c r="E3" s="6"/>
      <c r="F3" s="6"/>
      <c r="G3" s="6"/>
      <c r="H3" s="6"/>
      <c r="I3" s="6"/>
      <c r="J3" s="6"/>
      <c r="K3" s="6"/>
      <c r="L3" s="6"/>
      <c r="M3" s="10"/>
    </row>
    <row r="4">
      <c r="A4" s="8" t="s">
        <v>2</v>
      </c>
      <c r="B4" s="9" t="s">
        <v>3</v>
      </c>
      <c r="C4" s="9" t="s">
        <v>4</v>
      </c>
      <c r="D4" s="11" t="s">
        <v>5</v>
      </c>
      <c r="E4" s="9" t="s">
        <v>6</v>
      </c>
      <c r="F4" s="9" t="s">
        <v>7</v>
      </c>
      <c r="G4" s="9" t="s">
        <v>8</v>
      </c>
      <c r="H4" s="9" t="s">
        <v>9</v>
      </c>
      <c r="I4" s="9" t="s">
        <v>10</v>
      </c>
      <c r="J4" s="9" t="s">
        <v>11</v>
      </c>
      <c r="K4" s="9" t="s">
        <v>12</v>
      </c>
      <c r="L4" s="9" t="s">
        <v>13</v>
      </c>
      <c r="M4" s="9" t="s">
        <v>14</v>
      </c>
    </row>
    <row r="5" ht="252.75" customHeight="1">
      <c r="A5" s="14">
        <v>1.0</v>
      </c>
      <c r="B5" s="15" t="s">
        <v>15</v>
      </c>
      <c r="C5" s="15" t="s">
        <v>16</v>
      </c>
      <c r="D5" s="16" t="s">
        <v>17</v>
      </c>
      <c r="E5" s="17" t="s">
        <v>18</v>
      </c>
      <c r="F5" s="15" t="s">
        <v>19</v>
      </c>
      <c r="G5" s="18" t="s">
        <v>22</v>
      </c>
      <c r="H5" s="19" t="s">
        <v>27</v>
      </c>
      <c r="I5" s="17" t="s">
        <v>28</v>
      </c>
      <c r="J5" s="15" t="s">
        <v>31</v>
      </c>
      <c r="K5" s="15" t="s">
        <v>32</v>
      </c>
      <c r="L5" s="21">
        <v>859217.49</v>
      </c>
      <c r="M5" s="17" t="s">
        <v>38</v>
      </c>
    </row>
    <row r="6" ht="249.75" customHeight="1">
      <c r="A6" s="14">
        <v>2.0</v>
      </c>
      <c r="B6" s="15" t="s">
        <v>39</v>
      </c>
      <c r="C6" s="17" t="s">
        <v>40</v>
      </c>
      <c r="D6" s="16" t="s">
        <v>17</v>
      </c>
      <c r="E6" s="17" t="s">
        <v>42</v>
      </c>
      <c r="F6" s="15" t="s">
        <v>43</v>
      </c>
      <c r="G6" s="18" t="s">
        <v>44</v>
      </c>
      <c r="H6" s="19" t="s">
        <v>46</v>
      </c>
      <c r="I6" s="17" t="s">
        <v>47</v>
      </c>
      <c r="J6" s="23" t="s">
        <v>49</v>
      </c>
      <c r="K6" s="23" t="s">
        <v>51</v>
      </c>
      <c r="L6" s="21">
        <v>1243314.32</v>
      </c>
      <c r="M6" s="20" t="s">
        <v>38</v>
      </c>
    </row>
    <row r="7" ht="345.75" customHeight="1">
      <c r="A7" s="14">
        <v>3.0</v>
      </c>
      <c r="B7" s="15" t="s">
        <v>56</v>
      </c>
      <c r="C7" s="17" t="s">
        <v>16</v>
      </c>
      <c r="D7" s="16" t="s">
        <v>17</v>
      </c>
      <c r="E7" s="17" t="s">
        <v>60</v>
      </c>
      <c r="F7" s="15" t="s">
        <v>19</v>
      </c>
      <c r="G7" s="18" t="s">
        <v>62</v>
      </c>
      <c r="H7" s="19" t="s">
        <v>65</v>
      </c>
      <c r="I7" s="17" t="s">
        <v>74</v>
      </c>
      <c r="J7" s="23" t="s">
        <v>91</v>
      </c>
      <c r="K7" s="23" t="s">
        <v>82</v>
      </c>
      <c r="L7" s="21">
        <v>667058.33</v>
      </c>
      <c r="M7" s="20" t="s">
        <v>38</v>
      </c>
    </row>
    <row r="8" ht="64.5" customHeight="1">
      <c r="A8" s="4" t="s">
        <v>86</v>
      </c>
      <c r="B8" s="6"/>
      <c r="C8" s="6"/>
      <c r="D8" s="6"/>
      <c r="E8" s="6"/>
      <c r="F8" s="6"/>
      <c r="G8" s="6"/>
      <c r="H8" s="6"/>
      <c r="I8" s="6"/>
      <c r="J8" s="6"/>
      <c r="K8" s="6"/>
      <c r="L8" s="6"/>
      <c r="M8" s="10"/>
    </row>
    <row r="9">
      <c r="A9" s="8" t="s">
        <v>2</v>
      </c>
      <c r="B9" s="9" t="s">
        <v>3</v>
      </c>
      <c r="C9" s="9" t="s">
        <v>4</v>
      </c>
      <c r="D9" s="11" t="s">
        <v>5</v>
      </c>
      <c r="E9" s="9" t="s">
        <v>6</v>
      </c>
      <c r="F9" s="9" t="s">
        <v>7</v>
      </c>
      <c r="G9" s="9" t="s">
        <v>8</v>
      </c>
      <c r="H9" s="8" t="s">
        <v>9</v>
      </c>
      <c r="I9" s="9" t="s">
        <v>10</v>
      </c>
      <c r="J9" s="9" t="s">
        <v>11</v>
      </c>
      <c r="K9" s="9" t="s">
        <v>12</v>
      </c>
      <c r="L9" s="9" t="s">
        <v>13</v>
      </c>
      <c r="M9" s="9" t="s">
        <v>14</v>
      </c>
    </row>
    <row r="10" ht="115.5" customHeight="1">
      <c r="A10" s="14">
        <v>4.0</v>
      </c>
      <c r="B10" s="15" t="s">
        <v>100</v>
      </c>
      <c r="C10" s="15" t="s">
        <v>102</v>
      </c>
      <c r="D10" s="16" t="s">
        <v>105</v>
      </c>
      <c r="E10" s="17" t="s">
        <v>107</v>
      </c>
      <c r="F10" s="15" t="s">
        <v>109</v>
      </c>
      <c r="G10" s="18" t="s">
        <v>111</v>
      </c>
      <c r="H10" s="19" t="s">
        <v>112</v>
      </c>
      <c r="I10" s="17" t="s">
        <v>114</v>
      </c>
      <c r="J10" s="17" t="s">
        <v>116</v>
      </c>
      <c r="K10" s="15" t="s">
        <v>118</v>
      </c>
      <c r="L10" s="21">
        <v>10000.0</v>
      </c>
      <c r="M10" s="17" t="s">
        <v>38</v>
      </c>
    </row>
    <row r="11" ht="132.0" customHeight="1">
      <c r="A11" s="14">
        <v>5.0</v>
      </c>
      <c r="B11" s="15" t="s">
        <v>121</v>
      </c>
      <c r="C11" s="15" t="s">
        <v>122</v>
      </c>
      <c r="D11" s="16" t="s">
        <v>105</v>
      </c>
      <c r="E11" s="17" t="s">
        <v>107</v>
      </c>
      <c r="F11" s="15" t="s">
        <v>109</v>
      </c>
      <c r="G11" s="18" t="s">
        <v>125</v>
      </c>
      <c r="H11" s="19" t="s">
        <v>126</v>
      </c>
      <c r="I11" s="17" t="s">
        <v>127</v>
      </c>
      <c r="J11" s="17" t="s">
        <v>129</v>
      </c>
      <c r="K11" s="15" t="s">
        <v>131</v>
      </c>
      <c r="L11" s="21">
        <v>10000.0</v>
      </c>
      <c r="M11" s="17" t="s">
        <v>38</v>
      </c>
    </row>
    <row r="12" ht="197.25" customHeight="1">
      <c r="A12" s="14">
        <v>6.0</v>
      </c>
      <c r="B12" s="15" t="s">
        <v>133</v>
      </c>
      <c r="C12" s="15" t="s">
        <v>135</v>
      </c>
      <c r="D12" s="16" t="s">
        <v>105</v>
      </c>
      <c r="E12" s="17" t="s">
        <v>107</v>
      </c>
      <c r="F12" s="15" t="s">
        <v>139</v>
      </c>
      <c r="G12" s="18" t="s">
        <v>141</v>
      </c>
      <c r="H12" s="19" t="s">
        <v>144</v>
      </c>
      <c r="I12" s="17" t="s">
        <v>145</v>
      </c>
      <c r="J12" s="17" t="s">
        <v>146</v>
      </c>
      <c r="K12" s="15" t="s">
        <v>148</v>
      </c>
      <c r="L12" s="21">
        <v>10000.0</v>
      </c>
      <c r="M12" s="17" t="s">
        <v>38</v>
      </c>
    </row>
    <row r="13" ht="183.75" customHeight="1">
      <c r="A13" s="14">
        <v>7.0</v>
      </c>
      <c r="B13" s="15" t="s">
        <v>150</v>
      </c>
      <c r="C13" s="15" t="s">
        <v>151</v>
      </c>
      <c r="D13" s="16" t="s">
        <v>105</v>
      </c>
      <c r="E13" s="17" t="s">
        <v>152</v>
      </c>
      <c r="F13" s="15" t="s">
        <v>153</v>
      </c>
      <c r="G13" s="18" t="s">
        <v>154</v>
      </c>
      <c r="H13" s="19" t="s">
        <v>155</v>
      </c>
      <c r="I13" s="17" t="s">
        <v>156</v>
      </c>
      <c r="J13" s="17" t="s">
        <v>157</v>
      </c>
      <c r="K13" s="15" t="s">
        <v>158</v>
      </c>
      <c r="L13" s="21">
        <v>10000.0</v>
      </c>
      <c r="M13" s="17" t="s">
        <v>38</v>
      </c>
    </row>
    <row r="14" ht="239.25" customHeight="1">
      <c r="A14" s="14">
        <v>8.0</v>
      </c>
      <c r="B14" s="15" t="s">
        <v>159</v>
      </c>
      <c r="C14" s="15" t="s">
        <v>160</v>
      </c>
      <c r="D14" s="16" t="s">
        <v>105</v>
      </c>
      <c r="E14" s="17" t="s">
        <v>107</v>
      </c>
      <c r="F14" s="15" t="s">
        <v>162</v>
      </c>
      <c r="G14" s="18" t="s">
        <v>164</v>
      </c>
      <c r="H14" s="19" t="s">
        <v>166</v>
      </c>
      <c r="I14" s="17" t="s">
        <v>167</v>
      </c>
      <c r="J14" s="17" t="s">
        <v>168</v>
      </c>
      <c r="K14" s="15" t="s">
        <v>169</v>
      </c>
      <c r="L14" s="21">
        <v>10000.0</v>
      </c>
      <c r="M14" s="17" t="s">
        <v>38</v>
      </c>
    </row>
    <row r="15" ht="222.0" customHeight="1">
      <c r="A15" s="14">
        <v>9.0</v>
      </c>
      <c r="B15" s="15" t="s">
        <v>170</v>
      </c>
      <c r="C15" s="15" t="s">
        <v>171</v>
      </c>
      <c r="D15" s="16" t="s">
        <v>105</v>
      </c>
      <c r="E15" s="17" t="s">
        <v>107</v>
      </c>
      <c r="F15" s="15" t="s">
        <v>153</v>
      </c>
      <c r="G15" s="18" t="s">
        <v>174</v>
      </c>
      <c r="H15" s="19" t="s">
        <v>176</v>
      </c>
      <c r="I15" s="17" t="s">
        <v>178</v>
      </c>
      <c r="J15" s="20" t="s">
        <v>180</v>
      </c>
      <c r="K15" s="23" t="s">
        <v>184</v>
      </c>
      <c r="L15" s="21">
        <v>10000.0</v>
      </c>
      <c r="M15" s="17" t="s">
        <v>38</v>
      </c>
    </row>
    <row r="16" ht="248.25" customHeight="1">
      <c r="A16" s="14">
        <v>10.0</v>
      </c>
      <c r="B16" s="15" t="s">
        <v>187</v>
      </c>
      <c r="C16" s="15" t="s">
        <v>188</v>
      </c>
      <c r="D16" s="16" t="s">
        <v>105</v>
      </c>
      <c r="E16" s="17" t="s">
        <v>107</v>
      </c>
      <c r="F16" s="15" t="s">
        <v>193</v>
      </c>
      <c r="G16" s="18" t="s">
        <v>195</v>
      </c>
      <c r="H16" s="19" t="s">
        <v>196</v>
      </c>
      <c r="I16" s="17" t="s">
        <v>198</v>
      </c>
      <c r="J16" s="17" t="s">
        <v>199</v>
      </c>
      <c r="K16" s="15" t="s">
        <v>200</v>
      </c>
      <c r="L16" s="21">
        <v>10000.0</v>
      </c>
      <c r="M16" s="17" t="s">
        <v>38</v>
      </c>
    </row>
    <row r="17" ht="129.75" customHeight="1">
      <c r="A17" s="14">
        <v>11.0</v>
      </c>
      <c r="B17" s="15" t="s">
        <v>202</v>
      </c>
      <c r="C17" s="15" t="s">
        <v>203</v>
      </c>
      <c r="D17" s="16" t="s">
        <v>105</v>
      </c>
      <c r="E17" s="17" t="s">
        <v>107</v>
      </c>
      <c r="F17" s="15" t="s">
        <v>193</v>
      </c>
      <c r="G17" s="18" t="s">
        <v>207</v>
      </c>
      <c r="H17" s="19" t="s">
        <v>209</v>
      </c>
      <c r="I17" s="17" t="s">
        <v>211</v>
      </c>
      <c r="J17" s="17" t="s">
        <v>212</v>
      </c>
      <c r="K17" s="15" t="s">
        <v>215</v>
      </c>
      <c r="L17" s="21">
        <v>10000.0</v>
      </c>
      <c r="M17" s="17" t="s">
        <v>38</v>
      </c>
    </row>
    <row r="18" ht="143.25" customHeight="1">
      <c r="A18" s="14">
        <v>12.0</v>
      </c>
      <c r="B18" s="19" t="s">
        <v>230</v>
      </c>
      <c r="C18" s="19" t="s">
        <v>171</v>
      </c>
      <c r="D18" s="16" t="s">
        <v>105</v>
      </c>
      <c r="E18" s="19" t="s">
        <v>107</v>
      </c>
      <c r="F18" s="34" t="s">
        <v>153</v>
      </c>
      <c r="G18" s="18" t="s">
        <v>242</v>
      </c>
      <c r="H18" s="19" t="s">
        <v>245</v>
      </c>
      <c r="I18" s="19" t="s">
        <v>247</v>
      </c>
      <c r="J18" s="17" t="s">
        <v>249</v>
      </c>
      <c r="K18" s="15" t="s">
        <v>252</v>
      </c>
      <c r="L18" s="21">
        <v>10000.0</v>
      </c>
      <c r="M18" s="17" t="s">
        <v>103</v>
      </c>
    </row>
    <row r="19">
      <c r="A19" s="35" t="s">
        <v>217</v>
      </c>
      <c r="B19" s="6"/>
      <c r="C19" s="6"/>
      <c r="D19" s="6"/>
      <c r="E19" s="6"/>
      <c r="F19" s="6"/>
      <c r="G19" s="6"/>
      <c r="H19" s="6"/>
      <c r="I19" s="6"/>
      <c r="J19" s="6"/>
      <c r="K19" s="6"/>
      <c r="L19" s="6"/>
      <c r="M19" s="10"/>
    </row>
    <row r="20">
      <c r="A20" s="8" t="s">
        <v>2</v>
      </c>
      <c r="B20" s="9" t="s">
        <v>3</v>
      </c>
      <c r="C20" s="9" t="s">
        <v>4</v>
      </c>
      <c r="D20" s="11" t="s">
        <v>5</v>
      </c>
      <c r="E20" s="9" t="s">
        <v>6</v>
      </c>
      <c r="F20" s="9" t="s">
        <v>7</v>
      </c>
      <c r="G20" s="9" t="s">
        <v>8</v>
      </c>
      <c r="H20" s="8" t="s">
        <v>9</v>
      </c>
      <c r="I20" s="9" t="s">
        <v>10</v>
      </c>
      <c r="J20" s="9" t="s">
        <v>11</v>
      </c>
      <c r="K20" s="9" t="s">
        <v>12</v>
      </c>
      <c r="L20" s="9" t="s">
        <v>13</v>
      </c>
      <c r="M20" s="9" t="s">
        <v>14</v>
      </c>
    </row>
    <row r="21" ht="198.75" customHeight="1">
      <c r="A21" s="14">
        <v>13.0</v>
      </c>
      <c r="B21" s="15" t="s">
        <v>233</v>
      </c>
      <c r="C21" s="15" t="s">
        <v>235</v>
      </c>
      <c r="D21" s="26" t="s">
        <v>239</v>
      </c>
      <c r="E21" s="17" t="s">
        <v>240</v>
      </c>
      <c r="F21" s="17" t="s">
        <v>244</v>
      </c>
      <c r="G21" s="18" t="s">
        <v>246</v>
      </c>
      <c r="H21" s="19" t="s">
        <v>307</v>
      </c>
      <c r="I21" s="17" t="s">
        <v>253</v>
      </c>
      <c r="J21" s="20" t="s">
        <v>255</v>
      </c>
      <c r="K21" s="15" t="s">
        <v>258</v>
      </c>
      <c r="L21" s="24">
        <v>3300.0</v>
      </c>
      <c r="M21" s="17" t="s">
        <v>38</v>
      </c>
    </row>
    <row r="22" ht="252.0" customHeight="1">
      <c r="A22" s="14">
        <v>14.0</v>
      </c>
      <c r="B22" s="15" t="s">
        <v>262</v>
      </c>
      <c r="C22" s="15" t="s">
        <v>264</v>
      </c>
      <c r="D22" s="26" t="s">
        <v>239</v>
      </c>
      <c r="E22" s="17" t="s">
        <v>268</v>
      </c>
      <c r="F22" s="17" t="s">
        <v>269</v>
      </c>
      <c r="G22" s="18" t="s">
        <v>273</v>
      </c>
      <c r="H22" s="19" t="s">
        <v>277</v>
      </c>
      <c r="I22" s="17" t="s">
        <v>280</v>
      </c>
      <c r="J22" s="20" t="s">
        <v>281</v>
      </c>
      <c r="K22" s="15" t="s">
        <v>283</v>
      </c>
      <c r="L22" s="24">
        <v>3300.0</v>
      </c>
      <c r="M22" s="17" t="s">
        <v>38</v>
      </c>
    </row>
    <row r="23" ht="150.75" customHeight="1">
      <c r="A23" s="14">
        <v>15.0</v>
      </c>
      <c r="B23" s="15" t="s">
        <v>348</v>
      </c>
      <c r="C23" s="15" t="s">
        <v>351</v>
      </c>
      <c r="D23" s="26" t="s">
        <v>239</v>
      </c>
      <c r="E23" s="17" t="s">
        <v>317</v>
      </c>
      <c r="F23" s="17" t="s">
        <v>355</v>
      </c>
      <c r="G23" s="18" t="s">
        <v>357</v>
      </c>
      <c r="H23" s="19" t="s">
        <v>361</v>
      </c>
      <c r="I23" s="17" t="s">
        <v>363</v>
      </c>
      <c r="J23" s="20" t="s">
        <v>365</v>
      </c>
      <c r="K23" s="15" t="s">
        <v>368</v>
      </c>
      <c r="L23" s="24">
        <v>3300.0</v>
      </c>
      <c r="M23" s="17" t="s">
        <v>38</v>
      </c>
    </row>
    <row r="24" ht="158.25" customHeight="1">
      <c r="A24" s="14">
        <v>16.0</v>
      </c>
      <c r="B24" s="15" t="s">
        <v>289</v>
      </c>
      <c r="C24" s="15" t="s">
        <v>291</v>
      </c>
      <c r="D24" s="26" t="s">
        <v>239</v>
      </c>
      <c r="E24" s="17" t="s">
        <v>295</v>
      </c>
      <c r="F24" s="17" t="s">
        <v>269</v>
      </c>
      <c r="G24" s="18" t="s">
        <v>297</v>
      </c>
      <c r="H24" s="19" t="s">
        <v>300</v>
      </c>
      <c r="I24" s="17" t="s">
        <v>302</v>
      </c>
      <c r="J24" s="20" t="s">
        <v>304</v>
      </c>
      <c r="K24" s="15" t="s">
        <v>309</v>
      </c>
      <c r="L24" s="24">
        <v>3300.0</v>
      </c>
      <c r="M24" s="17" t="s">
        <v>38</v>
      </c>
    </row>
    <row r="25" ht="202.5" customHeight="1">
      <c r="A25" s="14">
        <v>17.0</v>
      </c>
      <c r="B25" s="15" t="s">
        <v>313</v>
      </c>
      <c r="C25" s="15" t="s">
        <v>314</v>
      </c>
      <c r="D25" s="26" t="s">
        <v>239</v>
      </c>
      <c r="E25" s="17" t="s">
        <v>317</v>
      </c>
      <c r="F25" s="17" t="s">
        <v>318</v>
      </c>
      <c r="G25" s="18" t="s">
        <v>321</v>
      </c>
      <c r="H25" s="19" t="s">
        <v>325</v>
      </c>
      <c r="I25" s="17" t="s">
        <v>326</v>
      </c>
      <c r="J25" s="20" t="s">
        <v>328</v>
      </c>
      <c r="K25" s="15" t="s">
        <v>330</v>
      </c>
      <c r="L25" s="24">
        <v>3300.0</v>
      </c>
      <c r="M25" s="17" t="s">
        <v>38</v>
      </c>
    </row>
    <row r="26" ht="165.0" customHeight="1">
      <c r="A26" s="14">
        <v>18.0</v>
      </c>
      <c r="B26" s="15" t="s">
        <v>335</v>
      </c>
      <c r="C26" s="15" t="s">
        <v>337</v>
      </c>
      <c r="D26" s="26" t="s">
        <v>239</v>
      </c>
      <c r="E26" s="17" t="s">
        <v>340</v>
      </c>
      <c r="F26" s="17" t="s">
        <v>342</v>
      </c>
      <c r="G26" s="18" t="s">
        <v>343</v>
      </c>
      <c r="H26" s="19" t="s">
        <v>346</v>
      </c>
      <c r="I26" s="17" t="s">
        <v>347</v>
      </c>
      <c r="J26" s="20" t="s">
        <v>349</v>
      </c>
      <c r="K26" s="15" t="s">
        <v>353</v>
      </c>
      <c r="L26" s="24">
        <v>3300.0</v>
      </c>
      <c r="M26" s="17" t="s">
        <v>38</v>
      </c>
    </row>
    <row r="27" ht="189.75" customHeight="1">
      <c r="A27" s="14">
        <v>19.0</v>
      </c>
      <c r="B27" s="15" t="s">
        <v>418</v>
      </c>
      <c r="C27" s="15" t="s">
        <v>351</v>
      </c>
      <c r="D27" s="26" t="s">
        <v>239</v>
      </c>
      <c r="E27" s="17" t="s">
        <v>340</v>
      </c>
      <c r="F27" s="17" t="s">
        <v>355</v>
      </c>
      <c r="G27" s="18" t="s">
        <v>423</v>
      </c>
      <c r="H27" s="19" t="s">
        <v>426</v>
      </c>
      <c r="I27" s="17" t="s">
        <v>429</v>
      </c>
      <c r="J27" s="20" t="s">
        <v>430</v>
      </c>
      <c r="K27" s="15" t="s">
        <v>433</v>
      </c>
      <c r="L27" s="24">
        <v>3296.7</v>
      </c>
      <c r="M27" s="17" t="s">
        <v>38</v>
      </c>
    </row>
    <row r="28" ht="159.75" customHeight="1">
      <c r="A28" s="14">
        <v>20.0</v>
      </c>
      <c r="B28" s="15" t="s">
        <v>438</v>
      </c>
      <c r="C28" s="15" t="s">
        <v>351</v>
      </c>
      <c r="D28" s="26" t="s">
        <v>239</v>
      </c>
      <c r="E28" s="17" t="s">
        <v>443</v>
      </c>
      <c r="F28" s="17" t="s">
        <v>355</v>
      </c>
      <c r="G28" s="18" t="s">
        <v>447</v>
      </c>
      <c r="H28" s="19" t="s">
        <v>452</v>
      </c>
      <c r="I28" s="17" t="s">
        <v>446</v>
      </c>
      <c r="J28" s="20" t="s">
        <v>116</v>
      </c>
      <c r="K28" s="15" t="s">
        <v>457</v>
      </c>
      <c r="L28" s="24">
        <v>3300.0</v>
      </c>
      <c r="M28" s="17" t="s">
        <v>38</v>
      </c>
    </row>
    <row r="29" ht="173.25" customHeight="1">
      <c r="A29" s="14">
        <v>21.0</v>
      </c>
      <c r="B29" s="15" t="s">
        <v>462</v>
      </c>
      <c r="C29" s="15" t="s">
        <v>351</v>
      </c>
      <c r="D29" s="26" t="s">
        <v>239</v>
      </c>
      <c r="E29" s="17" t="s">
        <v>466</v>
      </c>
      <c r="F29" s="17" t="s">
        <v>355</v>
      </c>
      <c r="G29" s="18" t="s">
        <v>471</v>
      </c>
      <c r="H29" s="19" t="s">
        <v>476</v>
      </c>
      <c r="I29" s="17" t="s">
        <v>478</v>
      </c>
      <c r="J29" s="20" t="s">
        <v>479</v>
      </c>
      <c r="K29" s="15" t="s">
        <v>484</v>
      </c>
      <c r="L29" s="24">
        <v>3284.6</v>
      </c>
      <c r="M29" s="17" t="s">
        <v>38</v>
      </c>
    </row>
    <row r="30" ht="167.25" customHeight="1">
      <c r="A30" s="14">
        <v>22.0</v>
      </c>
      <c r="B30" s="15" t="s">
        <v>358</v>
      </c>
      <c r="C30" s="15" t="s">
        <v>360</v>
      </c>
      <c r="D30" s="26" t="s">
        <v>239</v>
      </c>
      <c r="E30" s="17" t="s">
        <v>369</v>
      </c>
      <c r="F30" s="17" t="s">
        <v>370</v>
      </c>
      <c r="G30" s="18" t="s">
        <v>373</v>
      </c>
      <c r="H30" s="19" t="s">
        <v>374</v>
      </c>
      <c r="I30" s="17" t="s">
        <v>375</v>
      </c>
      <c r="J30" s="20" t="s">
        <v>156</v>
      </c>
      <c r="K30" s="15" t="s">
        <v>379</v>
      </c>
      <c r="L30" s="24">
        <v>3297.3</v>
      </c>
      <c r="M30" s="17" t="s">
        <v>38</v>
      </c>
    </row>
    <row r="31" ht="234.75" customHeight="1">
      <c r="A31" s="14">
        <v>23.0</v>
      </c>
      <c r="B31" s="19" t="s">
        <v>512</v>
      </c>
      <c r="C31" s="19" t="s">
        <v>351</v>
      </c>
      <c r="D31" s="26" t="s">
        <v>239</v>
      </c>
      <c r="E31" s="19" t="s">
        <v>517</v>
      </c>
      <c r="F31" s="16" t="s">
        <v>355</v>
      </c>
      <c r="G31" s="18" t="s">
        <v>519</v>
      </c>
      <c r="H31" s="19" t="s">
        <v>525</v>
      </c>
      <c r="I31" s="37" t="s">
        <v>527</v>
      </c>
      <c r="J31" s="20" t="s">
        <v>530</v>
      </c>
      <c r="K31" s="15" t="s">
        <v>533</v>
      </c>
      <c r="L31" s="24"/>
      <c r="M31" s="17" t="s">
        <v>103</v>
      </c>
    </row>
    <row r="32" ht="39.0" customHeight="1">
      <c r="A32" s="35" t="s">
        <v>1</v>
      </c>
      <c r="B32" s="6"/>
      <c r="C32" s="6"/>
      <c r="D32" s="6"/>
      <c r="E32" s="6"/>
      <c r="F32" s="6"/>
      <c r="G32" s="6"/>
      <c r="H32" s="6"/>
      <c r="I32" s="6"/>
      <c r="J32" s="6"/>
      <c r="K32" s="6"/>
      <c r="L32" s="6"/>
      <c r="M32" s="10"/>
    </row>
    <row r="33" ht="15.75" customHeight="1">
      <c r="A33" s="8" t="s">
        <v>2</v>
      </c>
      <c r="B33" s="9" t="s">
        <v>3</v>
      </c>
      <c r="C33" s="9" t="s">
        <v>4</v>
      </c>
      <c r="D33" s="11" t="s">
        <v>5</v>
      </c>
      <c r="E33" s="9" t="s">
        <v>6</v>
      </c>
      <c r="F33" s="9" t="s">
        <v>7</v>
      </c>
      <c r="G33" s="9" t="s">
        <v>8</v>
      </c>
      <c r="H33" s="8" t="s">
        <v>9</v>
      </c>
      <c r="I33" s="9" t="s">
        <v>10</v>
      </c>
      <c r="J33" s="9" t="s">
        <v>11</v>
      </c>
      <c r="K33" s="9" t="s">
        <v>12</v>
      </c>
      <c r="L33" s="9" t="s">
        <v>13</v>
      </c>
      <c r="M33" s="9" t="s">
        <v>14</v>
      </c>
    </row>
    <row r="34" ht="15.75" customHeight="1">
      <c r="A34" s="14">
        <v>24.0</v>
      </c>
      <c r="B34" s="15" t="s">
        <v>552</v>
      </c>
      <c r="C34" s="15" t="s">
        <v>553</v>
      </c>
      <c r="D34" s="16" t="s">
        <v>25</v>
      </c>
      <c r="E34" s="17" t="s">
        <v>436</v>
      </c>
      <c r="F34" s="20" t="s">
        <v>555</v>
      </c>
      <c r="G34" s="18" t="s">
        <v>556</v>
      </c>
      <c r="H34" s="19" t="s">
        <v>557</v>
      </c>
      <c r="I34" s="20" t="s">
        <v>558</v>
      </c>
      <c r="J34" s="23" t="s">
        <v>559</v>
      </c>
      <c r="K34" s="20" t="s">
        <v>90</v>
      </c>
      <c r="L34" s="36">
        <v>39534.0</v>
      </c>
      <c r="M34" s="20" t="s">
        <v>38</v>
      </c>
    </row>
    <row r="35" ht="15.75" customHeight="1">
      <c r="A35" s="14">
        <v>25.0</v>
      </c>
      <c r="B35" s="15" t="s">
        <v>561</v>
      </c>
      <c r="C35" s="15" t="s">
        <v>563</v>
      </c>
      <c r="D35" s="16" t="s">
        <v>105</v>
      </c>
      <c r="E35" s="17" t="s">
        <v>436</v>
      </c>
      <c r="F35" s="20" t="s">
        <v>567</v>
      </c>
      <c r="G35" s="18" t="s">
        <v>569</v>
      </c>
      <c r="H35" s="19" t="s">
        <v>574</v>
      </c>
      <c r="I35" s="20" t="s">
        <v>375</v>
      </c>
      <c r="J35" s="23" t="s">
        <v>575</v>
      </c>
      <c r="K35" s="20" t="s">
        <v>90</v>
      </c>
      <c r="L35" s="36">
        <v>29304.0</v>
      </c>
      <c r="M35" s="20" t="s">
        <v>38</v>
      </c>
    </row>
    <row r="36" ht="225.75" customHeight="1">
      <c r="A36" s="14">
        <v>26.0</v>
      </c>
      <c r="B36" s="15" t="s">
        <v>431</v>
      </c>
      <c r="C36" s="15" t="s">
        <v>434</v>
      </c>
      <c r="D36" s="16" t="s">
        <v>105</v>
      </c>
      <c r="E36" s="17" t="s">
        <v>436</v>
      </c>
      <c r="F36" s="20" t="s">
        <v>439</v>
      </c>
      <c r="G36" s="18" t="s">
        <v>441</v>
      </c>
      <c r="H36" s="19" t="s">
        <v>442</v>
      </c>
      <c r="I36" s="20" t="s">
        <v>446</v>
      </c>
      <c r="J36" s="15" t="s">
        <v>451</v>
      </c>
      <c r="K36" s="17" t="s">
        <v>90</v>
      </c>
      <c r="L36" s="36">
        <v>45518.0</v>
      </c>
      <c r="M36" s="20" t="s">
        <v>38</v>
      </c>
    </row>
    <row r="37" ht="187.5" customHeight="1">
      <c r="A37" s="14">
        <v>27.0</v>
      </c>
      <c r="B37" s="15" t="s">
        <v>456</v>
      </c>
      <c r="C37" s="15" t="s">
        <v>458</v>
      </c>
      <c r="D37" s="16" t="s">
        <v>25</v>
      </c>
      <c r="E37" s="17" t="s">
        <v>436</v>
      </c>
      <c r="F37" s="20" t="s">
        <v>463</v>
      </c>
      <c r="G37" s="18" t="s">
        <v>465</v>
      </c>
      <c r="H37" s="19" t="s">
        <v>469</v>
      </c>
      <c r="I37" s="20" t="s">
        <v>472</v>
      </c>
      <c r="J37" s="23" t="s">
        <v>474</v>
      </c>
      <c r="K37" s="17" t="s">
        <v>90</v>
      </c>
      <c r="L37" s="36">
        <v>44279.4</v>
      </c>
      <c r="M37" s="20" t="s">
        <v>38</v>
      </c>
    </row>
    <row r="38" ht="258.75" customHeight="1">
      <c r="A38" s="14">
        <v>28.0</v>
      </c>
      <c r="B38" s="15" t="s">
        <v>508</v>
      </c>
      <c r="C38" s="15" t="s">
        <v>509</v>
      </c>
      <c r="D38" s="16" t="s">
        <v>105</v>
      </c>
      <c r="E38" s="17" t="s">
        <v>513</v>
      </c>
      <c r="F38" s="20" t="s">
        <v>514</v>
      </c>
      <c r="G38" s="18" t="s">
        <v>516</v>
      </c>
      <c r="H38" s="19" t="s">
        <v>522</v>
      </c>
      <c r="I38" s="20" t="s">
        <v>523</v>
      </c>
      <c r="J38" s="15" t="s">
        <v>526</v>
      </c>
      <c r="K38" s="15" t="s">
        <v>528</v>
      </c>
      <c r="L38" s="24">
        <v>506976.7</v>
      </c>
      <c r="M38" s="20" t="s">
        <v>38</v>
      </c>
    </row>
    <row r="39" ht="346.5" customHeight="1">
      <c r="A39" s="14">
        <v>29.0</v>
      </c>
      <c r="B39" s="15" t="s">
        <v>108</v>
      </c>
      <c r="C39" s="15" t="s">
        <v>110</v>
      </c>
      <c r="D39" s="16" t="s">
        <v>105</v>
      </c>
      <c r="E39" s="17" t="s">
        <v>113</v>
      </c>
      <c r="F39" s="20" t="s">
        <v>115</v>
      </c>
      <c r="G39" s="18" t="s">
        <v>117</v>
      </c>
      <c r="H39" s="19" t="s">
        <v>120</v>
      </c>
      <c r="I39" s="20" t="s">
        <v>28</v>
      </c>
      <c r="J39" s="23" t="s">
        <v>123</v>
      </c>
      <c r="K39" s="23" t="s">
        <v>124</v>
      </c>
      <c r="L39" s="24">
        <v>2980524.27</v>
      </c>
      <c r="M39" s="20" t="s">
        <v>38</v>
      </c>
    </row>
    <row r="40" ht="15.75" customHeight="1"/>
    <row r="41" ht="15.75" customHeight="1">
      <c r="C41" s="44" t="s">
        <v>615</v>
      </c>
      <c r="D41" s="44" t="s">
        <v>617</v>
      </c>
      <c r="E41" s="44" t="s">
        <v>619</v>
      </c>
      <c r="F41" s="44" t="s">
        <v>620</v>
      </c>
      <c r="G41" s="44" t="s">
        <v>622</v>
      </c>
    </row>
    <row r="42" ht="15.75" customHeight="1">
      <c r="B42" s="45" t="s">
        <v>625</v>
      </c>
      <c r="C42" s="46">
        <v>0.0</v>
      </c>
      <c r="D42" s="46">
        <v>3.0</v>
      </c>
      <c r="E42" s="46">
        <v>3.0</v>
      </c>
      <c r="F42" s="47">
        <v>0.0</v>
      </c>
      <c r="G42" s="47">
        <f t="shared" ref="G42:G45" si="1">E42+F42</f>
        <v>3</v>
      </c>
    </row>
    <row r="43" ht="15.75" customHeight="1">
      <c r="B43" s="45" t="s">
        <v>697</v>
      </c>
      <c r="C43" s="46">
        <v>9.0</v>
      </c>
      <c r="D43" s="46">
        <v>0.0</v>
      </c>
      <c r="E43" s="46">
        <v>9.0</v>
      </c>
      <c r="F43" s="47">
        <v>0.0</v>
      </c>
      <c r="G43" s="47">
        <f t="shared" si="1"/>
        <v>9</v>
      </c>
    </row>
    <row r="44" ht="15.75" customHeight="1">
      <c r="B44" s="45" t="s">
        <v>706</v>
      </c>
      <c r="C44" s="46">
        <v>11.0</v>
      </c>
      <c r="D44" s="46">
        <v>0.0</v>
      </c>
      <c r="E44" s="46">
        <v>10.0</v>
      </c>
      <c r="F44" s="47">
        <v>1.0</v>
      </c>
      <c r="G44" s="47">
        <f t="shared" si="1"/>
        <v>11</v>
      </c>
    </row>
    <row r="45" ht="15.75" customHeight="1">
      <c r="B45" s="45" t="s">
        <v>709</v>
      </c>
      <c r="C45" s="46">
        <v>6.0</v>
      </c>
      <c r="D45" s="46">
        <v>0.0</v>
      </c>
      <c r="E45" s="46">
        <v>6.0</v>
      </c>
      <c r="F45" s="47">
        <v>0.0</v>
      </c>
      <c r="G45" s="47">
        <f t="shared" si="1"/>
        <v>6</v>
      </c>
    </row>
    <row r="46" ht="15.75" customHeight="1">
      <c r="C46" s="49">
        <f t="shared" ref="C46:G46" si="2">SUM(C42:C45)</f>
        <v>26</v>
      </c>
      <c r="D46" s="49">
        <f t="shared" si="2"/>
        <v>3</v>
      </c>
      <c r="E46" s="49">
        <f t="shared" si="2"/>
        <v>28</v>
      </c>
      <c r="F46" s="49">
        <f t="shared" si="2"/>
        <v>1</v>
      </c>
      <c r="G46" s="49">
        <f t="shared" si="2"/>
        <v>29</v>
      </c>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3:M3"/>
    <mergeCell ref="A8:M8"/>
    <mergeCell ref="A19:M19"/>
    <mergeCell ref="A32:M3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7"/>
    <col customWidth="1" min="2" max="2" width="27.71"/>
    <col customWidth="1" min="3" max="3" width="24.29"/>
    <col customWidth="1" min="4" max="4" width="28.29"/>
    <col customWidth="1" min="5" max="5" width="23.86"/>
    <col customWidth="1" min="6" max="6" width="20.14"/>
    <col customWidth="1" min="7" max="7" width="31.0"/>
    <col customWidth="1" min="8" max="8" width="47.71"/>
    <col customWidth="1" min="9" max="9" width="29.43"/>
    <col customWidth="1" min="10" max="10" width="36.43"/>
    <col customWidth="1" min="11" max="11" width="39.71"/>
    <col customWidth="1" min="12" max="12" width="26.29"/>
    <col customWidth="1" min="13" max="13" width="21.29"/>
    <col customWidth="1" min="14" max="26" width="10.71"/>
  </cols>
  <sheetData>
    <row r="2">
      <c r="B2" s="1">
        <v>2017.0</v>
      </c>
      <c r="C2" s="1"/>
      <c r="D2" s="1"/>
      <c r="E2" s="1"/>
      <c r="F2" s="1"/>
      <c r="G2" s="1"/>
      <c r="H2" s="1"/>
      <c r="I2" s="1"/>
      <c r="J2" s="1"/>
      <c r="K2" s="1"/>
      <c r="L2" s="1"/>
      <c r="M2" s="1"/>
    </row>
    <row r="3">
      <c r="A3" s="2" t="s">
        <v>0</v>
      </c>
      <c r="B3" s="3"/>
      <c r="C3" s="5"/>
      <c r="D3" s="5"/>
      <c r="E3" s="5"/>
      <c r="F3" s="5"/>
      <c r="G3" s="5"/>
      <c r="H3" s="5"/>
      <c r="I3" s="5"/>
      <c r="J3" s="5"/>
      <c r="K3" s="5"/>
      <c r="L3" s="5"/>
      <c r="M3" s="5"/>
    </row>
    <row r="4">
      <c r="A4" s="8" t="s">
        <v>2</v>
      </c>
      <c r="B4" s="9" t="s">
        <v>3</v>
      </c>
      <c r="C4" s="9" t="s">
        <v>4</v>
      </c>
      <c r="D4" s="11" t="s">
        <v>5</v>
      </c>
      <c r="E4" s="9" t="s">
        <v>6</v>
      </c>
      <c r="F4" s="9" t="s">
        <v>7</v>
      </c>
      <c r="G4" s="9" t="s">
        <v>8</v>
      </c>
      <c r="H4" s="8" t="s">
        <v>9</v>
      </c>
      <c r="I4" s="9" t="s">
        <v>10</v>
      </c>
      <c r="J4" s="9" t="s">
        <v>11</v>
      </c>
      <c r="K4" s="9" t="s">
        <v>12</v>
      </c>
      <c r="L4" s="9" t="s">
        <v>13</v>
      </c>
      <c r="M4" s="9" t="s">
        <v>14</v>
      </c>
    </row>
    <row r="5" ht="261.0" customHeight="1">
      <c r="A5" s="14">
        <v>1.0</v>
      </c>
      <c r="B5" s="15" t="s">
        <v>15</v>
      </c>
      <c r="C5" s="15" t="s">
        <v>16</v>
      </c>
      <c r="D5" s="16" t="s">
        <v>17</v>
      </c>
      <c r="E5" s="17" t="s">
        <v>18</v>
      </c>
      <c r="F5" s="15" t="s">
        <v>19</v>
      </c>
      <c r="G5" s="19" t="s">
        <v>22</v>
      </c>
      <c r="H5" s="19" t="s">
        <v>27</v>
      </c>
      <c r="I5" s="17" t="s">
        <v>28</v>
      </c>
      <c r="J5" s="15" t="s">
        <v>31</v>
      </c>
      <c r="K5" s="15" t="s">
        <v>32</v>
      </c>
      <c r="L5" s="21">
        <v>859217.49</v>
      </c>
      <c r="M5" s="17" t="s">
        <v>38</v>
      </c>
    </row>
    <row r="6" ht="229.5" customHeight="1">
      <c r="A6" s="14">
        <v>2.0</v>
      </c>
      <c r="B6" s="15" t="s">
        <v>39</v>
      </c>
      <c r="C6" s="17" t="s">
        <v>40</v>
      </c>
      <c r="D6" s="16" t="s">
        <v>17</v>
      </c>
      <c r="E6" s="17" t="s">
        <v>42</v>
      </c>
      <c r="F6" s="15" t="s">
        <v>43</v>
      </c>
      <c r="G6" s="19" t="s">
        <v>44</v>
      </c>
      <c r="H6" s="19" t="s">
        <v>46</v>
      </c>
      <c r="I6" s="17" t="s">
        <v>47</v>
      </c>
      <c r="J6" s="23" t="s">
        <v>49</v>
      </c>
      <c r="K6" s="23" t="s">
        <v>51</v>
      </c>
      <c r="L6" s="21">
        <v>1243314.32</v>
      </c>
      <c r="M6" s="20" t="s">
        <v>38</v>
      </c>
    </row>
    <row r="7" ht="343.5" customHeight="1">
      <c r="A7" s="14">
        <v>3.0</v>
      </c>
      <c r="B7" s="15" t="s">
        <v>56</v>
      </c>
      <c r="C7" s="17" t="s">
        <v>16</v>
      </c>
      <c r="D7" s="16" t="s">
        <v>17</v>
      </c>
      <c r="E7" s="17" t="s">
        <v>60</v>
      </c>
      <c r="F7" s="15" t="s">
        <v>19</v>
      </c>
      <c r="G7" s="19" t="s">
        <v>62</v>
      </c>
      <c r="H7" s="19" t="s">
        <v>65</v>
      </c>
      <c r="I7" s="17" t="s">
        <v>74</v>
      </c>
      <c r="J7" s="23" t="s">
        <v>78</v>
      </c>
      <c r="K7" s="23" t="s">
        <v>82</v>
      </c>
      <c r="L7" s="21">
        <v>667058.33</v>
      </c>
      <c r="M7" s="20" t="s">
        <v>38</v>
      </c>
    </row>
    <row r="8">
      <c r="A8" s="2" t="s">
        <v>86</v>
      </c>
      <c r="B8" s="3"/>
      <c r="C8" s="5"/>
      <c r="D8" s="5"/>
      <c r="E8" s="5"/>
      <c r="F8" s="5"/>
      <c r="G8" s="5"/>
      <c r="H8" s="5"/>
      <c r="I8" s="5"/>
      <c r="J8" s="5"/>
      <c r="K8" s="5"/>
      <c r="L8" s="5"/>
      <c r="M8" s="5"/>
    </row>
    <row r="9" ht="81.0" customHeight="1">
      <c r="A9" s="8" t="s">
        <v>2</v>
      </c>
      <c r="B9" s="9" t="s">
        <v>3</v>
      </c>
      <c r="C9" s="9" t="s">
        <v>4</v>
      </c>
      <c r="D9" s="11" t="s">
        <v>5</v>
      </c>
      <c r="E9" s="9" t="s">
        <v>6</v>
      </c>
      <c r="F9" s="9" t="s">
        <v>7</v>
      </c>
      <c r="G9" s="9" t="s">
        <v>8</v>
      </c>
      <c r="H9" s="8" t="s">
        <v>9</v>
      </c>
      <c r="I9" s="9" t="s">
        <v>10</v>
      </c>
      <c r="J9" s="9" t="s">
        <v>11</v>
      </c>
      <c r="K9" s="9" t="s">
        <v>12</v>
      </c>
      <c r="L9" s="9" t="s">
        <v>13</v>
      </c>
      <c r="M9" s="9" t="s">
        <v>14</v>
      </c>
    </row>
    <row r="10" ht="138.75" customHeight="1">
      <c r="A10" s="14">
        <v>4.0</v>
      </c>
      <c r="B10" s="15" t="s">
        <v>100</v>
      </c>
      <c r="C10" s="15" t="s">
        <v>102</v>
      </c>
      <c r="D10" s="16" t="s">
        <v>105</v>
      </c>
      <c r="E10" s="17" t="s">
        <v>107</v>
      </c>
      <c r="F10" s="15" t="s">
        <v>109</v>
      </c>
      <c r="G10" s="19" t="s">
        <v>111</v>
      </c>
      <c r="H10" s="19" t="s">
        <v>112</v>
      </c>
      <c r="I10" s="17" t="s">
        <v>114</v>
      </c>
      <c r="J10" s="17" t="s">
        <v>116</v>
      </c>
      <c r="K10" s="15" t="s">
        <v>118</v>
      </c>
      <c r="L10" s="21">
        <v>10000.0</v>
      </c>
      <c r="M10" s="17" t="s">
        <v>38</v>
      </c>
    </row>
    <row r="11" ht="152.25" customHeight="1">
      <c r="A11" s="14">
        <v>5.0</v>
      </c>
      <c r="B11" s="15" t="s">
        <v>121</v>
      </c>
      <c r="C11" s="15" t="s">
        <v>122</v>
      </c>
      <c r="D11" s="16" t="s">
        <v>105</v>
      </c>
      <c r="E11" s="17" t="s">
        <v>107</v>
      </c>
      <c r="F11" s="15" t="s">
        <v>109</v>
      </c>
      <c r="G11" s="19" t="s">
        <v>125</v>
      </c>
      <c r="H11" s="19" t="s">
        <v>126</v>
      </c>
      <c r="I11" s="17" t="s">
        <v>127</v>
      </c>
      <c r="J11" s="17" t="s">
        <v>129</v>
      </c>
      <c r="K11" s="15" t="s">
        <v>131</v>
      </c>
      <c r="L11" s="21">
        <v>10000.0</v>
      </c>
      <c r="M11" s="17" t="s">
        <v>38</v>
      </c>
    </row>
    <row r="12" ht="195.75" customHeight="1">
      <c r="A12" s="14">
        <v>6.0</v>
      </c>
      <c r="B12" s="15" t="s">
        <v>133</v>
      </c>
      <c r="C12" s="15" t="s">
        <v>135</v>
      </c>
      <c r="D12" s="16" t="s">
        <v>105</v>
      </c>
      <c r="E12" s="17" t="s">
        <v>107</v>
      </c>
      <c r="F12" s="15" t="s">
        <v>139</v>
      </c>
      <c r="G12" s="19" t="s">
        <v>141</v>
      </c>
      <c r="H12" s="19" t="s">
        <v>144</v>
      </c>
      <c r="I12" s="17" t="s">
        <v>145</v>
      </c>
      <c r="J12" s="17" t="s">
        <v>146</v>
      </c>
      <c r="K12" s="15" t="s">
        <v>148</v>
      </c>
      <c r="L12" s="21">
        <v>10000.0</v>
      </c>
      <c r="M12" s="17" t="s">
        <v>38</v>
      </c>
    </row>
    <row r="13" ht="195.0" customHeight="1">
      <c r="A13" s="14">
        <v>7.0</v>
      </c>
      <c r="B13" s="15" t="s">
        <v>150</v>
      </c>
      <c r="C13" s="15" t="s">
        <v>151</v>
      </c>
      <c r="D13" s="16" t="s">
        <v>105</v>
      </c>
      <c r="E13" s="17" t="s">
        <v>152</v>
      </c>
      <c r="F13" s="15" t="s">
        <v>153</v>
      </c>
      <c r="G13" s="19" t="s">
        <v>154</v>
      </c>
      <c r="H13" s="19" t="s">
        <v>155</v>
      </c>
      <c r="I13" s="17" t="s">
        <v>156</v>
      </c>
      <c r="J13" s="17" t="s">
        <v>157</v>
      </c>
      <c r="K13" s="15" t="s">
        <v>158</v>
      </c>
      <c r="L13" s="21">
        <v>10000.0</v>
      </c>
      <c r="M13" s="17" t="s">
        <v>38</v>
      </c>
    </row>
    <row r="14" ht="223.5" customHeight="1">
      <c r="A14" s="14">
        <v>8.0</v>
      </c>
      <c r="B14" s="15" t="s">
        <v>159</v>
      </c>
      <c r="C14" s="15" t="s">
        <v>160</v>
      </c>
      <c r="D14" s="16" t="s">
        <v>105</v>
      </c>
      <c r="E14" s="17" t="s">
        <v>107</v>
      </c>
      <c r="F14" s="15" t="s">
        <v>162</v>
      </c>
      <c r="G14" s="19" t="s">
        <v>164</v>
      </c>
      <c r="H14" s="19" t="s">
        <v>166</v>
      </c>
      <c r="I14" s="17" t="s">
        <v>167</v>
      </c>
      <c r="J14" s="17" t="s">
        <v>168</v>
      </c>
      <c r="K14" s="15" t="s">
        <v>169</v>
      </c>
      <c r="L14" s="21">
        <v>10000.0</v>
      </c>
      <c r="M14" s="17" t="s">
        <v>38</v>
      </c>
    </row>
    <row r="15" ht="202.5" customHeight="1">
      <c r="A15" s="14">
        <v>9.0</v>
      </c>
      <c r="B15" s="15" t="s">
        <v>170</v>
      </c>
      <c r="C15" s="15" t="s">
        <v>171</v>
      </c>
      <c r="D15" s="16" t="s">
        <v>105</v>
      </c>
      <c r="E15" s="17" t="s">
        <v>107</v>
      </c>
      <c r="F15" s="15" t="s">
        <v>153</v>
      </c>
      <c r="G15" s="19" t="s">
        <v>174</v>
      </c>
      <c r="H15" s="19" t="s">
        <v>176</v>
      </c>
      <c r="I15" s="17" t="s">
        <v>178</v>
      </c>
      <c r="J15" s="20" t="s">
        <v>180</v>
      </c>
      <c r="K15" s="23" t="s">
        <v>184</v>
      </c>
      <c r="L15" s="21">
        <v>10000.0</v>
      </c>
      <c r="M15" s="17" t="s">
        <v>38</v>
      </c>
    </row>
    <row r="16" ht="229.5" customHeight="1">
      <c r="A16" s="14">
        <v>10.0</v>
      </c>
      <c r="B16" s="15" t="s">
        <v>187</v>
      </c>
      <c r="C16" s="15" t="s">
        <v>188</v>
      </c>
      <c r="D16" s="16" t="s">
        <v>105</v>
      </c>
      <c r="E16" s="17" t="s">
        <v>107</v>
      </c>
      <c r="F16" s="15" t="s">
        <v>193</v>
      </c>
      <c r="G16" s="19" t="s">
        <v>195</v>
      </c>
      <c r="H16" s="19" t="s">
        <v>196</v>
      </c>
      <c r="I16" s="17" t="s">
        <v>198</v>
      </c>
      <c r="J16" s="17" t="s">
        <v>199</v>
      </c>
      <c r="K16" s="15" t="s">
        <v>200</v>
      </c>
      <c r="L16" s="21">
        <v>10000.0</v>
      </c>
      <c r="M16" s="17" t="s">
        <v>38</v>
      </c>
    </row>
    <row r="17" ht="183.0" customHeight="1">
      <c r="A17" s="14">
        <v>11.0</v>
      </c>
      <c r="B17" s="15" t="s">
        <v>202</v>
      </c>
      <c r="C17" s="15" t="s">
        <v>203</v>
      </c>
      <c r="D17" s="16" t="s">
        <v>105</v>
      </c>
      <c r="E17" s="17" t="s">
        <v>107</v>
      </c>
      <c r="F17" s="15" t="s">
        <v>193</v>
      </c>
      <c r="G17" s="19" t="s">
        <v>207</v>
      </c>
      <c r="H17" s="19" t="s">
        <v>209</v>
      </c>
      <c r="I17" s="17" t="s">
        <v>211</v>
      </c>
      <c r="J17" s="17" t="s">
        <v>212</v>
      </c>
      <c r="K17" s="15" t="s">
        <v>215</v>
      </c>
      <c r="L17" s="21">
        <v>10000.0</v>
      </c>
      <c r="M17" s="17" t="s">
        <v>38</v>
      </c>
    </row>
    <row r="18">
      <c r="A18" s="2" t="s">
        <v>217</v>
      </c>
      <c r="B18" s="7"/>
      <c r="C18" s="7"/>
      <c r="D18" s="7"/>
      <c r="E18" s="7"/>
      <c r="F18" s="7"/>
      <c r="G18" s="7"/>
      <c r="H18" s="7"/>
      <c r="I18" s="7"/>
      <c r="J18" s="7"/>
      <c r="K18" s="7"/>
      <c r="L18" s="7"/>
      <c r="M18" s="7"/>
    </row>
    <row r="19">
      <c r="A19" s="8" t="s">
        <v>2</v>
      </c>
      <c r="B19" s="9" t="s">
        <v>3</v>
      </c>
      <c r="C19" s="9" t="s">
        <v>4</v>
      </c>
      <c r="D19" s="11" t="s">
        <v>5</v>
      </c>
      <c r="E19" s="9" t="s">
        <v>6</v>
      </c>
      <c r="F19" s="9" t="s">
        <v>7</v>
      </c>
      <c r="G19" s="9" t="s">
        <v>8</v>
      </c>
      <c r="H19" s="8" t="s">
        <v>9</v>
      </c>
      <c r="I19" s="9" t="s">
        <v>10</v>
      </c>
      <c r="J19" s="9" t="s">
        <v>11</v>
      </c>
      <c r="K19" s="9" t="s">
        <v>12</v>
      </c>
      <c r="L19" s="9" t="s">
        <v>13</v>
      </c>
      <c r="M19" s="9" t="s">
        <v>14</v>
      </c>
    </row>
    <row r="20">
      <c r="A20" s="14">
        <v>12.0</v>
      </c>
      <c r="B20" s="15" t="s">
        <v>233</v>
      </c>
      <c r="C20" s="15" t="s">
        <v>235</v>
      </c>
      <c r="D20" s="26" t="s">
        <v>239</v>
      </c>
      <c r="E20" s="17" t="s">
        <v>240</v>
      </c>
      <c r="F20" s="17" t="s">
        <v>244</v>
      </c>
      <c r="G20" s="19" t="s">
        <v>246</v>
      </c>
      <c r="H20" s="19" t="s">
        <v>250</v>
      </c>
      <c r="I20" s="17" t="s">
        <v>253</v>
      </c>
      <c r="J20" s="20" t="s">
        <v>255</v>
      </c>
      <c r="K20" s="15" t="s">
        <v>258</v>
      </c>
      <c r="L20" s="24">
        <v>3300.0</v>
      </c>
      <c r="M20" s="17" t="s">
        <v>38</v>
      </c>
    </row>
    <row r="21" ht="216.0" customHeight="1">
      <c r="A21" s="14">
        <v>13.0</v>
      </c>
      <c r="B21" s="15" t="s">
        <v>262</v>
      </c>
      <c r="C21" s="15" t="s">
        <v>264</v>
      </c>
      <c r="D21" s="26" t="s">
        <v>239</v>
      </c>
      <c r="E21" s="17" t="s">
        <v>268</v>
      </c>
      <c r="F21" s="17" t="s">
        <v>269</v>
      </c>
      <c r="G21" s="19" t="s">
        <v>273</v>
      </c>
      <c r="H21" s="19" t="s">
        <v>277</v>
      </c>
      <c r="I21" s="17" t="s">
        <v>280</v>
      </c>
      <c r="J21" s="20" t="s">
        <v>281</v>
      </c>
      <c r="K21" s="15" t="s">
        <v>283</v>
      </c>
      <c r="L21" s="24">
        <v>3300.0</v>
      </c>
      <c r="M21" s="17" t="s">
        <v>38</v>
      </c>
    </row>
    <row r="22" ht="187.5" customHeight="1">
      <c r="A22" s="14">
        <v>14.0</v>
      </c>
      <c r="B22" s="15" t="s">
        <v>289</v>
      </c>
      <c r="C22" s="15" t="s">
        <v>291</v>
      </c>
      <c r="D22" s="26" t="s">
        <v>239</v>
      </c>
      <c r="E22" s="17" t="s">
        <v>295</v>
      </c>
      <c r="F22" s="17" t="s">
        <v>269</v>
      </c>
      <c r="G22" s="19" t="s">
        <v>297</v>
      </c>
      <c r="H22" s="19" t="s">
        <v>300</v>
      </c>
      <c r="I22" s="17" t="s">
        <v>302</v>
      </c>
      <c r="J22" s="20" t="s">
        <v>304</v>
      </c>
      <c r="K22" s="15" t="s">
        <v>309</v>
      </c>
      <c r="L22" s="24">
        <v>3300.0</v>
      </c>
      <c r="M22" s="17" t="s">
        <v>38</v>
      </c>
    </row>
    <row r="23" ht="209.25" customHeight="1">
      <c r="A23" s="14">
        <v>15.0</v>
      </c>
      <c r="B23" s="15" t="s">
        <v>313</v>
      </c>
      <c r="C23" s="15" t="s">
        <v>314</v>
      </c>
      <c r="D23" s="26" t="s">
        <v>239</v>
      </c>
      <c r="E23" s="17" t="s">
        <v>317</v>
      </c>
      <c r="F23" s="17" t="s">
        <v>318</v>
      </c>
      <c r="G23" s="19" t="s">
        <v>321</v>
      </c>
      <c r="H23" s="19" t="s">
        <v>325</v>
      </c>
      <c r="I23" s="17" t="s">
        <v>326</v>
      </c>
      <c r="J23" s="20" t="s">
        <v>328</v>
      </c>
      <c r="K23" s="15" t="s">
        <v>330</v>
      </c>
      <c r="L23" s="24">
        <v>3300.0</v>
      </c>
      <c r="M23" s="17" t="s">
        <v>38</v>
      </c>
    </row>
    <row r="24" ht="169.5" customHeight="1">
      <c r="A24" s="14">
        <v>16.0</v>
      </c>
      <c r="B24" s="15" t="s">
        <v>335</v>
      </c>
      <c r="C24" s="15" t="s">
        <v>337</v>
      </c>
      <c r="D24" s="26" t="s">
        <v>239</v>
      </c>
      <c r="E24" s="17" t="s">
        <v>340</v>
      </c>
      <c r="F24" s="17" t="s">
        <v>342</v>
      </c>
      <c r="G24" s="19" t="s">
        <v>343</v>
      </c>
      <c r="H24" s="19" t="s">
        <v>346</v>
      </c>
      <c r="I24" s="17" t="s">
        <v>347</v>
      </c>
      <c r="J24" s="20" t="s">
        <v>349</v>
      </c>
      <c r="K24" s="15" t="s">
        <v>353</v>
      </c>
      <c r="L24" s="24">
        <v>3300.0</v>
      </c>
      <c r="M24" s="17" t="s">
        <v>38</v>
      </c>
    </row>
    <row r="25" ht="176.25" customHeight="1">
      <c r="A25" s="14">
        <v>17.0</v>
      </c>
      <c r="B25" s="15" t="s">
        <v>358</v>
      </c>
      <c r="C25" s="15" t="s">
        <v>360</v>
      </c>
      <c r="D25" s="26" t="s">
        <v>239</v>
      </c>
      <c r="E25" s="17" t="s">
        <v>369</v>
      </c>
      <c r="F25" s="17" t="s">
        <v>370</v>
      </c>
      <c r="G25" s="19" t="s">
        <v>373</v>
      </c>
      <c r="H25" s="19" t="s">
        <v>374</v>
      </c>
      <c r="I25" s="17" t="s">
        <v>375</v>
      </c>
      <c r="J25" s="20" t="s">
        <v>156</v>
      </c>
      <c r="K25" s="15" t="s">
        <v>379</v>
      </c>
      <c r="L25" s="24">
        <v>3297.3</v>
      </c>
      <c r="M25" s="17" t="s">
        <v>38</v>
      </c>
    </row>
    <row r="26" ht="15.75" customHeight="1">
      <c r="A26" s="2" t="s">
        <v>1</v>
      </c>
      <c r="B26" s="7"/>
      <c r="C26" s="7"/>
      <c r="D26" s="7"/>
      <c r="E26" s="7"/>
      <c r="F26" s="7"/>
      <c r="G26" s="7"/>
      <c r="H26" s="7"/>
      <c r="I26" s="7"/>
      <c r="J26" s="7"/>
      <c r="K26" s="7"/>
      <c r="L26" s="7"/>
      <c r="M26" s="7"/>
    </row>
    <row r="27" ht="15.75" customHeight="1">
      <c r="A27" s="8" t="s">
        <v>2</v>
      </c>
      <c r="B27" s="9" t="s">
        <v>3</v>
      </c>
      <c r="C27" s="9" t="s">
        <v>4</v>
      </c>
      <c r="D27" s="11" t="s">
        <v>5</v>
      </c>
      <c r="E27" s="9" t="s">
        <v>6</v>
      </c>
      <c r="F27" s="9" t="s">
        <v>7</v>
      </c>
      <c r="G27" s="9" t="s">
        <v>8</v>
      </c>
      <c r="H27" s="8" t="s">
        <v>9</v>
      </c>
      <c r="I27" s="9" t="s">
        <v>10</v>
      </c>
      <c r="J27" s="9" t="s">
        <v>11</v>
      </c>
      <c r="K27" s="9" t="s">
        <v>12</v>
      </c>
      <c r="L27" s="9" t="s">
        <v>13</v>
      </c>
      <c r="M27" s="9" t="s">
        <v>14</v>
      </c>
    </row>
    <row r="28" ht="356.25" customHeight="1">
      <c r="A28" s="14">
        <v>18.0</v>
      </c>
      <c r="B28" s="15" t="s">
        <v>397</v>
      </c>
      <c r="C28" s="15" t="s">
        <v>398</v>
      </c>
      <c r="D28" s="16" t="s">
        <v>105</v>
      </c>
      <c r="E28" s="17" t="s">
        <v>402</v>
      </c>
      <c r="F28" s="20" t="s">
        <v>404</v>
      </c>
      <c r="G28" s="19" t="s">
        <v>405</v>
      </c>
      <c r="H28" s="19" t="s">
        <v>411</v>
      </c>
      <c r="I28" s="20" t="s">
        <v>413</v>
      </c>
      <c r="J28" s="23" t="s">
        <v>416</v>
      </c>
      <c r="K28" s="17" t="s">
        <v>90</v>
      </c>
      <c r="L28" s="36">
        <v>18243.98</v>
      </c>
      <c r="M28" s="17" t="s">
        <v>38</v>
      </c>
    </row>
    <row r="29" ht="187.5" customHeight="1">
      <c r="A29" s="14">
        <v>19.0</v>
      </c>
      <c r="B29" s="15" t="s">
        <v>431</v>
      </c>
      <c r="C29" s="15" t="s">
        <v>434</v>
      </c>
      <c r="D29" s="16" t="s">
        <v>105</v>
      </c>
      <c r="E29" s="17" t="s">
        <v>436</v>
      </c>
      <c r="F29" s="20" t="s">
        <v>439</v>
      </c>
      <c r="G29" s="19" t="s">
        <v>441</v>
      </c>
      <c r="H29" s="19" t="s">
        <v>442</v>
      </c>
      <c r="I29" s="20" t="s">
        <v>446</v>
      </c>
      <c r="J29" s="15" t="s">
        <v>451</v>
      </c>
      <c r="K29" s="17" t="s">
        <v>90</v>
      </c>
      <c r="L29" s="36">
        <v>45518.0</v>
      </c>
      <c r="M29" s="20" t="s">
        <v>38</v>
      </c>
    </row>
    <row r="30" ht="153.75" customHeight="1">
      <c r="A30" s="14">
        <v>20.0</v>
      </c>
      <c r="B30" s="15" t="s">
        <v>456</v>
      </c>
      <c r="C30" s="15" t="s">
        <v>458</v>
      </c>
      <c r="D30" s="16" t="s">
        <v>25</v>
      </c>
      <c r="E30" s="17" t="s">
        <v>436</v>
      </c>
      <c r="F30" s="20" t="s">
        <v>463</v>
      </c>
      <c r="G30" s="19" t="s">
        <v>465</v>
      </c>
      <c r="H30" s="19" t="s">
        <v>469</v>
      </c>
      <c r="I30" s="20" t="s">
        <v>472</v>
      </c>
      <c r="J30" s="23" t="s">
        <v>474</v>
      </c>
      <c r="K30" s="17" t="s">
        <v>90</v>
      </c>
      <c r="L30" s="36">
        <v>44279.4</v>
      </c>
      <c r="M30" s="20" t="s">
        <v>38</v>
      </c>
    </row>
    <row r="31" ht="345.0" customHeight="1">
      <c r="A31" s="14">
        <v>21.0</v>
      </c>
      <c r="B31" s="15" t="s">
        <v>483</v>
      </c>
      <c r="C31" s="15" t="s">
        <v>486</v>
      </c>
      <c r="D31" s="16" t="s">
        <v>25</v>
      </c>
      <c r="E31" s="17" t="s">
        <v>436</v>
      </c>
      <c r="F31" s="20" t="s">
        <v>491</v>
      </c>
      <c r="G31" s="19" t="s">
        <v>492</v>
      </c>
      <c r="H31" s="19" t="s">
        <v>497</v>
      </c>
      <c r="I31" s="20" t="s">
        <v>499</v>
      </c>
      <c r="J31" s="23" t="s">
        <v>502</v>
      </c>
      <c r="K31" s="17" t="s">
        <v>90</v>
      </c>
      <c r="L31" s="24">
        <v>30140.0</v>
      </c>
      <c r="M31" s="20" t="s">
        <v>38</v>
      </c>
    </row>
    <row r="32" ht="265.5" customHeight="1">
      <c r="A32" s="14">
        <v>22.0</v>
      </c>
      <c r="B32" s="15" t="s">
        <v>508</v>
      </c>
      <c r="C32" s="15" t="s">
        <v>509</v>
      </c>
      <c r="D32" s="16" t="s">
        <v>105</v>
      </c>
      <c r="E32" s="17" t="s">
        <v>513</v>
      </c>
      <c r="F32" s="20" t="s">
        <v>514</v>
      </c>
      <c r="G32" s="19" t="s">
        <v>516</v>
      </c>
      <c r="H32" s="19" t="s">
        <v>522</v>
      </c>
      <c r="I32" s="20" t="s">
        <v>523</v>
      </c>
      <c r="J32" s="15" t="s">
        <v>526</v>
      </c>
      <c r="K32" s="15" t="s">
        <v>528</v>
      </c>
      <c r="L32" s="24">
        <v>506976.7</v>
      </c>
      <c r="M32" s="20" t="s">
        <v>38</v>
      </c>
    </row>
    <row r="33" ht="329.25" customHeight="1">
      <c r="A33" s="14">
        <v>23.0</v>
      </c>
      <c r="B33" s="15" t="s">
        <v>108</v>
      </c>
      <c r="C33" s="15" t="s">
        <v>110</v>
      </c>
      <c r="D33" s="16" t="s">
        <v>105</v>
      </c>
      <c r="E33" s="17" t="s">
        <v>113</v>
      </c>
      <c r="F33" s="20" t="s">
        <v>115</v>
      </c>
      <c r="G33" s="19" t="s">
        <v>117</v>
      </c>
      <c r="H33" s="19" t="s">
        <v>120</v>
      </c>
      <c r="I33" s="20" t="s">
        <v>28</v>
      </c>
      <c r="J33" s="23" t="s">
        <v>123</v>
      </c>
      <c r="K33" s="23" t="s">
        <v>124</v>
      </c>
      <c r="L33" s="24">
        <v>2980524.27</v>
      </c>
      <c r="M33" s="20" t="s">
        <v>38</v>
      </c>
    </row>
    <row r="34" ht="366.0" customHeight="1">
      <c r="A34" s="14">
        <v>24.0</v>
      </c>
      <c r="B34" s="15" t="s">
        <v>128</v>
      </c>
      <c r="C34" s="15" t="s">
        <v>130</v>
      </c>
      <c r="D34" s="16" t="s">
        <v>105</v>
      </c>
      <c r="E34" s="17" t="s">
        <v>132</v>
      </c>
      <c r="F34" s="17" t="s">
        <v>134</v>
      </c>
      <c r="G34" s="19" t="s">
        <v>137</v>
      </c>
      <c r="H34" s="19" t="s">
        <v>138</v>
      </c>
      <c r="I34" s="17" t="s">
        <v>140</v>
      </c>
      <c r="J34" s="23" t="s">
        <v>143</v>
      </c>
      <c r="K34" s="17" t="s">
        <v>90</v>
      </c>
      <c r="L34" s="24">
        <v>5242803.3</v>
      </c>
      <c r="M34" s="20" t="s">
        <v>38</v>
      </c>
    </row>
    <row r="35" ht="15.75" customHeight="1">
      <c r="A35" s="2" t="s">
        <v>149</v>
      </c>
      <c r="B35" s="7"/>
      <c r="C35" s="7"/>
      <c r="D35" s="7"/>
      <c r="E35" s="7"/>
      <c r="F35" s="7"/>
      <c r="G35" s="7"/>
      <c r="H35" s="7"/>
      <c r="I35" s="7"/>
      <c r="J35" s="7"/>
      <c r="K35" s="7"/>
      <c r="L35" s="7"/>
      <c r="M35" s="7"/>
    </row>
    <row r="36" ht="15.75" customHeight="1">
      <c r="A36" s="8" t="s">
        <v>2</v>
      </c>
      <c r="B36" s="9" t="s">
        <v>3</v>
      </c>
      <c r="C36" s="9" t="s">
        <v>4</v>
      </c>
      <c r="D36" s="11" t="s">
        <v>5</v>
      </c>
      <c r="E36" s="9" t="s">
        <v>6</v>
      </c>
      <c r="F36" s="9" t="s">
        <v>7</v>
      </c>
      <c r="G36" s="9" t="s">
        <v>8</v>
      </c>
      <c r="H36" s="8" t="s">
        <v>9</v>
      </c>
      <c r="I36" s="9" t="s">
        <v>10</v>
      </c>
      <c r="J36" s="9" t="s">
        <v>11</v>
      </c>
      <c r="K36" s="9" t="s">
        <v>12</v>
      </c>
      <c r="L36" s="9" t="s">
        <v>13</v>
      </c>
      <c r="M36" s="9" t="s">
        <v>14</v>
      </c>
    </row>
    <row r="37" ht="310.5" customHeight="1">
      <c r="A37" s="14">
        <v>25.0</v>
      </c>
      <c r="B37" s="15" t="s">
        <v>579</v>
      </c>
      <c r="C37" s="30" t="s">
        <v>177</v>
      </c>
      <c r="D37" s="16" t="s">
        <v>105</v>
      </c>
      <c r="E37" s="20" t="s">
        <v>182</v>
      </c>
      <c r="F37" s="15" t="s">
        <v>185</v>
      </c>
      <c r="G37" s="19" t="s">
        <v>186</v>
      </c>
      <c r="H37" s="19" t="s">
        <v>190</v>
      </c>
      <c r="I37" s="17" t="s">
        <v>191</v>
      </c>
      <c r="J37" s="15" t="s">
        <v>194</v>
      </c>
      <c r="K37" s="41" t="s">
        <v>90</v>
      </c>
      <c r="L37" s="33">
        <v>9999.9</v>
      </c>
      <c r="M37" s="42" t="s">
        <v>590</v>
      </c>
    </row>
    <row r="38" ht="365.25" customHeight="1">
      <c r="A38" s="14">
        <v>26.0</v>
      </c>
      <c r="B38" s="30" t="s">
        <v>597</v>
      </c>
      <c r="C38" s="30" t="s">
        <v>177</v>
      </c>
      <c r="D38" s="16" t="s">
        <v>105</v>
      </c>
      <c r="E38" s="20" t="s">
        <v>208</v>
      </c>
      <c r="F38" s="15" t="s">
        <v>185</v>
      </c>
      <c r="G38" s="19" t="s">
        <v>222</v>
      </c>
      <c r="H38" s="19" t="s">
        <v>227</v>
      </c>
      <c r="I38" s="17" t="s">
        <v>228</v>
      </c>
      <c r="J38" s="15" t="s">
        <v>232</v>
      </c>
      <c r="K38" s="41" t="s">
        <v>90</v>
      </c>
      <c r="L38" s="33">
        <v>8695.78</v>
      </c>
      <c r="M38" s="20" t="s">
        <v>38</v>
      </c>
    </row>
    <row r="39" ht="201.75" customHeight="1">
      <c r="A39" s="14">
        <v>27.0</v>
      </c>
      <c r="B39" s="30" t="s">
        <v>238</v>
      </c>
      <c r="C39" s="30" t="s">
        <v>177</v>
      </c>
      <c r="D39" s="16" t="s">
        <v>105</v>
      </c>
      <c r="E39" s="20" t="s">
        <v>243</v>
      </c>
      <c r="F39" s="15" t="s">
        <v>185</v>
      </c>
      <c r="G39" s="19" t="s">
        <v>248</v>
      </c>
      <c r="H39" s="19" t="s">
        <v>616</v>
      </c>
      <c r="I39" s="17" t="s">
        <v>256</v>
      </c>
      <c r="J39" s="15" t="s">
        <v>259</v>
      </c>
      <c r="K39" s="41" t="s">
        <v>90</v>
      </c>
      <c r="L39" s="33">
        <v>9998.08</v>
      </c>
      <c r="M39" s="20" t="s">
        <v>38</v>
      </c>
    </row>
    <row r="40" ht="162.75" customHeight="1">
      <c r="A40" s="14">
        <v>28.0</v>
      </c>
      <c r="B40" s="30" t="s">
        <v>624</v>
      </c>
      <c r="C40" s="30" t="s">
        <v>177</v>
      </c>
      <c r="D40" s="16" t="s">
        <v>105</v>
      </c>
      <c r="E40" s="20" t="s">
        <v>267</v>
      </c>
      <c r="F40" s="15" t="s">
        <v>185</v>
      </c>
      <c r="G40" s="19" t="s">
        <v>271</v>
      </c>
      <c r="H40" s="19" t="s">
        <v>275</v>
      </c>
      <c r="I40" s="17" t="s">
        <v>276</v>
      </c>
      <c r="J40" s="15" t="s">
        <v>278</v>
      </c>
      <c r="K40" s="41" t="s">
        <v>90</v>
      </c>
      <c r="L40" s="33">
        <v>9999.69</v>
      </c>
      <c r="M40" s="42" t="s">
        <v>590</v>
      </c>
    </row>
    <row r="41" ht="161.25" customHeight="1">
      <c r="A41" s="14">
        <v>29.0</v>
      </c>
      <c r="B41" s="30" t="s">
        <v>285</v>
      </c>
      <c r="C41" s="30" t="s">
        <v>177</v>
      </c>
      <c r="D41" s="16" t="s">
        <v>105</v>
      </c>
      <c r="E41" s="20" t="s">
        <v>288</v>
      </c>
      <c r="F41" s="15" t="s">
        <v>185</v>
      </c>
      <c r="G41" s="19" t="s">
        <v>292</v>
      </c>
      <c r="H41" s="19" t="s">
        <v>293</v>
      </c>
      <c r="I41" s="17" t="s">
        <v>296</v>
      </c>
      <c r="J41" s="15" t="s">
        <v>299</v>
      </c>
      <c r="K41" s="41" t="s">
        <v>90</v>
      </c>
      <c r="L41" s="33">
        <v>7648.9</v>
      </c>
      <c r="M41" s="42" t="s">
        <v>590</v>
      </c>
    </row>
    <row r="42" ht="165.75" customHeight="1">
      <c r="A42" s="14">
        <v>30.0</v>
      </c>
      <c r="B42" s="30" t="s">
        <v>306</v>
      </c>
      <c r="C42" s="30" t="s">
        <v>177</v>
      </c>
      <c r="D42" s="16" t="s">
        <v>105</v>
      </c>
      <c r="E42" s="20" t="s">
        <v>310</v>
      </c>
      <c r="F42" s="15" t="s">
        <v>185</v>
      </c>
      <c r="G42" s="19" t="s">
        <v>312</v>
      </c>
      <c r="H42" s="19" t="s">
        <v>315</v>
      </c>
      <c r="I42" s="17" t="s">
        <v>296</v>
      </c>
      <c r="J42" s="15" t="s">
        <v>320</v>
      </c>
      <c r="K42" s="41" t="s">
        <v>90</v>
      </c>
      <c r="L42" s="33">
        <v>7626.85</v>
      </c>
      <c r="M42" s="42" t="s">
        <v>590</v>
      </c>
    </row>
    <row r="43" ht="252.0" customHeight="1">
      <c r="A43" s="14">
        <v>31.0</v>
      </c>
      <c r="B43" s="30" t="s">
        <v>327</v>
      </c>
      <c r="C43" s="30" t="s">
        <v>177</v>
      </c>
      <c r="D43" s="16" t="s">
        <v>105</v>
      </c>
      <c r="E43" s="20" t="s">
        <v>331</v>
      </c>
      <c r="F43" s="15" t="s">
        <v>185</v>
      </c>
      <c r="G43" s="19" t="s">
        <v>333</v>
      </c>
      <c r="H43" s="19" t="s">
        <v>657</v>
      </c>
      <c r="I43" s="17" t="s">
        <v>341</v>
      </c>
      <c r="J43" s="15" t="s">
        <v>345</v>
      </c>
      <c r="K43" s="41" t="s">
        <v>90</v>
      </c>
      <c r="L43" s="33">
        <v>7976.32</v>
      </c>
      <c r="M43" s="42" t="s">
        <v>590</v>
      </c>
    </row>
    <row r="44" ht="147.75" customHeight="1">
      <c r="A44" s="14">
        <v>32.0</v>
      </c>
      <c r="B44" s="30" t="s">
        <v>352</v>
      </c>
      <c r="C44" s="30" t="s">
        <v>177</v>
      </c>
      <c r="D44" s="16" t="s">
        <v>105</v>
      </c>
      <c r="E44" s="20" t="s">
        <v>359</v>
      </c>
      <c r="F44" s="15" t="s">
        <v>185</v>
      </c>
      <c r="G44" s="19" t="s">
        <v>367</v>
      </c>
      <c r="H44" s="19" t="s">
        <v>371</v>
      </c>
      <c r="I44" s="17" t="s">
        <v>341</v>
      </c>
      <c r="J44" s="15" t="s">
        <v>376</v>
      </c>
      <c r="K44" s="32" t="s">
        <v>90</v>
      </c>
      <c r="L44" s="33">
        <v>5788.17</v>
      </c>
      <c r="M44" s="42" t="s">
        <v>590</v>
      </c>
    </row>
    <row r="45" ht="200.25" customHeight="1">
      <c r="A45" s="14">
        <v>33.0</v>
      </c>
      <c r="B45" s="30" t="s">
        <v>382</v>
      </c>
      <c r="C45" s="30" t="s">
        <v>177</v>
      </c>
      <c r="D45" s="16" t="s">
        <v>105</v>
      </c>
      <c r="E45" s="20" t="s">
        <v>384</v>
      </c>
      <c r="F45" s="15" t="s">
        <v>185</v>
      </c>
      <c r="G45" s="19" t="s">
        <v>386</v>
      </c>
      <c r="H45" s="19" t="s">
        <v>389</v>
      </c>
      <c r="I45" s="17" t="s">
        <v>390</v>
      </c>
      <c r="J45" s="15" t="s">
        <v>392</v>
      </c>
      <c r="K45" s="32" t="s">
        <v>90</v>
      </c>
      <c r="L45" s="33">
        <v>7764.99</v>
      </c>
      <c r="M45" s="42" t="s">
        <v>590</v>
      </c>
    </row>
    <row r="46" ht="177.0" customHeight="1">
      <c r="A46" s="14">
        <v>34.0</v>
      </c>
      <c r="B46" s="30" t="s">
        <v>395</v>
      </c>
      <c r="C46" s="30" t="s">
        <v>177</v>
      </c>
      <c r="D46" s="16" t="s">
        <v>105</v>
      </c>
      <c r="E46" s="20" t="s">
        <v>384</v>
      </c>
      <c r="F46" s="15" t="s">
        <v>185</v>
      </c>
      <c r="G46" s="19" t="s">
        <v>403</v>
      </c>
      <c r="H46" s="19" t="s">
        <v>406</v>
      </c>
      <c r="I46" s="17" t="s">
        <v>408</v>
      </c>
      <c r="J46" s="15" t="s">
        <v>409</v>
      </c>
      <c r="K46" s="32" t="s">
        <v>90</v>
      </c>
      <c r="L46" s="33">
        <v>7999.86</v>
      </c>
      <c r="M46" s="42" t="s">
        <v>590</v>
      </c>
    </row>
    <row r="47" ht="148.5" customHeight="1">
      <c r="A47" s="14">
        <v>35.0</v>
      </c>
      <c r="B47" s="30" t="s">
        <v>415</v>
      </c>
      <c r="C47" s="30" t="s">
        <v>177</v>
      </c>
      <c r="D47" s="16" t="s">
        <v>105</v>
      </c>
      <c r="E47" s="20" t="s">
        <v>419</v>
      </c>
      <c r="F47" s="15" t="s">
        <v>185</v>
      </c>
      <c r="G47" s="19" t="s">
        <v>421</v>
      </c>
      <c r="H47" s="19" t="s">
        <v>425</v>
      </c>
      <c r="I47" s="17" t="s">
        <v>408</v>
      </c>
      <c r="J47" s="15" t="s">
        <v>428</v>
      </c>
      <c r="K47" s="32" t="s">
        <v>90</v>
      </c>
      <c r="L47" s="33">
        <v>7976.21</v>
      </c>
      <c r="M47" s="42" t="s">
        <v>590</v>
      </c>
    </row>
    <row r="48" ht="153.75" customHeight="1">
      <c r="A48" s="14">
        <v>36.0</v>
      </c>
      <c r="B48" s="30" t="s">
        <v>435</v>
      </c>
      <c r="C48" s="30" t="s">
        <v>177</v>
      </c>
      <c r="D48" s="16" t="s">
        <v>105</v>
      </c>
      <c r="E48" s="20" t="s">
        <v>419</v>
      </c>
      <c r="F48" s="15" t="s">
        <v>185</v>
      </c>
      <c r="G48" s="19" t="s">
        <v>445</v>
      </c>
      <c r="H48" s="19" t="s">
        <v>699</v>
      </c>
      <c r="I48" s="20" t="s">
        <v>323</v>
      </c>
      <c r="J48" s="15" t="s">
        <v>454</v>
      </c>
      <c r="K48" s="32" t="s">
        <v>90</v>
      </c>
      <c r="L48" s="33">
        <v>7991.62</v>
      </c>
      <c r="M48" s="42" t="s">
        <v>590</v>
      </c>
    </row>
    <row r="49" ht="163.5" customHeight="1">
      <c r="A49" s="14">
        <v>37.0</v>
      </c>
      <c r="B49" s="30" t="s">
        <v>460</v>
      </c>
      <c r="C49" s="30" t="s">
        <v>177</v>
      </c>
      <c r="D49" s="16" t="s">
        <v>105</v>
      </c>
      <c r="E49" s="20" t="s">
        <v>419</v>
      </c>
      <c r="F49" s="15" t="s">
        <v>185</v>
      </c>
      <c r="G49" s="19" t="s">
        <v>468</v>
      </c>
      <c r="H49" s="19" t="s">
        <v>473</v>
      </c>
      <c r="I49" s="20" t="s">
        <v>323</v>
      </c>
      <c r="J49" s="23" t="s">
        <v>481</v>
      </c>
      <c r="K49" s="32" t="s">
        <v>90</v>
      </c>
      <c r="L49" s="33">
        <v>5989.86</v>
      </c>
      <c r="M49" s="42" t="s">
        <v>590</v>
      </c>
    </row>
    <row r="50" ht="156.0" customHeight="1">
      <c r="A50" s="14">
        <v>38.0</v>
      </c>
      <c r="B50" s="30" t="s">
        <v>489</v>
      </c>
      <c r="C50" s="30" t="s">
        <v>177</v>
      </c>
      <c r="D50" s="16" t="s">
        <v>105</v>
      </c>
      <c r="E50" s="20" t="s">
        <v>493</v>
      </c>
      <c r="F50" s="15" t="s">
        <v>185</v>
      </c>
      <c r="G50" s="19" t="s">
        <v>495</v>
      </c>
      <c r="H50" s="19" t="s">
        <v>500</v>
      </c>
      <c r="I50" s="17" t="s">
        <v>503</v>
      </c>
      <c r="J50" s="15" t="s">
        <v>507</v>
      </c>
      <c r="K50" s="32" t="s">
        <v>90</v>
      </c>
      <c r="L50" s="33">
        <v>6659.68</v>
      </c>
      <c r="M50" s="42" t="s">
        <v>590</v>
      </c>
    </row>
    <row r="51" ht="15.75" customHeight="1"/>
    <row r="52" ht="15.75" customHeight="1">
      <c r="C52" s="44" t="s">
        <v>720</v>
      </c>
      <c r="D52" s="44" t="s">
        <v>723</v>
      </c>
      <c r="E52" s="44" t="s">
        <v>619</v>
      </c>
      <c r="F52" s="44" t="s">
        <v>620</v>
      </c>
      <c r="G52" s="44" t="s">
        <v>622</v>
      </c>
    </row>
    <row r="53" ht="15.75" customHeight="1">
      <c r="B53" s="45" t="s">
        <v>625</v>
      </c>
      <c r="C53" s="46">
        <v>0.0</v>
      </c>
      <c r="D53" s="46">
        <v>3.0</v>
      </c>
      <c r="E53" s="46">
        <v>3.0</v>
      </c>
      <c r="F53" s="47">
        <v>0.0</v>
      </c>
      <c r="G53" s="47">
        <f t="shared" ref="G53:G57" si="1">E53+F53</f>
        <v>3</v>
      </c>
    </row>
    <row r="54" ht="15.75" customHeight="1">
      <c r="B54" s="45" t="s">
        <v>697</v>
      </c>
      <c r="C54" s="46">
        <v>0.0</v>
      </c>
      <c r="D54" s="46">
        <v>8.0</v>
      </c>
      <c r="E54" s="46">
        <v>8.0</v>
      </c>
      <c r="F54" s="47">
        <v>0.0</v>
      </c>
      <c r="G54" s="47">
        <f t="shared" si="1"/>
        <v>8</v>
      </c>
    </row>
    <row r="55" ht="15.75" customHeight="1">
      <c r="B55" s="45" t="s">
        <v>706</v>
      </c>
      <c r="C55" s="46">
        <v>0.0</v>
      </c>
      <c r="D55" s="46">
        <v>6.0</v>
      </c>
      <c r="E55" s="46">
        <v>6.0</v>
      </c>
      <c r="F55" s="47">
        <v>0.0</v>
      </c>
      <c r="G55" s="47">
        <f t="shared" si="1"/>
        <v>6</v>
      </c>
    </row>
    <row r="56" ht="15.75" customHeight="1">
      <c r="B56" s="45" t="s">
        <v>709</v>
      </c>
      <c r="C56" s="46">
        <v>3.0</v>
      </c>
      <c r="D56" s="46">
        <v>4.0</v>
      </c>
      <c r="E56" s="46">
        <v>7.0</v>
      </c>
      <c r="F56" s="47">
        <v>0.0</v>
      </c>
      <c r="G56" s="47">
        <f t="shared" si="1"/>
        <v>7</v>
      </c>
    </row>
    <row r="57" ht="15.75" customHeight="1">
      <c r="B57" s="45" t="s">
        <v>742</v>
      </c>
      <c r="C57" s="46">
        <v>14.0</v>
      </c>
      <c r="D57" s="46">
        <v>0.0</v>
      </c>
      <c r="E57" s="46">
        <v>14.0</v>
      </c>
      <c r="F57" s="47">
        <v>0.0</v>
      </c>
      <c r="G57" s="47">
        <f t="shared" si="1"/>
        <v>14</v>
      </c>
    </row>
    <row r="58" ht="15.75" customHeight="1">
      <c r="C58" s="49">
        <f t="shared" ref="C58:G58" si="2">SUM(C53:C57)</f>
        <v>17</v>
      </c>
      <c r="D58" s="49">
        <f t="shared" si="2"/>
        <v>21</v>
      </c>
      <c r="E58" s="49">
        <f t="shared" si="2"/>
        <v>38</v>
      </c>
      <c r="F58" s="49">
        <f t="shared" si="2"/>
        <v>0</v>
      </c>
      <c r="G58" s="49">
        <f t="shared" si="2"/>
        <v>38</v>
      </c>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9"/>
    <col customWidth="1" min="2" max="2" width="30.71"/>
    <col customWidth="1" min="3" max="3" width="23.0"/>
    <col customWidth="1" min="4" max="4" width="27.29"/>
    <col customWidth="1" min="5" max="5" width="26.43"/>
    <col customWidth="1" min="6" max="6" width="21.0"/>
    <col customWidth="1" min="7" max="7" width="41.43"/>
    <col customWidth="1" min="8" max="8" width="65.0"/>
    <col customWidth="1" min="9" max="9" width="28.0"/>
    <col customWidth="1" min="10" max="10" width="42.14"/>
    <col customWidth="1" min="11" max="11" width="38.43"/>
    <col customWidth="1" min="12" max="12" width="25.71"/>
    <col customWidth="1" min="13" max="13" width="20.43"/>
    <col customWidth="1" min="14" max="26" width="10.71"/>
  </cols>
  <sheetData>
    <row r="2">
      <c r="B2" s="1">
        <v>2018.0</v>
      </c>
      <c r="C2" s="1"/>
      <c r="D2" s="1"/>
      <c r="E2" s="1"/>
      <c r="F2" s="1"/>
      <c r="G2" s="1"/>
      <c r="H2" s="1"/>
      <c r="I2" s="1"/>
      <c r="J2" s="1"/>
      <c r="K2" s="1"/>
      <c r="L2" s="1"/>
      <c r="M2" s="1"/>
    </row>
    <row r="3">
      <c r="A3" s="2" t="s">
        <v>1</v>
      </c>
      <c r="B3" s="7"/>
      <c r="C3" s="7"/>
      <c r="D3" s="7"/>
      <c r="E3" s="7"/>
      <c r="F3" s="7"/>
      <c r="G3" s="7"/>
      <c r="H3" s="7"/>
      <c r="I3" s="7"/>
      <c r="J3" s="7"/>
      <c r="K3" s="7"/>
      <c r="L3" s="7"/>
      <c r="M3" s="7"/>
    </row>
    <row r="4">
      <c r="A4" s="8" t="s">
        <v>2</v>
      </c>
      <c r="B4" s="9" t="s">
        <v>3</v>
      </c>
      <c r="C4" s="9" t="s">
        <v>4</v>
      </c>
      <c r="D4" s="11" t="s">
        <v>5</v>
      </c>
      <c r="E4" s="9" t="s">
        <v>6</v>
      </c>
      <c r="F4" s="9" t="s">
        <v>7</v>
      </c>
      <c r="G4" s="9" t="s">
        <v>8</v>
      </c>
      <c r="H4" s="9" t="s">
        <v>9</v>
      </c>
      <c r="I4" s="9" t="s">
        <v>10</v>
      </c>
      <c r="J4" s="9" t="s">
        <v>11</v>
      </c>
      <c r="K4" s="9" t="s">
        <v>12</v>
      </c>
      <c r="L4" s="9" t="s">
        <v>13</v>
      </c>
      <c r="M4" s="9" t="s">
        <v>14</v>
      </c>
    </row>
    <row r="5" ht="182.25" customHeight="1">
      <c r="A5" s="14">
        <v>1.0</v>
      </c>
      <c r="B5" s="15" t="s">
        <v>21</v>
      </c>
      <c r="C5" s="15" t="s">
        <v>23</v>
      </c>
      <c r="D5" s="16" t="s">
        <v>25</v>
      </c>
      <c r="E5" s="17" t="s">
        <v>29</v>
      </c>
      <c r="F5" s="20" t="s">
        <v>33</v>
      </c>
      <c r="G5" s="18" t="s">
        <v>36</v>
      </c>
      <c r="H5" s="19" t="s">
        <v>48</v>
      </c>
      <c r="I5" s="25" t="s">
        <v>50</v>
      </c>
      <c r="J5" s="23" t="s">
        <v>57</v>
      </c>
      <c r="K5" s="23" t="s">
        <v>59</v>
      </c>
      <c r="L5" s="24">
        <v>43076.0</v>
      </c>
      <c r="M5" s="20" t="s">
        <v>38</v>
      </c>
    </row>
    <row r="6" ht="149.25" customHeight="1">
      <c r="A6" s="14">
        <v>2.0</v>
      </c>
      <c r="B6" s="15" t="s">
        <v>67</v>
      </c>
      <c r="C6" s="18" t="s">
        <v>69</v>
      </c>
      <c r="D6" s="16" t="s">
        <v>25</v>
      </c>
      <c r="E6" s="17" t="s">
        <v>70</v>
      </c>
      <c r="F6" s="26" t="s">
        <v>73</v>
      </c>
      <c r="G6" s="18" t="s">
        <v>75</v>
      </c>
      <c r="H6" s="18" t="s">
        <v>77</v>
      </c>
      <c r="I6" s="25" t="s">
        <v>61</v>
      </c>
      <c r="J6" s="23" t="s">
        <v>81</v>
      </c>
      <c r="K6" s="23" t="s">
        <v>84</v>
      </c>
      <c r="L6" s="24">
        <v>234642.1</v>
      </c>
      <c r="M6" s="20" t="s">
        <v>38</v>
      </c>
    </row>
    <row r="7" ht="247.5" customHeight="1">
      <c r="A7" s="14">
        <v>3.0</v>
      </c>
      <c r="B7" s="18" t="s">
        <v>87</v>
      </c>
      <c r="C7" s="18" t="s">
        <v>88</v>
      </c>
      <c r="D7" s="27" t="s">
        <v>90</v>
      </c>
      <c r="E7" s="18" t="s">
        <v>93</v>
      </c>
      <c r="F7" s="22" t="s">
        <v>95</v>
      </c>
      <c r="G7" s="18" t="s">
        <v>96</v>
      </c>
      <c r="H7" s="18" t="s">
        <v>97</v>
      </c>
      <c r="I7" s="25" t="s">
        <v>98</v>
      </c>
      <c r="J7" s="23" t="s">
        <v>99</v>
      </c>
      <c r="K7" s="20" t="s">
        <v>90</v>
      </c>
      <c r="L7" s="24" t="s">
        <v>101</v>
      </c>
      <c r="M7" s="20" t="s">
        <v>103</v>
      </c>
    </row>
    <row r="8" ht="351.0" customHeight="1">
      <c r="A8" s="14">
        <v>4.0</v>
      </c>
      <c r="B8" s="15" t="s">
        <v>108</v>
      </c>
      <c r="C8" s="15" t="s">
        <v>110</v>
      </c>
      <c r="D8" s="16" t="s">
        <v>105</v>
      </c>
      <c r="E8" s="17" t="s">
        <v>113</v>
      </c>
      <c r="F8" s="20" t="s">
        <v>115</v>
      </c>
      <c r="G8" s="18" t="s">
        <v>117</v>
      </c>
      <c r="H8" s="18" t="s">
        <v>120</v>
      </c>
      <c r="I8" s="25" t="s">
        <v>28</v>
      </c>
      <c r="J8" s="23" t="s">
        <v>123</v>
      </c>
      <c r="K8" s="23" t="s">
        <v>124</v>
      </c>
      <c r="L8" s="24">
        <v>2980524.27</v>
      </c>
      <c r="M8" s="20" t="s">
        <v>38</v>
      </c>
    </row>
    <row r="9" ht="269.25" customHeight="1">
      <c r="A9" s="14">
        <v>5.0</v>
      </c>
      <c r="B9" s="15" t="s">
        <v>128</v>
      </c>
      <c r="C9" s="15" t="s">
        <v>130</v>
      </c>
      <c r="D9" s="16" t="s">
        <v>105</v>
      </c>
      <c r="E9" s="17" t="s">
        <v>132</v>
      </c>
      <c r="F9" s="15" t="s">
        <v>134</v>
      </c>
      <c r="G9" s="18" t="s">
        <v>137</v>
      </c>
      <c r="H9" s="18" t="s">
        <v>138</v>
      </c>
      <c r="I9" s="17" t="s">
        <v>142</v>
      </c>
      <c r="J9" s="23" t="s">
        <v>143</v>
      </c>
      <c r="K9" s="15"/>
      <c r="L9" s="24">
        <v>5242803.3</v>
      </c>
      <c r="M9" s="20" t="s">
        <v>38</v>
      </c>
    </row>
    <row r="10">
      <c r="A10" s="2" t="s">
        <v>149</v>
      </c>
      <c r="B10" s="7"/>
      <c r="C10" s="7"/>
      <c r="D10" s="7"/>
      <c r="E10" s="7"/>
      <c r="F10" s="7"/>
      <c r="G10" s="7"/>
      <c r="H10" s="7"/>
      <c r="I10" s="7"/>
      <c r="J10" s="7"/>
      <c r="K10" s="7"/>
      <c r="L10" s="7"/>
      <c r="M10" s="7"/>
    </row>
    <row r="11">
      <c r="A11" s="8" t="s">
        <v>2</v>
      </c>
      <c r="B11" s="9" t="s">
        <v>3</v>
      </c>
      <c r="C11" s="9" t="s">
        <v>4</v>
      </c>
      <c r="D11" s="11" t="s">
        <v>5</v>
      </c>
      <c r="E11" s="9" t="s">
        <v>6</v>
      </c>
      <c r="F11" s="9" t="s">
        <v>7</v>
      </c>
      <c r="G11" s="9" t="s">
        <v>8</v>
      </c>
      <c r="H11" s="8" t="s">
        <v>9</v>
      </c>
      <c r="I11" s="9" t="s">
        <v>161</v>
      </c>
      <c r="J11" s="9" t="s">
        <v>163</v>
      </c>
      <c r="K11" s="9" t="s">
        <v>165</v>
      </c>
      <c r="L11" s="9" t="s">
        <v>13</v>
      </c>
      <c r="M11" s="9" t="s">
        <v>14</v>
      </c>
    </row>
    <row r="12" ht="294.0" customHeight="1">
      <c r="A12" s="14">
        <v>6.0</v>
      </c>
      <c r="B12" s="15" t="s">
        <v>173</v>
      </c>
      <c r="C12" s="30" t="s">
        <v>177</v>
      </c>
      <c r="D12" s="16" t="s">
        <v>105</v>
      </c>
      <c r="E12" s="20" t="s">
        <v>182</v>
      </c>
      <c r="F12" s="15" t="s">
        <v>185</v>
      </c>
      <c r="G12" s="18" t="s">
        <v>186</v>
      </c>
      <c r="H12" s="18" t="s">
        <v>190</v>
      </c>
      <c r="I12" s="17" t="s">
        <v>191</v>
      </c>
      <c r="J12" s="15" t="s">
        <v>90</v>
      </c>
      <c r="K12" s="15" t="s">
        <v>194</v>
      </c>
      <c r="L12" s="33">
        <v>9999.9</v>
      </c>
      <c r="M12" s="17" t="s">
        <v>38</v>
      </c>
    </row>
    <row r="13" ht="396.0" customHeight="1">
      <c r="A13" s="14">
        <v>7.0</v>
      </c>
      <c r="B13" s="30" t="s">
        <v>204</v>
      </c>
      <c r="C13" s="30" t="s">
        <v>177</v>
      </c>
      <c r="D13" s="16" t="s">
        <v>105</v>
      </c>
      <c r="E13" s="20" t="s">
        <v>208</v>
      </c>
      <c r="F13" s="15" t="s">
        <v>185</v>
      </c>
      <c r="G13" s="18" t="s">
        <v>222</v>
      </c>
      <c r="H13" s="18" t="s">
        <v>227</v>
      </c>
      <c r="I13" s="17" t="s">
        <v>228</v>
      </c>
      <c r="J13" s="32" t="s">
        <v>90</v>
      </c>
      <c r="K13" s="15" t="s">
        <v>232</v>
      </c>
      <c r="L13" s="33">
        <v>8695.78</v>
      </c>
      <c r="M13" s="17" t="s">
        <v>38</v>
      </c>
    </row>
    <row r="14" ht="158.25" customHeight="1">
      <c r="A14" s="14">
        <v>8.0</v>
      </c>
      <c r="B14" s="30" t="s">
        <v>238</v>
      </c>
      <c r="C14" s="30" t="s">
        <v>177</v>
      </c>
      <c r="D14" s="16" t="s">
        <v>105</v>
      </c>
      <c r="E14" s="20" t="s">
        <v>243</v>
      </c>
      <c r="F14" s="15" t="s">
        <v>185</v>
      </c>
      <c r="G14" s="18" t="s">
        <v>248</v>
      </c>
      <c r="H14" s="18" t="s">
        <v>254</v>
      </c>
      <c r="I14" s="17" t="s">
        <v>256</v>
      </c>
      <c r="J14" s="32" t="s">
        <v>90</v>
      </c>
      <c r="K14" s="15" t="s">
        <v>259</v>
      </c>
      <c r="L14" s="33">
        <v>9998.08</v>
      </c>
      <c r="M14" s="17" t="s">
        <v>38</v>
      </c>
    </row>
    <row r="15" ht="148.5" customHeight="1">
      <c r="A15" s="14">
        <v>9.0</v>
      </c>
      <c r="B15" s="30" t="s">
        <v>263</v>
      </c>
      <c r="C15" s="30" t="s">
        <v>177</v>
      </c>
      <c r="D15" s="16" t="s">
        <v>105</v>
      </c>
      <c r="E15" s="20" t="s">
        <v>267</v>
      </c>
      <c r="F15" s="15" t="s">
        <v>185</v>
      </c>
      <c r="G15" s="18" t="s">
        <v>271</v>
      </c>
      <c r="H15" s="18" t="s">
        <v>275</v>
      </c>
      <c r="I15" s="17" t="s">
        <v>276</v>
      </c>
      <c r="J15" s="32"/>
      <c r="K15" s="15" t="s">
        <v>278</v>
      </c>
      <c r="L15" s="33">
        <v>9999.69</v>
      </c>
      <c r="M15" s="17" t="s">
        <v>38</v>
      </c>
    </row>
    <row r="16" ht="154.5" customHeight="1">
      <c r="A16" s="14">
        <v>10.0</v>
      </c>
      <c r="B16" s="30" t="s">
        <v>285</v>
      </c>
      <c r="C16" s="30" t="s">
        <v>177</v>
      </c>
      <c r="D16" s="16" t="s">
        <v>105</v>
      </c>
      <c r="E16" s="20" t="s">
        <v>288</v>
      </c>
      <c r="F16" s="15" t="s">
        <v>185</v>
      </c>
      <c r="G16" s="18" t="s">
        <v>292</v>
      </c>
      <c r="H16" s="18" t="s">
        <v>293</v>
      </c>
      <c r="I16" s="17" t="s">
        <v>296</v>
      </c>
      <c r="J16" s="32" t="s">
        <v>90</v>
      </c>
      <c r="K16" s="15" t="s">
        <v>299</v>
      </c>
      <c r="L16" s="33">
        <v>7648.9</v>
      </c>
      <c r="M16" s="17" t="s">
        <v>38</v>
      </c>
    </row>
    <row r="17" ht="153.0" customHeight="1">
      <c r="A17" s="14">
        <v>11.0</v>
      </c>
      <c r="B17" s="30" t="s">
        <v>306</v>
      </c>
      <c r="C17" s="30" t="s">
        <v>177</v>
      </c>
      <c r="D17" s="16" t="s">
        <v>105</v>
      </c>
      <c r="E17" s="20" t="s">
        <v>310</v>
      </c>
      <c r="F17" s="15" t="s">
        <v>185</v>
      </c>
      <c r="G17" s="18" t="s">
        <v>312</v>
      </c>
      <c r="H17" s="18" t="s">
        <v>315</v>
      </c>
      <c r="I17" s="17" t="s">
        <v>296</v>
      </c>
      <c r="J17" s="32" t="s">
        <v>90</v>
      </c>
      <c r="K17" s="15" t="s">
        <v>320</v>
      </c>
      <c r="L17" s="33">
        <v>7626.85</v>
      </c>
      <c r="M17" s="17" t="s">
        <v>38</v>
      </c>
    </row>
    <row r="18" ht="219.0" customHeight="1">
      <c r="A18" s="14">
        <v>12.0</v>
      </c>
      <c r="B18" s="30" t="s">
        <v>327</v>
      </c>
      <c r="C18" s="30" t="s">
        <v>177</v>
      </c>
      <c r="D18" s="16" t="s">
        <v>105</v>
      </c>
      <c r="E18" s="20" t="s">
        <v>331</v>
      </c>
      <c r="F18" s="15" t="s">
        <v>185</v>
      </c>
      <c r="G18" s="18" t="s">
        <v>333</v>
      </c>
      <c r="H18" s="18" t="s">
        <v>338</v>
      </c>
      <c r="I18" s="17" t="s">
        <v>341</v>
      </c>
      <c r="J18" s="32" t="s">
        <v>90</v>
      </c>
      <c r="K18" s="15" t="s">
        <v>345</v>
      </c>
      <c r="L18" s="33">
        <v>7976.32</v>
      </c>
      <c r="M18" s="17" t="s">
        <v>38</v>
      </c>
    </row>
    <row r="19" ht="142.5" customHeight="1">
      <c r="A19" s="14">
        <v>13.0</v>
      </c>
      <c r="B19" s="30" t="s">
        <v>352</v>
      </c>
      <c r="C19" s="30" t="s">
        <v>177</v>
      </c>
      <c r="D19" s="16" t="s">
        <v>105</v>
      </c>
      <c r="E19" s="20" t="s">
        <v>359</v>
      </c>
      <c r="F19" s="15" t="s">
        <v>185</v>
      </c>
      <c r="G19" s="18" t="s">
        <v>367</v>
      </c>
      <c r="H19" s="18" t="s">
        <v>371</v>
      </c>
      <c r="I19" s="17" t="s">
        <v>341</v>
      </c>
      <c r="J19" s="32" t="s">
        <v>90</v>
      </c>
      <c r="K19" s="15" t="s">
        <v>376</v>
      </c>
      <c r="L19" s="33">
        <v>5788.17</v>
      </c>
      <c r="M19" s="17" t="s">
        <v>38</v>
      </c>
    </row>
    <row r="20" ht="220.5" customHeight="1">
      <c r="A20" s="14">
        <v>14.0</v>
      </c>
      <c r="B20" s="30" t="s">
        <v>382</v>
      </c>
      <c r="C20" s="30" t="s">
        <v>177</v>
      </c>
      <c r="D20" s="16" t="s">
        <v>105</v>
      </c>
      <c r="E20" s="20" t="s">
        <v>384</v>
      </c>
      <c r="F20" s="15" t="s">
        <v>185</v>
      </c>
      <c r="G20" s="18" t="s">
        <v>386</v>
      </c>
      <c r="H20" s="18" t="s">
        <v>389</v>
      </c>
      <c r="I20" s="17" t="s">
        <v>390</v>
      </c>
      <c r="J20" s="32" t="s">
        <v>90</v>
      </c>
      <c r="K20" s="15" t="s">
        <v>392</v>
      </c>
      <c r="L20" s="33">
        <v>7764.99</v>
      </c>
      <c r="M20" s="17" t="s">
        <v>38</v>
      </c>
    </row>
    <row r="21" ht="169.5" customHeight="1">
      <c r="A21" s="14">
        <v>15.0</v>
      </c>
      <c r="B21" s="30" t="s">
        <v>395</v>
      </c>
      <c r="C21" s="30" t="s">
        <v>177</v>
      </c>
      <c r="D21" s="16" t="s">
        <v>105</v>
      </c>
      <c r="E21" s="20" t="s">
        <v>384</v>
      </c>
      <c r="F21" s="15" t="s">
        <v>185</v>
      </c>
      <c r="G21" s="18" t="s">
        <v>403</v>
      </c>
      <c r="H21" s="18" t="s">
        <v>406</v>
      </c>
      <c r="I21" s="17" t="s">
        <v>408</v>
      </c>
      <c r="J21" s="32" t="s">
        <v>90</v>
      </c>
      <c r="K21" s="15" t="s">
        <v>409</v>
      </c>
      <c r="L21" s="33">
        <v>7999.86</v>
      </c>
      <c r="M21" s="17" t="s">
        <v>38</v>
      </c>
    </row>
    <row r="22" ht="162.0" customHeight="1">
      <c r="A22" s="14">
        <v>16.0</v>
      </c>
      <c r="B22" s="30" t="s">
        <v>415</v>
      </c>
      <c r="C22" s="30" t="s">
        <v>177</v>
      </c>
      <c r="D22" s="16" t="s">
        <v>105</v>
      </c>
      <c r="E22" s="20" t="s">
        <v>419</v>
      </c>
      <c r="F22" s="15" t="s">
        <v>185</v>
      </c>
      <c r="G22" s="18" t="s">
        <v>421</v>
      </c>
      <c r="H22" s="18" t="s">
        <v>425</v>
      </c>
      <c r="I22" s="17" t="s">
        <v>408</v>
      </c>
      <c r="J22" s="32" t="s">
        <v>90</v>
      </c>
      <c r="K22" s="15" t="s">
        <v>428</v>
      </c>
      <c r="L22" s="33">
        <v>7976.21</v>
      </c>
      <c r="M22" s="17" t="s">
        <v>38</v>
      </c>
    </row>
    <row r="23" ht="123.0" customHeight="1">
      <c r="A23" s="14">
        <v>17.0</v>
      </c>
      <c r="B23" s="30" t="s">
        <v>435</v>
      </c>
      <c r="C23" s="30" t="s">
        <v>177</v>
      </c>
      <c r="D23" s="16" t="s">
        <v>105</v>
      </c>
      <c r="E23" s="20" t="s">
        <v>419</v>
      </c>
      <c r="F23" s="15" t="s">
        <v>185</v>
      </c>
      <c r="G23" s="18" t="s">
        <v>445</v>
      </c>
      <c r="H23" s="18" t="s">
        <v>449</v>
      </c>
      <c r="I23" s="20" t="s">
        <v>323</v>
      </c>
      <c r="J23" s="32" t="s">
        <v>90</v>
      </c>
      <c r="K23" s="15" t="s">
        <v>454</v>
      </c>
      <c r="L23" s="33">
        <v>7991.62</v>
      </c>
      <c r="M23" s="17" t="s">
        <v>38</v>
      </c>
    </row>
    <row r="24" ht="148.5" customHeight="1">
      <c r="A24" s="14">
        <v>18.0</v>
      </c>
      <c r="B24" s="30" t="s">
        <v>460</v>
      </c>
      <c r="C24" s="30" t="s">
        <v>177</v>
      </c>
      <c r="D24" s="16" t="s">
        <v>105</v>
      </c>
      <c r="E24" s="20" t="s">
        <v>419</v>
      </c>
      <c r="F24" s="15" t="s">
        <v>185</v>
      </c>
      <c r="G24" s="18" t="s">
        <v>468</v>
      </c>
      <c r="H24" s="18" t="s">
        <v>473</v>
      </c>
      <c r="I24" s="20" t="s">
        <v>323</v>
      </c>
      <c r="J24" s="32" t="s">
        <v>90</v>
      </c>
      <c r="K24" s="23" t="s">
        <v>481</v>
      </c>
      <c r="L24" s="33">
        <v>5989.86</v>
      </c>
      <c r="M24" s="17" t="s">
        <v>38</v>
      </c>
    </row>
    <row r="25" ht="15.75" customHeight="1">
      <c r="A25" s="14">
        <v>19.0</v>
      </c>
      <c r="B25" s="30" t="s">
        <v>489</v>
      </c>
      <c r="C25" s="30" t="s">
        <v>177</v>
      </c>
      <c r="D25" s="16" t="s">
        <v>105</v>
      </c>
      <c r="E25" s="20" t="s">
        <v>493</v>
      </c>
      <c r="F25" s="15" t="s">
        <v>185</v>
      </c>
      <c r="G25" s="18" t="s">
        <v>495</v>
      </c>
      <c r="H25" s="18" t="s">
        <v>500</v>
      </c>
      <c r="I25" s="17" t="s">
        <v>503</v>
      </c>
      <c r="J25" s="32" t="s">
        <v>90</v>
      </c>
      <c r="K25" s="15" t="s">
        <v>507</v>
      </c>
      <c r="L25" s="33">
        <v>6659.68</v>
      </c>
      <c r="M25" s="17" t="s">
        <v>38</v>
      </c>
    </row>
    <row r="26" ht="409.5" customHeight="1">
      <c r="A26" s="14">
        <v>20.0</v>
      </c>
      <c r="B26" s="30" t="s">
        <v>172</v>
      </c>
      <c r="C26" s="30" t="s">
        <v>175</v>
      </c>
      <c r="D26" s="16" t="s">
        <v>105</v>
      </c>
      <c r="E26" s="20" t="s">
        <v>179</v>
      </c>
      <c r="F26" s="15" t="s">
        <v>520</v>
      </c>
      <c r="G26" s="18" t="s">
        <v>183</v>
      </c>
      <c r="H26" s="18" t="s">
        <v>189</v>
      </c>
      <c r="I26" s="17" t="s">
        <v>532</v>
      </c>
      <c r="J26" s="32" t="s">
        <v>90</v>
      </c>
      <c r="K26" s="15" t="s">
        <v>197</v>
      </c>
      <c r="L26" s="33">
        <v>9995.08</v>
      </c>
      <c r="M26" s="17" t="s">
        <v>38</v>
      </c>
    </row>
    <row r="27" ht="144.75" customHeight="1">
      <c r="A27" s="14">
        <v>21.0</v>
      </c>
      <c r="B27" s="30" t="s">
        <v>201</v>
      </c>
      <c r="C27" s="30" t="s">
        <v>175</v>
      </c>
      <c r="D27" s="16" t="s">
        <v>105</v>
      </c>
      <c r="E27" s="20" t="s">
        <v>205</v>
      </c>
      <c r="F27" s="15" t="s">
        <v>520</v>
      </c>
      <c r="G27" s="18" t="s">
        <v>206</v>
      </c>
      <c r="H27" s="32" t="s">
        <v>90</v>
      </c>
      <c r="I27" s="17" t="s">
        <v>540</v>
      </c>
      <c r="J27" s="32" t="s">
        <v>90</v>
      </c>
      <c r="K27" s="15" t="s">
        <v>210</v>
      </c>
      <c r="L27" s="33">
        <v>9998.08</v>
      </c>
      <c r="M27" s="17" t="s">
        <v>38</v>
      </c>
    </row>
    <row r="28" ht="180.0" customHeight="1">
      <c r="A28" s="14">
        <v>22.0</v>
      </c>
      <c r="B28" s="30" t="s">
        <v>213</v>
      </c>
      <c r="C28" s="30" t="s">
        <v>175</v>
      </c>
      <c r="D28" s="16" t="s">
        <v>105</v>
      </c>
      <c r="E28" s="20" t="s">
        <v>214</v>
      </c>
      <c r="F28" s="15" t="s">
        <v>520</v>
      </c>
      <c r="G28" s="18" t="s">
        <v>216</v>
      </c>
      <c r="H28" s="18" t="s">
        <v>549</v>
      </c>
      <c r="I28" s="17" t="s">
        <v>551</v>
      </c>
      <c r="J28" s="32" t="s">
        <v>90</v>
      </c>
      <c r="K28" s="15" t="s">
        <v>220</v>
      </c>
      <c r="L28" s="33">
        <v>9998.51</v>
      </c>
      <c r="M28" s="17" t="s">
        <v>38</v>
      </c>
    </row>
    <row r="29" ht="154.5" customHeight="1">
      <c r="A29" s="14">
        <v>23.0</v>
      </c>
      <c r="B29" s="30" t="s">
        <v>221</v>
      </c>
      <c r="C29" s="30" t="s">
        <v>175</v>
      </c>
      <c r="D29" s="16" t="s">
        <v>105</v>
      </c>
      <c r="E29" s="20" t="s">
        <v>182</v>
      </c>
      <c r="F29" s="15" t="s">
        <v>520</v>
      </c>
      <c r="G29" s="18" t="s">
        <v>223</v>
      </c>
      <c r="H29" s="18" t="s">
        <v>224</v>
      </c>
      <c r="I29" s="17" t="s">
        <v>560</v>
      </c>
      <c r="J29" s="32" t="s">
        <v>90</v>
      </c>
      <c r="K29" s="15" t="s">
        <v>226</v>
      </c>
      <c r="L29" s="33">
        <v>9998.72</v>
      </c>
      <c r="M29" s="17" t="s">
        <v>38</v>
      </c>
    </row>
    <row r="30" ht="213.75" customHeight="1">
      <c r="A30" s="14">
        <v>24.0</v>
      </c>
      <c r="B30" s="30" t="s">
        <v>565</v>
      </c>
      <c r="C30" s="30" t="s">
        <v>175</v>
      </c>
      <c r="D30" s="16" t="s">
        <v>105</v>
      </c>
      <c r="E30" s="20" t="s">
        <v>571</v>
      </c>
      <c r="F30" s="15" t="s">
        <v>520</v>
      </c>
      <c r="G30" s="18" t="s">
        <v>572</v>
      </c>
      <c r="H30" s="18" t="s">
        <v>577</v>
      </c>
      <c r="I30" s="17" t="s">
        <v>578</v>
      </c>
      <c r="J30" s="32" t="s">
        <v>90</v>
      </c>
      <c r="K30" s="15" t="s">
        <v>580</v>
      </c>
      <c r="L30" s="33">
        <v>9990.16</v>
      </c>
      <c r="M30" s="17" t="s">
        <v>103</v>
      </c>
    </row>
    <row r="31" ht="185.25" customHeight="1">
      <c r="A31" s="14">
        <v>25.0</v>
      </c>
      <c r="B31" s="30" t="s">
        <v>229</v>
      </c>
      <c r="C31" s="30" t="s">
        <v>175</v>
      </c>
      <c r="D31" s="16" t="s">
        <v>105</v>
      </c>
      <c r="E31" s="20" t="s">
        <v>182</v>
      </c>
      <c r="F31" s="15" t="s">
        <v>520</v>
      </c>
      <c r="G31" s="18" t="s">
        <v>231</v>
      </c>
      <c r="H31" s="18" t="s">
        <v>591</v>
      </c>
      <c r="I31" s="17" t="s">
        <v>593</v>
      </c>
      <c r="J31" s="32" t="s">
        <v>90</v>
      </c>
      <c r="K31" s="15" t="s">
        <v>237</v>
      </c>
      <c r="L31" s="33">
        <v>9999.69</v>
      </c>
      <c r="M31" s="17" t="s">
        <v>38</v>
      </c>
    </row>
    <row r="32" ht="223.5" customHeight="1">
      <c r="A32" s="14">
        <v>26.0</v>
      </c>
      <c r="B32" s="30" t="s">
        <v>241</v>
      </c>
      <c r="C32" s="30" t="s">
        <v>175</v>
      </c>
      <c r="D32" s="16" t="s">
        <v>105</v>
      </c>
      <c r="E32" s="20" t="s">
        <v>182</v>
      </c>
      <c r="F32" s="15" t="s">
        <v>520</v>
      </c>
      <c r="G32" s="18" t="s">
        <v>251</v>
      </c>
      <c r="H32" s="18" t="s">
        <v>257</v>
      </c>
      <c r="I32" s="17" t="s">
        <v>602</v>
      </c>
      <c r="J32" s="32" t="s">
        <v>90</v>
      </c>
      <c r="K32" s="15" t="s">
        <v>260</v>
      </c>
      <c r="L32" s="33">
        <v>9999.86</v>
      </c>
      <c r="M32" s="17" t="s">
        <v>38</v>
      </c>
    </row>
    <row r="33" ht="175.5" customHeight="1">
      <c r="A33" s="14">
        <v>27.0</v>
      </c>
      <c r="B33" s="30" t="s">
        <v>261</v>
      </c>
      <c r="C33" s="30" t="s">
        <v>175</v>
      </c>
      <c r="D33" s="16" t="s">
        <v>105</v>
      </c>
      <c r="E33" s="20" t="s">
        <v>265</v>
      </c>
      <c r="F33" s="15" t="s">
        <v>520</v>
      </c>
      <c r="G33" s="18" t="s">
        <v>266</v>
      </c>
      <c r="H33" s="18" t="s">
        <v>270</v>
      </c>
      <c r="I33" s="17" t="s">
        <v>613</v>
      </c>
      <c r="J33" s="32" t="s">
        <v>90</v>
      </c>
      <c r="K33" s="15" t="s">
        <v>274</v>
      </c>
      <c r="L33" s="33">
        <v>7992.58</v>
      </c>
      <c r="M33" s="17" t="s">
        <v>38</v>
      </c>
    </row>
    <row r="34" ht="160.5" customHeight="1">
      <c r="A34" s="14">
        <v>28.0</v>
      </c>
      <c r="B34" s="30" t="s">
        <v>279</v>
      </c>
      <c r="C34" s="30" t="s">
        <v>175</v>
      </c>
      <c r="D34" s="16" t="s">
        <v>105</v>
      </c>
      <c r="E34" s="20" t="s">
        <v>282</v>
      </c>
      <c r="F34" s="15" t="s">
        <v>520</v>
      </c>
      <c r="G34" s="18" t="s">
        <v>284</v>
      </c>
      <c r="H34" s="18" t="s">
        <v>286</v>
      </c>
      <c r="I34" s="17" t="s">
        <v>630</v>
      </c>
      <c r="J34" s="32" t="s">
        <v>90</v>
      </c>
      <c r="K34" s="15" t="s">
        <v>290</v>
      </c>
      <c r="L34" s="33">
        <v>7993.76</v>
      </c>
      <c r="M34" s="17" t="s">
        <v>38</v>
      </c>
    </row>
    <row r="35" ht="171.0" customHeight="1">
      <c r="A35" s="14">
        <v>29.0</v>
      </c>
      <c r="B35" s="30" t="s">
        <v>294</v>
      </c>
      <c r="C35" s="30" t="s">
        <v>175</v>
      </c>
      <c r="D35" s="16" t="s">
        <v>105</v>
      </c>
      <c r="E35" s="20" t="s">
        <v>298</v>
      </c>
      <c r="F35" s="15" t="s">
        <v>520</v>
      </c>
      <c r="G35" s="18" t="s">
        <v>301</v>
      </c>
      <c r="H35" s="18" t="s">
        <v>638</v>
      </c>
      <c r="I35" s="17" t="s">
        <v>639</v>
      </c>
      <c r="J35" s="32" t="s">
        <v>90</v>
      </c>
      <c r="K35" s="15" t="s">
        <v>308</v>
      </c>
      <c r="L35" s="33">
        <v>7991.08</v>
      </c>
      <c r="M35" s="17" t="s">
        <v>38</v>
      </c>
    </row>
    <row r="36" ht="15.75" customHeight="1">
      <c r="A36" s="14">
        <v>30.0</v>
      </c>
      <c r="B36" s="30" t="s">
        <v>311</v>
      </c>
      <c r="C36" s="30" t="s">
        <v>175</v>
      </c>
      <c r="D36" s="16" t="s">
        <v>105</v>
      </c>
      <c r="E36" s="20" t="s">
        <v>316</v>
      </c>
      <c r="F36" s="15" t="s">
        <v>645</v>
      </c>
      <c r="G36" s="18" t="s">
        <v>319</v>
      </c>
      <c r="H36" s="18" t="s">
        <v>647</v>
      </c>
      <c r="I36" s="17" t="s">
        <v>648</v>
      </c>
      <c r="J36" s="32" t="s">
        <v>90</v>
      </c>
      <c r="K36" s="15" t="s">
        <v>324</v>
      </c>
      <c r="L36" s="33">
        <v>7239.62</v>
      </c>
      <c r="M36" s="17" t="s">
        <v>38</v>
      </c>
    </row>
    <row r="37" ht="15.75" customHeight="1">
      <c r="A37" s="14">
        <v>31.0</v>
      </c>
      <c r="B37" s="30" t="s">
        <v>329</v>
      </c>
      <c r="C37" s="30" t="s">
        <v>175</v>
      </c>
      <c r="D37" s="16" t="s">
        <v>105</v>
      </c>
      <c r="E37" s="20" t="s">
        <v>332</v>
      </c>
      <c r="F37" s="15" t="s">
        <v>655</v>
      </c>
      <c r="G37" s="18" t="s">
        <v>336</v>
      </c>
      <c r="H37" s="18" t="s">
        <v>339</v>
      </c>
      <c r="I37" s="17" t="s">
        <v>648</v>
      </c>
      <c r="J37" s="32" t="s">
        <v>90</v>
      </c>
      <c r="K37" s="15" t="s">
        <v>344</v>
      </c>
      <c r="L37" s="33">
        <v>5158.47</v>
      </c>
      <c r="M37" s="17" t="s">
        <v>38</v>
      </c>
    </row>
    <row r="38" ht="15.75" customHeight="1">
      <c r="A38" s="14">
        <v>32.0</v>
      </c>
      <c r="B38" s="30" t="s">
        <v>350</v>
      </c>
      <c r="C38" s="30" t="s">
        <v>175</v>
      </c>
      <c r="D38" s="16" t="s">
        <v>105</v>
      </c>
      <c r="E38" s="20" t="s">
        <v>354</v>
      </c>
      <c r="F38" s="15" t="s">
        <v>520</v>
      </c>
      <c r="G38" s="18" t="s">
        <v>356</v>
      </c>
      <c r="H38" s="18" t="s">
        <v>362</v>
      </c>
      <c r="I38" s="17" t="s">
        <v>667</v>
      </c>
      <c r="J38" s="32" t="s">
        <v>90</v>
      </c>
      <c r="K38" s="15" t="s">
        <v>366</v>
      </c>
      <c r="L38" s="33">
        <v>7800.94</v>
      </c>
      <c r="M38" s="17" t="s">
        <v>38</v>
      </c>
    </row>
    <row r="39" ht="158.25" customHeight="1">
      <c r="A39" s="14">
        <v>33.0</v>
      </c>
      <c r="B39" s="30" t="s">
        <v>372</v>
      </c>
      <c r="C39" s="30" t="s">
        <v>175</v>
      </c>
      <c r="D39" s="16" t="s">
        <v>105</v>
      </c>
      <c r="E39" s="20" t="s">
        <v>316</v>
      </c>
      <c r="F39" s="15" t="s">
        <v>520</v>
      </c>
      <c r="G39" s="18" t="s">
        <v>377</v>
      </c>
      <c r="H39" s="18" t="s">
        <v>378</v>
      </c>
      <c r="I39" s="17" t="s">
        <v>676</v>
      </c>
      <c r="J39" s="32" t="s">
        <v>90</v>
      </c>
      <c r="K39" s="15" t="s">
        <v>381</v>
      </c>
      <c r="L39" s="33">
        <v>7004.11</v>
      </c>
      <c r="M39" s="17" t="s">
        <v>38</v>
      </c>
    </row>
    <row r="40" ht="15.75" customHeight="1">
      <c r="A40" s="14">
        <v>34.0</v>
      </c>
      <c r="B40" s="30" t="s">
        <v>383</v>
      </c>
      <c r="C40" s="30" t="s">
        <v>175</v>
      </c>
      <c r="D40" s="16" t="s">
        <v>105</v>
      </c>
      <c r="E40" s="20" t="s">
        <v>385</v>
      </c>
      <c r="F40" s="15" t="s">
        <v>520</v>
      </c>
      <c r="G40" s="18" t="s">
        <v>387</v>
      </c>
      <c r="H40" s="18" t="s">
        <v>388</v>
      </c>
      <c r="I40" s="17" t="s">
        <v>676</v>
      </c>
      <c r="J40" s="32" t="s">
        <v>90</v>
      </c>
      <c r="K40" s="15" t="s">
        <v>391</v>
      </c>
      <c r="L40" s="33">
        <v>7896.0</v>
      </c>
      <c r="M40" s="17" t="s">
        <v>38</v>
      </c>
    </row>
    <row r="41" ht="193.5" customHeight="1">
      <c r="A41" s="14">
        <v>35.0</v>
      </c>
      <c r="B41" s="30" t="s">
        <v>393</v>
      </c>
      <c r="C41" s="30" t="s">
        <v>175</v>
      </c>
      <c r="D41" s="16" t="s">
        <v>105</v>
      </c>
      <c r="E41" s="20" t="s">
        <v>394</v>
      </c>
      <c r="F41" s="15" t="s">
        <v>520</v>
      </c>
      <c r="G41" s="18" t="s">
        <v>396</v>
      </c>
      <c r="H41" s="18" t="s">
        <v>399</v>
      </c>
      <c r="I41" s="17" t="s">
        <v>696</v>
      </c>
      <c r="J41" s="32" t="s">
        <v>90</v>
      </c>
      <c r="K41" s="15" t="s">
        <v>401</v>
      </c>
      <c r="L41" s="33">
        <v>7556.34</v>
      </c>
      <c r="M41" s="17" t="s">
        <v>38</v>
      </c>
    </row>
    <row r="42" ht="153.0" customHeight="1">
      <c r="A42" s="14">
        <v>36.0</v>
      </c>
      <c r="B42" s="30" t="s">
        <v>407</v>
      </c>
      <c r="C42" s="30" t="s">
        <v>175</v>
      </c>
      <c r="D42" s="16" t="s">
        <v>105</v>
      </c>
      <c r="E42" s="20" t="s">
        <v>394</v>
      </c>
      <c r="F42" s="15" t="s">
        <v>520</v>
      </c>
      <c r="G42" s="18" t="s">
        <v>410</v>
      </c>
      <c r="H42" s="18" t="s">
        <v>412</v>
      </c>
      <c r="I42" s="17" t="s">
        <v>707</v>
      </c>
      <c r="J42" s="32" t="s">
        <v>90</v>
      </c>
      <c r="K42" s="15" t="s">
        <v>417</v>
      </c>
      <c r="L42" s="33">
        <v>7648.95</v>
      </c>
      <c r="M42" s="17" t="s">
        <v>38</v>
      </c>
    </row>
    <row r="43" ht="15.75" customHeight="1">
      <c r="A43" s="14">
        <v>37.0</v>
      </c>
      <c r="B43" s="30" t="s">
        <v>420</v>
      </c>
      <c r="C43" s="30" t="s">
        <v>175</v>
      </c>
      <c r="D43" s="16" t="s">
        <v>105</v>
      </c>
      <c r="E43" s="20" t="s">
        <v>422</v>
      </c>
      <c r="F43" s="15" t="s">
        <v>520</v>
      </c>
      <c r="G43" s="18" t="s">
        <v>424</v>
      </c>
      <c r="H43" s="18" t="s">
        <v>427</v>
      </c>
      <c r="I43" s="17" t="s">
        <v>696</v>
      </c>
      <c r="J43" s="32" t="s">
        <v>90</v>
      </c>
      <c r="K43" s="15" t="s">
        <v>432</v>
      </c>
      <c r="L43" s="33">
        <v>7998.25</v>
      </c>
      <c r="M43" s="17" t="s">
        <v>38</v>
      </c>
    </row>
    <row r="44" ht="15.75" customHeight="1">
      <c r="A44" s="14">
        <v>38.0</v>
      </c>
      <c r="B44" s="30" t="s">
        <v>437</v>
      </c>
      <c r="C44" s="30" t="s">
        <v>175</v>
      </c>
      <c r="D44" s="16" t="s">
        <v>105</v>
      </c>
      <c r="E44" s="20" t="s">
        <v>440</v>
      </c>
      <c r="F44" s="15" t="s">
        <v>520</v>
      </c>
      <c r="G44" s="18" t="s">
        <v>444</v>
      </c>
      <c r="H44" s="18" t="s">
        <v>448</v>
      </c>
      <c r="I44" s="17" t="s">
        <v>726</v>
      </c>
      <c r="J44" s="32" t="s">
        <v>90</v>
      </c>
      <c r="K44" s="15" t="s">
        <v>453</v>
      </c>
      <c r="L44" s="33">
        <v>4494.0</v>
      </c>
      <c r="M44" s="17" t="s">
        <v>38</v>
      </c>
    </row>
    <row r="45" ht="15.75" customHeight="1">
      <c r="A45" s="14">
        <v>39.0</v>
      </c>
      <c r="B45" s="30" t="s">
        <v>455</v>
      </c>
      <c r="C45" s="30" t="s">
        <v>175</v>
      </c>
      <c r="D45" s="16" t="s">
        <v>105</v>
      </c>
      <c r="E45" s="20" t="s">
        <v>459</v>
      </c>
      <c r="F45" s="15" t="s">
        <v>520</v>
      </c>
      <c r="G45" s="18" t="s">
        <v>461</v>
      </c>
      <c r="H45" s="18" t="s">
        <v>464</v>
      </c>
      <c r="I45" s="17" t="s">
        <v>729</v>
      </c>
      <c r="J45" s="32" t="s">
        <v>90</v>
      </c>
      <c r="K45" s="15" t="s">
        <v>470</v>
      </c>
      <c r="L45" s="33">
        <v>7789.07</v>
      </c>
      <c r="M45" s="17" t="s">
        <v>38</v>
      </c>
    </row>
    <row r="46" ht="15.75" customHeight="1">
      <c r="A46" s="2" t="s">
        <v>733</v>
      </c>
      <c r="B46" s="7"/>
      <c r="C46" s="7"/>
      <c r="D46" s="7"/>
      <c r="E46" s="7"/>
      <c r="F46" s="7"/>
      <c r="G46" s="7"/>
      <c r="H46" s="7"/>
      <c r="I46" s="7"/>
      <c r="J46" s="7"/>
      <c r="K46" s="7"/>
      <c r="L46" s="7"/>
      <c r="M46" s="7"/>
    </row>
    <row r="47" ht="15.75" customHeight="1">
      <c r="A47" s="8" t="s">
        <v>2</v>
      </c>
      <c r="B47" s="9" t="s">
        <v>3</v>
      </c>
      <c r="C47" s="9" t="s">
        <v>4</v>
      </c>
      <c r="D47" s="11" t="s">
        <v>5</v>
      </c>
      <c r="E47" s="9" t="s">
        <v>6</v>
      </c>
      <c r="F47" s="9" t="s">
        <v>7</v>
      </c>
      <c r="G47" s="9" t="s">
        <v>8</v>
      </c>
      <c r="H47" s="8" t="s">
        <v>9</v>
      </c>
      <c r="I47" s="9" t="s">
        <v>10</v>
      </c>
      <c r="J47" s="9" t="s">
        <v>11</v>
      </c>
      <c r="K47" s="9" t="s">
        <v>12</v>
      </c>
      <c r="L47" s="9" t="s">
        <v>13</v>
      </c>
      <c r="M47" s="9" t="s">
        <v>14</v>
      </c>
    </row>
    <row r="48" ht="267.0" customHeight="1">
      <c r="A48" s="38">
        <v>40.0</v>
      </c>
      <c r="B48" s="30" t="s">
        <v>562</v>
      </c>
      <c r="C48" s="30" t="s">
        <v>564</v>
      </c>
      <c r="D48" s="16" t="s">
        <v>105</v>
      </c>
      <c r="E48" s="20" t="s">
        <v>566</v>
      </c>
      <c r="F48" s="15" t="s">
        <v>744</v>
      </c>
      <c r="G48" s="18" t="s">
        <v>570</v>
      </c>
      <c r="H48" s="18" t="s">
        <v>573</v>
      </c>
      <c r="I48" s="17" t="s">
        <v>749</v>
      </c>
      <c r="J48" s="15" t="s">
        <v>576</v>
      </c>
      <c r="K48" s="39" t="s">
        <v>581</v>
      </c>
      <c r="L48" s="40">
        <v>29999.0</v>
      </c>
      <c r="M48" s="20" t="s">
        <v>38</v>
      </c>
    </row>
    <row r="49" ht="236.25" customHeight="1">
      <c r="A49" s="38">
        <v>41.0</v>
      </c>
      <c r="B49" s="30" t="s">
        <v>582</v>
      </c>
      <c r="C49" s="30" t="s">
        <v>564</v>
      </c>
      <c r="D49" s="16" t="s">
        <v>105</v>
      </c>
      <c r="E49" s="20" t="s">
        <v>566</v>
      </c>
      <c r="F49" s="15" t="s">
        <v>760</v>
      </c>
      <c r="G49" s="18" t="s">
        <v>584</v>
      </c>
      <c r="H49" s="18" t="s">
        <v>585</v>
      </c>
      <c r="I49" s="17" t="s">
        <v>765</v>
      </c>
      <c r="J49" s="15" t="s">
        <v>587</v>
      </c>
      <c r="K49" s="39" t="s">
        <v>588</v>
      </c>
      <c r="L49" s="40">
        <v>21606.2</v>
      </c>
      <c r="M49" s="20" t="s">
        <v>38</v>
      </c>
    </row>
    <row r="50" ht="237.0" customHeight="1">
      <c r="A50" s="38">
        <v>42.0</v>
      </c>
      <c r="B50" s="30" t="s">
        <v>589</v>
      </c>
      <c r="C50" s="30" t="s">
        <v>564</v>
      </c>
      <c r="D50" s="16" t="s">
        <v>105</v>
      </c>
      <c r="E50" s="20" t="s">
        <v>592</v>
      </c>
      <c r="F50" s="15" t="s">
        <v>760</v>
      </c>
      <c r="G50" s="18" t="s">
        <v>594</v>
      </c>
      <c r="H50" s="18" t="s">
        <v>595</v>
      </c>
      <c r="I50" s="17" t="s">
        <v>774</v>
      </c>
      <c r="J50" s="15" t="s">
        <v>598</v>
      </c>
      <c r="K50" s="39" t="s">
        <v>599</v>
      </c>
      <c r="L50" s="40">
        <v>29988.75</v>
      </c>
      <c r="M50" s="20" t="s">
        <v>38</v>
      </c>
    </row>
    <row r="51" ht="310.5" customHeight="1">
      <c r="A51" s="38">
        <v>43.0</v>
      </c>
      <c r="B51" s="30" t="s">
        <v>600</v>
      </c>
      <c r="C51" s="30" t="s">
        <v>564</v>
      </c>
      <c r="D51" s="16" t="s">
        <v>105</v>
      </c>
      <c r="E51" s="20" t="s">
        <v>592</v>
      </c>
      <c r="F51" s="15" t="s">
        <v>760</v>
      </c>
      <c r="G51" s="18" t="s">
        <v>601</v>
      </c>
      <c r="H51" s="18" t="s">
        <v>603</v>
      </c>
      <c r="I51" s="17" t="s">
        <v>778</v>
      </c>
      <c r="J51" s="15" t="s">
        <v>605</v>
      </c>
      <c r="K51" s="39" t="s">
        <v>606</v>
      </c>
      <c r="L51" s="40">
        <v>9552.4</v>
      </c>
      <c r="M51" s="20" t="s">
        <v>38</v>
      </c>
    </row>
    <row r="52" ht="165.75" customHeight="1">
      <c r="A52" s="38">
        <v>44.0</v>
      </c>
      <c r="B52" s="30" t="s">
        <v>607</v>
      </c>
      <c r="C52" s="30" t="s">
        <v>564</v>
      </c>
      <c r="D52" s="16" t="s">
        <v>105</v>
      </c>
      <c r="E52" s="20" t="s">
        <v>608</v>
      </c>
      <c r="F52" s="15" t="s">
        <v>760</v>
      </c>
      <c r="G52" s="18" t="s">
        <v>609</v>
      </c>
      <c r="H52" s="18" t="s">
        <v>610</v>
      </c>
      <c r="I52" s="17" t="s">
        <v>789</v>
      </c>
      <c r="J52" s="43" t="s">
        <v>612</v>
      </c>
      <c r="K52" s="39" t="s">
        <v>614</v>
      </c>
      <c r="L52" s="40">
        <v>29994.8</v>
      </c>
      <c r="M52" s="20" t="s">
        <v>38</v>
      </c>
    </row>
    <row r="53" ht="142.5" customHeight="1">
      <c r="A53" s="38">
        <v>45.0</v>
      </c>
      <c r="B53" s="30" t="s">
        <v>618</v>
      </c>
      <c r="C53" s="30" t="s">
        <v>564</v>
      </c>
      <c r="D53" s="16" t="s">
        <v>105</v>
      </c>
      <c r="E53" s="20" t="s">
        <v>621</v>
      </c>
      <c r="F53" s="15" t="s">
        <v>760</v>
      </c>
      <c r="G53" s="18" t="s">
        <v>623</v>
      </c>
      <c r="H53" s="18" t="s">
        <v>626</v>
      </c>
      <c r="I53" s="17" t="s">
        <v>803</v>
      </c>
      <c r="J53" s="43" t="s">
        <v>628</v>
      </c>
      <c r="K53" s="39" t="s">
        <v>629</v>
      </c>
      <c r="L53" s="40">
        <v>21206.9</v>
      </c>
      <c r="M53" s="20" t="s">
        <v>38</v>
      </c>
    </row>
    <row r="54" ht="133.5" customHeight="1">
      <c r="A54" s="38">
        <v>46.0</v>
      </c>
      <c r="B54" s="30" t="s">
        <v>631</v>
      </c>
      <c r="C54" s="30" t="s">
        <v>564</v>
      </c>
      <c r="D54" s="16" t="s">
        <v>105</v>
      </c>
      <c r="E54" s="20" t="s">
        <v>632</v>
      </c>
      <c r="F54" s="15" t="s">
        <v>760</v>
      </c>
      <c r="G54" s="18" t="s">
        <v>633</v>
      </c>
      <c r="H54" s="18" t="s">
        <v>634</v>
      </c>
      <c r="I54" s="17" t="s">
        <v>808</v>
      </c>
      <c r="J54" s="43" t="s">
        <v>809</v>
      </c>
      <c r="K54" s="39" t="s">
        <v>637</v>
      </c>
      <c r="L54" s="40">
        <v>10964.58</v>
      </c>
      <c r="M54" s="20" t="s">
        <v>38</v>
      </c>
    </row>
    <row r="55" ht="106.5" customHeight="1">
      <c r="A55" s="38">
        <v>47.0</v>
      </c>
      <c r="B55" s="30" t="s">
        <v>640</v>
      </c>
      <c r="C55" s="30" t="s">
        <v>564</v>
      </c>
      <c r="D55" s="16" t="s">
        <v>105</v>
      </c>
      <c r="E55" s="20" t="s">
        <v>354</v>
      </c>
      <c r="F55" s="15" t="s">
        <v>760</v>
      </c>
      <c r="G55" s="18" t="s">
        <v>641</v>
      </c>
      <c r="H55" s="18" t="s">
        <v>642</v>
      </c>
      <c r="I55" s="17" t="s">
        <v>813</v>
      </c>
      <c r="J55" s="43" t="s">
        <v>644</v>
      </c>
      <c r="K55" s="48" t="s">
        <v>646</v>
      </c>
      <c r="L55" s="40">
        <v>30000.0</v>
      </c>
      <c r="M55" s="20" t="s">
        <v>38</v>
      </c>
    </row>
    <row r="56" ht="15.75" customHeight="1">
      <c r="L56" s="52">
        <f>SUM(L5:L55)</f>
        <v>8961017.48</v>
      </c>
    </row>
    <row r="57" ht="15.75" customHeight="1"/>
    <row r="58" ht="15.75" customHeight="1">
      <c r="C58" s="49" t="s">
        <v>817</v>
      </c>
      <c r="D58" s="49" t="s">
        <v>818</v>
      </c>
      <c r="E58" s="49" t="s">
        <v>619</v>
      </c>
      <c r="F58" s="44" t="s">
        <v>620</v>
      </c>
      <c r="G58" s="44" t="s">
        <v>622</v>
      </c>
    </row>
    <row r="59" ht="15.75" customHeight="1">
      <c r="B59" s="46" t="s">
        <v>812</v>
      </c>
      <c r="C59" s="46">
        <v>3.0</v>
      </c>
      <c r="D59" s="46">
        <v>2.0</v>
      </c>
      <c r="E59" s="46">
        <v>4.0</v>
      </c>
      <c r="F59" s="47">
        <v>1.0</v>
      </c>
      <c r="G59" s="47">
        <f t="shared" ref="G59:G61" si="1">E59+F59</f>
        <v>5</v>
      </c>
    </row>
    <row r="60" ht="15.75" customHeight="1">
      <c r="B60" s="45" t="s">
        <v>742</v>
      </c>
      <c r="C60" s="46">
        <v>20.0</v>
      </c>
      <c r="D60" s="46">
        <v>14.0</v>
      </c>
      <c r="E60" s="46">
        <v>33.0</v>
      </c>
      <c r="F60" s="47">
        <v>1.0</v>
      </c>
      <c r="G60" s="47">
        <f t="shared" si="1"/>
        <v>34</v>
      </c>
    </row>
    <row r="61" ht="15.75" customHeight="1">
      <c r="B61" s="46" t="s">
        <v>815</v>
      </c>
      <c r="C61" s="46">
        <v>8.0</v>
      </c>
      <c r="D61" s="46">
        <v>0.0</v>
      </c>
      <c r="E61" s="47">
        <v>8.0</v>
      </c>
      <c r="F61" s="47">
        <v>0.0</v>
      </c>
      <c r="G61" s="47">
        <f t="shared" si="1"/>
        <v>8</v>
      </c>
    </row>
    <row r="62" ht="15.75" customHeight="1">
      <c r="C62" s="49">
        <f t="shared" ref="C62:G62" si="2">SUM(C59:C61)</f>
        <v>31</v>
      </c>
      <c r="D62" s="49">
        <f t="shared" si="2"/>
        <v>16</v>
      </c>
      <c r="E62" s="49">
        <f t="shared" si="2"/>
        <v>45</v>
      </c>
      <c r="F62" s="49">
        <f t="shared" si="2"/>
        <v>2</v>
      </c>
      <c r="G62" s="49">
        <f t="shared" si="2"/>
        <v>47</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
    <col customWidth="1" min="2" max="2" width="34.57"/>
    <col customWidth="1" min="3" max="3" width="25.86"/>
    <col customWidth="1" min="4" max="4" width="22.29"/>
    <col customWidth="1" min="5" max="5" width="18.86"/>
    <col customWidth="1" min="6" max="6" width="19.14"/>
    <col customWidth="1" min="7" max="7" width="33.86"/>
    <col customWidth="1" min="8" max="8" width="61.86"/>
    <col customWidth="1" min="9" max="9" width="19.86"/>
    <col customWidth="1" min="10" max="11" width="32.57"/>
    <col customWidth="1" min="12" max="12" width="23.0"/>
    <col customWidth="1" min="13" max="13" width="18.29"/>
    <col customWidth="1" min="14" max="26" width="10.71"/>
  </cols>
  <sheetData>
    <row r="2">
      <c r="B2" s="1">
        <v>2019.0</v>
      </c>
      <c r="C2" s="1"/>
      <c r="D2" s="1"/>
      <c r="E2" s="1"/>
      <c r="F2" s="1"/>
      <c r="G2" s="1"/>
      <c r="H2" s="1"/>
      <c r="I2" s="1"/>
      <c r="J2" s="1"/>
      <c r="K2" s="1"/>
      <c r="L2" s="1"/>
      <c r="M2" s="1"/>
    </row>
    <row r="3">
      <c r="A3" s="2" t="s">
        <v>1</v>
      </c>
      <c r="B3" s="7"/>
      <c r="C3" s="7"/>
      <c r="D3" s="7"/>
      <c r="E3" s="7"/>
      <c r="F3" s="7"/>
      <c r="G3" s="7"/>
      <c r="H3" s="7"/>
      <c r="I3" s="7"/>
      <c r="J3" s="7"/>
      <c r="K3" s="7"/>
      <c r="L3" s="7"/>
      <c r="M3" s="7"/>
    </row>
    <row r="4" ht="51.0" customHeight="1">
      <c r="A4" s="12" t="s">
        <v>2</v>
      </c>
      <c r="B4" s="13" t="s">
        <v>3</v>
      </c>
      <c r="C4" s="13" t="s">
        <v>4</v>
      </c>
      <c r="D4" s="13" t="s">
        <v>5</v>
      </c>
      <c r="E4" s="13" t="s">
        <v>6</v>
      </c>
      <c r="F4" s="13" t="s">
        <v>7</v>
      </c>
      <c r="G4" s="13" t="s">
        <v>8</v>
      </c>
      <c r="H4" s="12" t="s">
        <v>9</v>
      </c>
      <c r="I4" s="13" t="s">
        <v>10</v>
      </c>
      <c r="J4" s="13" t="s">
        <v>11</v>
      </c>
      <c r="K4" s="13" t="s">
        <v>12</v>
      </c>
      <c r="L4" s="13" t="s">
        <v>13</v>
      </c>
      <c r="M4" s="13" t="s">
        <v>14</v>
      </c>
    </row>
    <row r="5" ht="280.5" customHeight="1">
      <c r="A5" s="14">
        <v>1.0</v>
      </c>
      <c r="B5" s="18" t="s">
        <v>20</v>
      </c>
      <c r="C5" s="18" t="s">
        <v>24</v>
      </c>
      <c r="D5" s="16" t="s">
        <v>25</v>
      </c>
      <c r="E5" s="18" t="s">
        <v>26</v>
      </c>
      <c r="F5" s="20" t="s">
        <v>30</v>
      </c>
      <c r="G5" s="18" t="s">
        <v>34</v>
      </c>
      <c r="H5" s="18" t="s">
        <v>35</v>
      </c>
      <c r="I5" s="22" t="s">
        <v>37</v>
      </c>
      <c r="J5" s="23" t="s">
        <v>41</v>
      </c>
      <c r="K5" s="23" t="s">
        <v>45</v>
      </c>
      <c r="L5" s="24">
        <v>922872.5</v>
      </c>
      <c r="M5" s="20" t="s">
        <v>38</v>
      </c>
    </row>
    <row r="6" ht="169.5" customHeight="1">
      <c r="A6" s="14">
        <v>2.0</v>
      </c>
      <c r="B6" s="18" t="s">
        <v>52</v>
      </c>
      <c r="C6" s="18" t="s">
        <v>53</v>
      </c>
      <c r="D6" s="16" t="s">
        <v>25</v>
      </c>
      <c r="E6" s="18" t="s">
        <v>26</v>
      </c>
      <c r="F6" s="20" t="s">
        <v>54</v>
      </c>
      <c r="G6" s="18" t="s">
        <v>55</v>
      </c>
      <c r="H6" s="18" t="s">
        <v>58</v>
      </c>
      <c r="I6" s="26" t="s">
        <v>61</v>
      </c>
      <c r="J6" s="23" t="s">
        <v>63</v>
      </c>
      <c r="K6" s="23" t="s">
        <v>64</v>
      </c>
      <c r="L6" s="24">
        <v>885500.0</v>
      </c>
      <c r="M6" s="20" t="s">
        <v>38</v>
      </c>
    </row>
    <row r="7" ht="358.5" customHeight="1">
      <c r="A7" s="14">
        <v>3.0</v>
      </c>
      <c r="B7" s="18" t="s">
        <v>66</v>
      </c>
      <c r="C7" s="18" t="s">
        <v>68</v>
      </c>
      <c r="D7" s="16" t="s">
        <v>25</v>
      </c>
      <c r="E7" s="18" t="s">
        <v>71</v>
      </c>
      <c r="F7" s="20" t="s">
        <v>72</v>
      </c>
      <c r="G7" s="19" t="s">
        <v>76</v>
      </c>
      <c r="H7" s="18" t="s">
        <v>79</v>
      </c>
      <c r="I7" s="26" t="s">
        <v>80</v>
      </c>
      <c r="J7" s="23" t="s">
        <v>83</v>
      </c>
      <c r="K7" s="23" t="s">
        <v>85</v>
      </c>
      <c r="L7" s="24">
        <v>65796.07</v>
      </c>
      <c r="M7" s="20" t="s">
        <v>38</v>
      </c>
    </row>
    <row r="8" ht="177.75" customHeight="1">
      <c r="A8" s="14">
        <v>4.0</v>
      </c>
      <c r="B8" s="18" t="s">
        <v>21</v>
      </c>
      <c r="C8" s="18" t="s">
        <v>23</v>
      </c>
      <c r="D8" s="16" t="s">
        <v>25</v>
      </c>
      <c r="E8" s="18" t="s">
        <v>29</v>
      </c>
      <c r="F8" s="20" t="s">
        <v>89</v>
      </c>
      <c r="G8" s="19" t="s">
        <v>36</v>
      </c>
      <c r="H8" s="19" t="s">
        <v>92</v>
      </c>
      <c r="I8" s="26" t="s">
        <v>50</v>
      </c>
      <c r="J8" s="23" t="s">
        <v>94</v>
      </c>
      <c r="K8" s="23" t="s">
        <v>59</v>
      </c>
      <c r="L8" s="24">
        <v>43076.0</v>
      </c>
      <c r="M8" s="20" t="s">
        <v>38</v>
      </c>
    </row>
    <row r="9" ht="126.75" customHeight="1">
      <c r="A9" s="14">
        <v>5.0</v>
      </c>
      <c r="B9" s="18" t="s">
        <v>67</v>
      </c>
      <c r="C9" s="18" t="s">
        <v>69</v>
      </c>
      <c r="D9" s="16" t="s">
        <v>25</v>
      </c>
      <c r="E9" s="18" t="s">
        <v>70</v>
      </c>
      <c r="F9" s="26" t="s">
        <v>73</v>
      </c>
      <c r="G9" s="19" t="s">
        <v>75</v>
      </c>
      <c r="H9" s="18" t="s">
        <v>77</v>
      </c>
      <c r="I9" s="26" t="s">
        <v>61</v>
      </c>
      <c r="J9" s="23" t="s">
        <v>63</v>
      </c>
      <c r="K9" s="23" t="s">
        <v>104</v>
      </c>
      <c r="L9" s="24">
        <v>234642.1</v>
      </c>
      <c r="M9" s="20" t="s">
        <v>106</v>
      </c>
    </row>
    <row r="10" ht="271.5" customHeight="1">
      <c r="A10" s="14">
        <v>6.0</v>
      </c>
      <c r="B10" s="18" t="s">
        <v>108</v>
      </c>
      <c r="C10" s="15" t="s">
        <v>110</v>
      </c>
      <c r="D10" s="16" t="s">
        <v>105</v>
      </c>
      <c r="E10" s="17" t="s">
        <v>113</v>
      </c>
      <c r="F10" s="20" t="s">
        <v>119</v>
      </c>
      <c r="G10" s="19" t="s">
        <v>117</v>
      </c>
      <c r="H10" s="18" t="s">
        <v>120</v>
      </c>
      <c r="I10" s="20" t="s">
        <v>28</v>
      </c>
      <c r="J10" s="23" t="s">
        <v>123</v>
      </c>
      <c r="K10" s="23" t="s">
        <v>124</v>
      </c>
      <c r="L10" s="24">
        <v>2980524.27</v>
      </c>
      <c r="M10" s="20" t="s">
        <v>38</v>
      </c>
    </row>
    <row r="11" ht="234.0" customHeight="1">
      <c r="A11" s="14">
        <v>7.0</v>
      </c>
      <c r="B11" s="18" t="s">
        <v>128</v>
      </c>
      <c r="C11" s="15" t="s">
        <v>130</v>
      </c>
      <c r="D11" s="16" t="s">
        <v>105</v>
      </c>
      <c r="E11" s="17" t="s">
        <v>132</v>
      </c>
      <c r="F11" s="17" t="s">
        <v>136</v>
      </c>
      <c r="G11" s="19" t="s">
        <v>137</v>
      </c>
      <c r="H11" s="18" t="s">
        <v>138</v>
      </c>
      <c r="I11" s="17" t="s">
        <v>140</v>
      </c>
      <c r="J11" s="23" t="s">
        <v>143</v>
      </c>
      <c r="K11" s="15"/>
      <c r="L11" s="24">
        <v>5242803.3</v>
      </c>
      <c r="M11" s="20" t="s">
        <v>38</v>
      </c>
    </row>
    <row r="12">
      <c r="A12" s="2" t="s">
        <v>147</v>
      </c>
      <c r="B12" s="7"/>
      <c r="C12" s="7"/>
      <c r="D12" s="7"/>
      <c r="E12" s="7"/>
      <c r="F12" s="7"/>
      <c r="G12" s="7"/>
      <c r="H12" s="7"/>
      <c r="I12" s="7"/>
      <c r="J12" s="7"/>
      <c r="K12" s="7"/>
      <c r="L12" s="7"/>
      <c r="M12" s="7"/>
    </row>
    <row r="13" ht="67.5" customHeight="1">
      <c r="A13" s="28" t="s">
        <v>2</v>
      </c>
      <c r="B13" s="29" t="s">
        <v>3</v>
      </c>
      <c r="C13" s="29" t="s">
        <v>4</v>
      </c>
      <c r="D13" s="29" t="s">
        <v>5</v>
      </c>
      <c r="E13" s="29" t="s">
        <v>6</v>
      </c>
      <c r="F13" s="29" t="s">
        <v>7</v>
      </c>
      <c r="G13" s="29" t="s">
        <v>8</v>
      </c>
      <c r="H13" s="28" t="s">
        <v>9</v>
      </c>
      <c r="I13" s="29" t="s">
        <v>161</v>
      </c>
      <c r="J13" s="9" t="s">
        <v>11</v>
      </c>
      <c r="K13" s="29" t="s">
        <v>165</v>
      </c>
      <c r="L13" s="29" t="s">
        <v>13</v>
      </c>
      <c r="M13" s="29" t="s">
        <v>14</v>
      </c>
    </row>
    <row r="14" ht="409.5" customHeight="1">
      <c r="A14" s="14">
        <v>8.0</v>
      </c>
      <c r="B14" s="18" t="s">
        <v>172</v>
      </c>
      <c r="C14" s="30" t="s">
        <v>175</v>
      </c>
      <c r="D14" s="16" t="s">
        <v>105</v>
      </c>
      <c r="E14" s="20" t="s">
        <v>179</v>
      </c>
      <c r="F14" s="17" t="s">
        <v>181</v>
      </c>
      <c r="G14" s="18" t="s">
        <v>183</v>
      </c>
      <c r="H14" s="31" t="s">
        <v>189</v>
      </c>
      <c r="I14" s="17" t="s">
        <v>192</v>
      </c>
      <c r="J14" s="32"/>
      <c r="K14" s="15" t="s">
        <v>197</v>
      </c>
      <c r="L14" s="33">
        <v>9995.08</v>
      </c>
      <c r="M14" s="17" t="s">
        <v>38</v>
      </c>
    </row>
    <row r="15" ht="118.5" customHeight="1">
      <c r="A15" s="14">
        <v>9.0</v>
      </c>
      <c r="B15" s="18" t="s">
        <v>201</v>
      </c>
      <c r="C15" s="30" t="s">
        <v>175</v>
      </c>
      <c r="D15" s="16" t="s">
        <v>105</v>
      </c>
      <c r="E15" s="20" t="s">
        <v>205</v>
      </c>
      <c r="F15" s="17" t="s">
        <v>181</v>
      </c>
      <c r="G15" s="18" t="s">
        <v>206</v>
      </c>
      <c r="H15" s="32" t="s">
        <v>90</v>
      </c>
      <c r="I15" s="17" t="s">
        <v>192</v>
      </c>
      <c r="J15" s="32"/>
      <c r="K15" s="15" t="s">
        <v>210</v>
      </c>
      <c r="L15" s="33">
        <v>9998.08</v>
      </c>
      <c r="M15" s="17" t="s">
        <v>38</v>
      </c>
    </row>
    <row r="16" ht="165.0" customHeight="1">
      <c r="A16" s="14">
        <v>10.0</v>
      </c>
      <c r="B16" s="18" t="s">
        <v>213</v>
      </c>
      <c r="C16" s="30" t="s">
        <v>175</v>
      </c>
      <c r="D16" s="16" t="s">
        <v>105</v>
      </c>
      <c r="E16" s="20" t="s">
        <v>214</v>
      </c>
      <c r="F16" s="17" t="s">
        <v>181</v>
      </c>
      <c r="G16" s="18" t="s">
        <v>216</v>
      </c>
      <c r="H16" s="25" t="s">
        <v>218</v>
      </c>
      <c r="I16" s="17" t="s">
        <v>219</v>
      </c>
      <c r="J16" s="32"/>
      <c r="K16" s="15" t="s">
        <v>220</v>
      </c>
      <c r="L16" s="33">
        <v>9998.51</v>
      </c>
      <c r="M16" s="17" t="s">
        <v>38</v>
      </c>
    </row>
    <row r="17" ht="152.25" customHeight="1">
      <c r="A17" s="14">
        <v>11.0</v>
      </c>
      <c r="B17" s="18" t="s">
        <v>221</v>
      </c>
      <c r="C17" s="30" t="s">
        <v>175</v>
      </c>
      <c r="D17" s="16" t="s">
        <v>105</v>
      </c>
      <c r="E17" s="20" t="s">
        <v>182</v>
      </c>
      <c r="F17" s="17" t="s">
        <v>181</v>
      </c>
      <c r="G17" s="18" t="s">
        <v>223</v>
      </c>
      <c r="H17" s="25" t="s">
        <v>224</v>
      </c>
      <c r="I17" s="17" t="s">
        <v>225</v>
      </c>
      <c r="J17" s="32"/>
      <c r="K17" s="15" t="s">
        <v>226</v>
      </c>
      <c r="L17" s="33">
        <v>9998.72</v>
      </c>
      <c r="M17" s="17" t="s">
        <v>38</v>
      </c>
    </row>
    <row r="18">
      <c r="A18" s="14">
        <v>12.0</v>
      </c>
      <c r="B18" s="18" t="s">
        <v>229</v>
      </c>
      <c r="C18" s="30" t="s">
        <v>175</v>
      </c>
      <c r="D18" s="16" t="s">
        <v>105</v>
      </c>
      <c r="E18" s="20" t="s">
        <v>182</v>
      </c>
      <c r="F18" s="17" t="s">
        <v>181</v>
      </c>
      <c r="G18" s="18" t="s">
        <v>231</v>
      </c>
      <c r="H18" s="25" t="s">
        <v>234</v>
      </c>
      <c r="I18" s="17" t="s">
        <v>236</v>
      </c>
      <c r="J18" s="32"/>
      <c r="K18" s="15" t="s">
        <v>237</v>
      </c>
      <c r="L18" s="33">
        <v>9999.69</v>
      </c>
      <c r="M18" s="17" t="s">
        <v>38</v>
      </c>
    </row>
    <row r="19" ht="256.5" customHeight="1">
      <c r="A19" s="14">
        <v>13.0</v>
      </c>
      <c r="B19" s="18" t="s">
        <v>241</v>
      </c>
      <c r="C19" s="30" t="s">
        <v>175</v>
      </c>
      <c r="D19" s="16" t="s">
        <v>105</v>
      </c>
      <c r="E19" s="20" t="s">
        <v>182</v>
      </c>
      <c r="F19" s="17" t="s">
        <v>181</v>
      </c>
      <c r="G19" s="18" t="s">
        <v>251</v>
      </c>
      <c r="H19" s="25" t="s">
        <v>257</v>
      </c>
      <c r="I19" s="17" t="s">
        <v>236</v>
      </c>
      <c r="J19" s="32"/>
      <c r="K19" s="15" t="s">
        <v>260</v>
      </c>
      <c r="L19" s="33">
        <v>9999.86</v>
      </c>
      <c r="M19" s="17" t="s">
        <v>38</v>
      </c>
    </row>
    <row r="20" ht="174.75" customHeight="1">
      <c r="A20" s="14">
        <v>14.0</v>
      </c>
      <c r="B20" s="18" t="s">
        <v>261</v>
      </c>
      <c r="C20" s="30" t="s">
        <v>175</v>
      </c>
      <c r="D20" s="16" t="s">
        <v>105</v>
      </c>
      <c r="E20" s="20" t="s">
        <v>265</v>
      </c>
      <c r="F20" s="17" t="s">
        <v>181</v>
      </c>
      <c r="G20" s="18" t="s">
        <v>266</v>
      </c>
      <c r="H20" s="25" t="s">
        <v>270</v>
      </c>
      <c r="I20" s="17" t="s">
        <v>272</v>
      </c>
      <c r="J20" s="32"/>
      <c r="K20" s="15" t="s">
        <v>274</v>
      </c>
      <c r="L20" s="33">
        <v>7992.58</v>
      </c>
      <c r="M20" s="17" t="s">
        <v>38</v>
      </c>
    </row>
    <row r="21" ht="138.0" customHeight="1">
      <c r="A21" s="14">
        <v>15.0</v>
      </c>
      <c r="B21" s="18" t="s">
        <v>279</v>
      </c>
      <c r="C21" s="30" t="s">
        <v>175</v>
      </c>
      <c r="D21" s="16" t="s">
        <v>105</v>
      </c>
      <c r="E21" s="20" t="s">
        <v>282</v>
      </c>
      <c r="F21" s="17" t="s">
        <v>181</v>
      </c>
      <c r="G21" s="18" t="s">
        <v>284</v>
      </c>
      <c r="H21" s="25" t="s">
        <v>286</v>
      </c>
      <c r="I21" s="17" t="s">
        <v>287</v>
      </c>
      <c r="J21" s="32"/>
      <c r="K21" s="15" t="s">
        <v>290</v>
      </c>
      <c r="L21" s="33">
        <v>7993.76</v>
      </c>
      <c r="M21" s="17" t="s">
        <v>38</v>
      </c>
    </row>
    <row r="22" ht="161.25" customHeight="1">
      <c r="A22" s="14">
        <v>16.0</v>
      </c>
      <c r="B22" s="18" t="s">
        <v>294</v>
      </c>
      <c r="C22" s="30" t="s">
        <v>175</v>
      </c>
      <c r="D22" s="16" t="s">
        <v>105</v>
      </c>
      <c r="E22" s="20" t="s">
        <v>298</v>
      </c>
      <c r="F22" s="17" t="s">
        <v>181</v>
      </c>
      <c r="G22" s="18" t="s">
        <v>301</v>
      </c>
      <c r="H22" s="25" t="s">
        <v>303</v>
      </c>
      <c r="I22" s="17" t="s">
        <v>305</v>
      </c>
      <c r="J22" s="32"/>
      <c r="K22" s="15" t="s">
        <v>308</v>
      </c>
      <c r="L22" s="33">
        <v>7991.08</v>
      </c>
      <c r="M22" s="17" t="s">
        <v>38</v>
      </c>
    </row>
    <row r="23" ht="136.5" customHeight="1">
      <c r="A23" s="14">
        <v>17.0</v>
      </c>
      <c r="B23" s="18" t="s">
        <v>311</v>
      </c>
      <c r="C23" s="30" t="s">
        <v>175</v>
      </c>
      <c r="D23" s="16" t="s">
        <v>105</v>
      </c>
      <c r="E23" s="20" t="s">
        <v>316</v>
      </c>
      <c r="F23" s="17" t="s">
        <v>181</v>
      </c>
      <c r="G23" s="18" t="s">
        <v>319</v>
      </c>
      <c r="H23" s="25" t="s">
        <v>322</v>
      </c>
      <c r="I23" s="17" t="s">
        <v>323</v>
      </c>
      <c r="J23" s="32"/>
      <c r="K23" s="15" t="s">
        <v>324</v>
      </c>
      <c r="L23" s="33">
        <v>7239.62</v>
      </c>
      <c r="M23" s="17" t="s">
        <v>38</v>
      </c>
    </row>
    <row r="24" ht="111.0" customHeight="1">
      <c r="A24" s="14">
        <v>18.0</v>
      </c>
      <c r="B24" s="18" t="s">
        <v>329</v>
      </c>
      <c r="C24" s="30" t="s">
        <v>175</v>
      </c>
      <c r="D24" s="16" t="s">
        <v>105</v>
      </c>
      <c r="E24" s="20" t="s">
        <v>332</v>
      </c>
      <c r="F24" s="17" t="s">
        <v>334</v>
      </c>
      <c r="G24" s="18" t="s">
        <v>336</v>
      </c>
      <c r="H24" s="25" t="s">
        <v>339</v>
      </c>
      <c r="I24" s="17" t="s">
        <v>323</v>
      </c>
      <c r="J24" s="32"/>
      <c r="K24" s="15" t="s">
        <v>344</v>
      </c>
      <c r="L24" s="33">
        <v>5158.47</v>
      </c>
      <c r="M24" s="17" t="s">
        <v>38</v>
      </c>
    </row>
    <row r="25" ht="125.25" customHeight="1">
      <c r="A25" s="14">
        <v>19.0</v>
      </c>
      <c r="B25" s="18" t="s">
        <v>350</v>
      </c>
      <c r="C25" s="30" t="s">
        <v>175</v>
      </c>
      <c r="D25" s="16" t="s">
        <v>105</v>
      </c>
      <c r="E25" s="20" t="s">
        <v>354</v>
      </c>
      <c r="F25" s="17" t="s">
        <v>181</v>
      </c>
      <c r="G25" s="18" t="s">
        <v>356</v>
      </c>
      <c r="H25" s="25" t="s">
        <v>362</v>
      </c>
      <c r="I25" s="17" t="s">
        <v>364</v>
      </c>
      <c r="J25" s="32"/>
      <c r="K25" s="15" t="s">
        <v>366</v>
      </c>
      <c r="L25" s="33">
        <v>7800.94</v>
      </c>
      <c r="M25" s="17" t="s">
        <v>38</v>
      </c>
    </row>
    <row r="26" ht="126.75" customHeight="1">
      <c r="A26" s="14">
        <v>20.0</v>
      </c>
      <c r="B26" s="18" t="s">
        <v>372</v>
      </c>
      <c r="C26" s="30" t="s">
        <v>175</v>
      </c>
      <c r="D26" s="16" t="s">
        <v>105</v>
      </c>
      <c r="E26" s="20" t="s">
        <v>316</v>
      </c>
      <c r="F26" s="17" t="s">
        <v>181</v>
      </c>
      <c r="G26" s="18" t="s">
        <v>377</v>
      </c>
      <c r="H26" s="25" t="s">
        <v>378</v>
      </c>
      <c r="I26" s="17" t="s">
        <v>380</v>
      </c>
      <c r="J26" s="32"/>
      <c r="K26" s="15" t="s">
        <v>381</v>
      </c>
      <c r="L26" s="33">
        <v>7004.11</v>
      </c>
      <c r="M26" s="17" t="s">
        <v>38</v>
      </c>
    </row>
    <row r="27" ht="143.25" customHeight="1">
      <c r="A27" s="14">
        <v>21.0</v>
      </c>
      <c r="B27" s="18" t="s">
        <v>383</v>
      </c>
      <c r="C27" s="30" t="s">
        <v>175</v>
      </c>
      <c r="D27" s="16" t="s">
        <v>105</v>
      </c>
      <c r="E27" s="20" t="s">
        <v>385</v>
      </c>
      <c r="F27" s="17" t="s">
        <v>181</v>
      </c>
      <c r="G27" s="18" t="s">
        <v>387</v>
      </c>
      <c r="H27" s="25" t="s">
        <v>388</v>
      </c>
      <c r="I27" s="17" t="s">
        <v>380</v>
      </c>
      <c r="J27" s="32"/>
      <c r="K27" s="15" t="s">
        <v>391</v>
      </c>
      <c r="L27" s="33">
        <v>7896.0</v>
      </c>
      <c r="M27" s="17" t="s">
        <v>38</v>
      </c>
    </row>
    <row r="28" ht="217.5" customHeight="1">
      <c r="A28" s="14">
        <v>22.0</v>
      </c>
      <c r="B28" s="18" t="s">
        <v>393</v>
      </c>
      <c r="C28" s="30" t="s">
        <v>175</v>
      </c>
      <c r="D28" s="16" t="s">
        <v>105</v>
      </c>
      <c r="E28" s="20" t="s">
        <v>394</v>
      </c>
      <c r="F28" s="17" t="s">
        <v>181</v>
      </c>
      <c r="G28" s="18" t="s">
        <v>396</v>
      </c>
      <c r="H28" s="25" t="s">
        <v>399</v>
      </c>
      <c r="I28" s="17" t="s">
        <v>400</v>
      </c>
      <c r="J28" s="32"/>
      <c r="K28" s="15" t="s">
        <v>401</v>
      </c>
      <c r="L28" s="33">
        <v>7556.34</v>
      </c>
      <c r="M28" s="17" t="s">
        <v>38</v>
      </c>
    </row>
    <row r="29" ht="145.5" customHeight="1">
      <c r="A29" s="14">
        <v>23.0</v>
      </c>
      <c r="B29" s="18" t="s">
        <v>407</v>
      </c>
      <c r="C29" s="30" t="s">
        <v>175</v>
      </c>
      <c r="D29" s="16" t="s">
        <v>105</v>
      </c>
      <c r="E29" s="20" t="s">
        <v>394</v>
      </c>
      <c r="F29" s="17" t="s">
        <v>181</v>
      </c>
      <c r="G29" s="18" t="s">
        <v>410</v>
      </c>
      <c r="H29" s="25" t="s">
        <v>412</v>
      </c>
      <c r="I29" s="17" t="s">
        <v>414</v>
      </c>
      <c r="J29" s="32"/>
      <c r="K29" s="15" t="s">
        <v>417</v>
      </c>
      <c r="L29" s="33">
        <v>7648.95</v>
      </c>
      <c r="M29" s="17" t="s">
        <v>38</v>
      </c>
    </row>
    <row r="30" ht="160.5" customHeight="1">
      <c r="A30" s="14">
        <v>24.0</v>
      </c>
      <c r="B30" s="18" t="s">
        <v>420</v>
      </c>
      <c r="C30" s="30" t="s">
        <v>175</v>
      </c>
      <c r="D30" s="16" t="s">
        <v>105</v>
      </c>
      <c r="E30" s="20" t="s">
        <v>422</v>
      </c>
      <c r="F30" s="17" t="s">
        <v>181</v>
      </c>
      <c r="G30" s="18" t="s">
        <v>424</v>
      </c>
      <c r="H30" s="25" t="s">
        <v>427</v>
      </c>
      <c r="I30" s="17" t="s">
        <v>400</v>
      </c>
      <c r="J30" s="32"/>
      <c r="K30" s="15" t="s">
        <v>432</v>
      </c>
      <c r="L30" s="33">
        <v>7998.25</v>
      </c>
      <c r="M30" s="17" t="s">
        <v>38</v>
      </c>
    </row>
    <row r="31" ht="135.0" customHeight="1">
      <c r="A31" s="14">
        <v>25.0</v>
      </c>
      <c r="B31" s="18" t="s">
        <v>437</v>
      </c>
      <c r="C31" s="30" t="s">
        <v>175</v>
      </c>
      <c r="D31" s="16" t="s">
        <v>105</v>
      </c>
      <c r="E31" s="20" t="s">
        <v>440</v>
      </c>
      <c r="F31" s="17" t="s">
        <v>181</v>
      </c>
      <c r="G31" s="18" t="s">
        <v>444</v>
      </c>
      <c r="H31" s="25" t="s">
        <v>448</v>
      </c>
      <c r="I31" s="17" t="s">
        <v>450</v>
      </c>
      <c r="J31" s="32"/>
      <c r="K31" s="15" t="s">
        <v>453</v>
      </c>
      <c r="L31" s="33">
        <v>4494.0</v>
      </c>
      <c r="M31" s="17" t="s">
        <v>38</v>
      </c>
    </row>
    <row r="32" ht="152.25" customHeight="1">
      <c r="A32" s="14">
        <v>26.0</v>
      </c>
      <c r="B32" s="18" t="s">
        <v>455</v>
      </c>
      <c r="C32" s="30" t="s">
        <v>175</v>
      </c>
      <c r="D32" s="16" t="s">
        <v>105</v>
      </c>
      <c r="E32" s="20" t="s">
        <v>459</v>
      </c>
      <c r="F32" s="17" t="s">
        <v>181</v>
      </c>
      <c r="G32" s="18" t="s">
        <v>461</v>
      </c>
      <c r="H32" s="25" t="s">
        <v>464</v>
      </c>
      <c r="I32" s="17" t="s">
        <v>467</v>
      </c>
      <c r="J32" s="32"/>
      <c r="K32" s="15" t="s">
        <v>470</v>
      </c>
      <c r="L32" s="33">
        <v>7789.07</v>
      </c>
      <c r="M32" s="17" t="s">
        <v>38</v>
      </c>
    </row>
    <row r="33" ht="109.5" customHeight="1">
      <c r="A33" s="14">
        <v>27.0</v>
      </c>
      <c r="B33" s="18" t="s">
        <v>475</v>
      </c>
      <c r="C33" s="30" t="s">
        <v>477</v>
      </c>
      <c r="D33" s="16" t="s">
        <v>105</v>
      </c>
      <c r="E33" s="20" t="s">
        <v>480</v>
      </c>
      <c r="F33" s="17" t="s">
        <v>482</v>
      </c>
      <c r="G33" s="18" t="s">
        <v>485</v>
      </c>
      <c r="H33" s="25" t="s">
        <v>487</v>
      </c>
      <c r="I33" s="17" t="s">
        <v>488</v>
      </c>
      <c r="J33" s="32"/>
      <c r="K33" s="15" t="s">
        <v>490</v>
      </c>
      <c r="L33" s="33">
        <v>5500.0</v>
      </c>
      <c r="M33" s="17" t="s">
        <v>106</v>
      </c>
    </row>
    <row r="34" ht="105.0" customHeight="1">
      <c r="A34" s="14">
        <v>28.0</v>
      </c>
      <c r="B34" s="18" t="s">
        <v>494</v>
      </c>
      <c r="C34" s="30" t="s">
        <v>477</v>
      </c>
      <c r="D34" s="16" t="s">
        <v>105</v>
      </c>
      <c r="E34" s="20" t="s">
        <v>496</v>
      </c>
      <c r="F34" s="17" t="s">
        <v>498</v>
      </c>
      <c r="G34" s="18" t="s">
        <v>501</v>
      </c>
      <c r="H34" s="25" t="s">
        <v>504</v>
      </c>
      <c r="I34" s="17" t="s">
        <v>505</v>
      </c>
      <c r="J34" s="32"/>
      <c r="K34" s="15" t="s">
        <v>506</v>
      </c>
      <c r="L34" s="33">
        <v>5500.0</v>
      </c>
      <c r="M34" s="17" t="s">
        <v>106</v>
      </c>
    </row>
    <row r="35" ht="199.5" customHeight="1">
      <c r="A35" s="14">
        <v>29.0</v>
      </c>
      <c r="B35" s="18" t="s">
        <v>510</v>
      </c>
      <c r="C35" s="30" t="s">
        <v>511</v>
      </c>
      <c r="D35" s="16" t="s">
        <v>105</v>
      </c>
      <c r="E35" s="20" t="s">
        <v>394</v>
      </c>
      <c r="F35" s="17" t="s">
        <v>515</v>
      </c>
      <c r="G35" s="18" t="s">
        <v>518</v>
      </c>
      <c r="H35" s="25" t="s">
        <v>521</v>
      </c>
      <c r="I35" s="17" t="s">
        <v>400</v>
      </c>
      <c r="J35" s="32"/>
      <c r="K35" s="15" t="s">
        <v>524</v>
      </c>
      <c r="L35" s="33">
        <v>5460.4</v>
      </c>
      <c r="M35" s="17" t="s">
        <v>106</v>
      </c>
    </row>
    <row r="36" ht="165.75" customHeight="1">
      <c r="A36" s="14">
        <v>30.0</v>
      </c>
      <c r="B36" s="18" t="s">
        <v>529</v>
      </c>
      <c r="C36" s="30" t="s">
        <v>511</v>
      </c>
      <c r="D36" s="16" t="s">
        <v>105</v>
      </c>
      <c r="E36" s="20" t="s">
        <v>531</v>
      </c>
      <c r="F36" s="17" t="s">
        <v>515</v>
      </c>
      <c r="G36" s="18" t="s">
        <v>534</v>
      </c>
      <c r="H36" s="25" t="s">
        <v>535</v>
      </c>
      <c r="I36" s="17" t="s">
        <v>536</v>
      </c>
      <c r="J36" s="32"/>
      <c r="K36" s="15" t="s">
        <v>537</v>
      </c>
      <c r="L36" s="33">
        <v>3475.94</v>
      </c>
      <c r="M36" s="17" t="s">
        <v>106</v>
      </c>
    </row>
    <row r="37" ht="125.25" customHeight="1">
      <c r="A37" s="14">
        <v>31.0</v>
      </c>
      <c r="B37" s="18" t="s">
        <v>538</v>
      </c>
      <c r="C37" s="30" t="s">
        <v>511</v>
      </c>
      <c r="D37" s="16" t="s">
        <v>105</v>
      </c>
      <c r="E37" s="20" t="s">
        <v>539</v>
      </c>
      <c r="F37" s="17" t="s">
        <v>515</v>
      </c>
      <c r="G37" s="18" t="s">
        <v>541</v>
      </c>
      <c r="H37" s="25" t="s">
        <v>542</v>
      </c>
      <c r="I37" s="17" t="s">
        <v>543</v>
      </c>
      <c r="J37" s="32"/>
      <c r="K37" s="15" t="s">
        <v>544</v>
      </c>
      <c r="L37" s="33">
        <v>4248.2</v>
      </c>
      <c r="M37" s="17" t="s">
        <v>106</v>
      </c>
    </row>
    <row r="38" ht="99.0" customHeight="1">
      <c r="A38" s="14">
        <v>32.0</v>
      </c>
      <c r="B38" s="18" t="s">
        <v>545</v>
      </c>
      <c r="C38" s="30" t="s">
        <v>511</v>
      </c>
      <c r="D38" s="16" t="s">
        <v>105</v>
      </c>
      <c r="E38" s="20" t="s">
        <v>546</v>
      </c>
      <c r="F38" s="17" t="s">
        <v>515</v>
      </c>
      <c r="G38" s="18" t="s">
        <v>547</v>
      </c>
      <c r="H38" s="25" t="s">
        <v>548</v>
      </c>
      <c r="I38" s="17" t="s">
        <v>323</v>
      </c>
      <c r="J38" s="32"/>
      <c r="K38" s="15" t="s">
        <v>550</v>
      </c>
      <c r="L38" s="33">
        <v>5004.39</v>
      </c>
      <c r="M38" s="17" t="s">
        <v>106</v>
      </c>
    </row>
    <row r="39" ht="15.75" customHeight="1">
      <c r="A39" s="2" t="s">
        <v>554</v>
      </c>
      <c r="B39" s="7"/>
      <c r="C39" s="7"/>
      <c r="D39" s="7"/>
      <c r="E39" s="7"/>
      <c r="F39" s="7"/>
      <c r="G39" s="7"/>
      <c r="H39" s="7"/>
      <c r="I39" s="7"/>
      <c r="J39" s="7"/>
      <c r="K39" s="7"/>
      <c r="L39" s="7"/>
      <c r="M39" s="7"/>
    </row>
    <row r="40" ht="55.5" customHeight="1">
      <c r="A40" s="28" t="s">
        <v>2</v>
      </c>
      <c r="B40" s="29" t="s">
        <v>3</v>
      </c>
      <c r="C40" s="29" t="s">
        <v>4</v>
      </c>
      <c r="D40" s="29" t="s">
        <v>5</v>
      </c>
      <c r="E40" s="29" t="s">
        <v>6</v>
      </c>
      <c r="F40" s="29" t="s">
        <v>7</v>
      </c>
      <c r="G40" s="29" t="s">
        <v>8</v>
      </c>
      <c r="H40" s="28" t="s">
        <v>9</v>
      </c>
      <c r="I40" s="29" t="s">
        <v>10</v>
      </c>
      <c r="J40" s="29" t="s">
        <v>11</v>
      </c>
      <c r="K40" s="29" t="s">
        <v>12</v>
      </c>
      <c r="L40" s="29" t="s">
        <v>13</v>
      </c>
      <c r="M40" s="29" t="s">
        <v>14</v>
      </c>
    </row>
    <row r="41" ht="298.5" customHeight="1">
      <c r="A41" s="38">
        <v>33.0</v>
      </c>
      <c r="B41" s="18" t="s">
        <v>562</v>
      </c>
      <c r="C41" s="30" t="s">
        <v>564</v>
      </c>
      <c r="D41" s="16" t="s">
        <v>105</v>
      </c>
      <c r="E41" s="20" t="s">
        <v>566</v>
      </c>
      <c r="F41" s="17" t="s">
        <v>568</v>
      </c>
      <c r="G41" s="18" t="s">
        <v>570</v>
      </c>
      <c r="H41" s="18" t="s">
        <v>573</v>
      </c>
      <c r="I41" s="17" t="s">
        <v>523</v>
      </c>
      <c r="J41" s="15" t="s">
        <v>576</v>
      </c>
      <c r="K41" s="39" t="s">
        <v>581</v>
      </c>
      <c r="L41" s="40">
        <v>29999.0</v>
      </c>
      <c r="M41" s="20" t="s">
        <v>38</v>
      </c>
    </row>
    <row r="42" ht="282.0" customHeight="1">
      <c r="A42" s="38">
        <v>34.0</v>
      </c>
      <c r="B42" s="18" t="s">
        <v>582</v>
      </c>
      <c r="C42" s="30" t="s">
        <v>564</v>
      </c>
      <c r="D42" s="16" t="s">
        <v>105</v>
      </c>
      <c r="E42" s="20" t="s">
        <v>566</v>
      </c>
      <c r="F42" s="17" t="s">
        <v>583</v>
      </c>
      <c r="G42" s="18" t="s">
        <v>584</v>
      </c>
      <c r="H42" s="18" t="s">
        <v>585</v>
      </c>
      <c r="I42" s="17" t="s">
        <v>586</v>
      </c>
      <c r="J42" s="15" t="s">
        <v>587</v>
      </c>
      <c r="K42" s="39" t="s">
        <v>588</v>
      </c>
      <c r="L42" s="40">
        <v>21606.2</v>
      </c>
      <c r="M42" s="20" t="s">
        <v>38</v>
      </c>
    </row>
    <row r="43" ht="258.75" customHeight="1">
      <c r="A43" s="38">
        <v>35.0</v>
      </c>
      <c r="B43" s="18" t="s">
        <v>589</v>
      </c>
      <c r="C43" s="30" t="s">
        <v>564</v>
      </c>
      <c r="D43" s="16" t="s">
        <v>105</v>
      </c>
      <c r="E43" s="20" t="s">
        <v>592</v>
      </c>
      <c r="F43" s="17" t="s">
        <v>583</v>
      </c>
      <c r="G43" s="18" t="s">
        <v>594</v>
      </c>
      <c r="H43" s="18" t="s">
        <v>595</v>
      </c>
      <c r="I43" s="17" t="s">
        <v>596</v>
      </c>
      <c r="J43" s="15" t="s">
        <v>598</v>
      </c>
      <c r="K43" s="39" t="s">
        <v>599</v>
      </c>
      <c r="L43" s="40">
        <v>29988.75</v>
      </c>
      <c r="M43" s="20" t="s">
        <v>38</v>
      </c>
    </row>
    <row r="44" ht="15.75" customHeight="1">
      <c r="A44" s="38">
        <v>36.0</v>
      </c>
      <c r="B44" s="18" t="s">
        <v>600</v>
      </c>
      <c r="C44" s="30" t="s">
        <v>564</v>
      </c>
      <c r="D44" s="16" t="s">
        <v>105</v>
      </c>
      <c r="E44" s="20" t="s">
        <v>592</v>
      </c>
      <c r="F44" s="17" t="s">
        <v>583</v>
      </c>
      <c r="G44" s="18" t="s">
        <v>601</v>
      </c>
      <c r="H44" s="18" t="s">
        <v>603</v>
      </c>
      <c r="I44" s="17" t="s">
        <v>604</v>
      </c>
      <c r="J44" s="15" t="s">
        <v>605</v>
      </c>
      <c r="K44" s="39" t="s">
        <v>606</v>
      </c>
      <c r="L44" s="40">
        <v>9552.4</v>
      </c>
      <c r="M44" s="20" t="s">
        <v>38</v>
      </c>
    </row>
    <row r="45" ht="175.5" customHeight="1">
      <c r="A45" s="38">
        <v>37.0</v>
      </c>
      <c r="B45" s="18" t="s">
        <v>607</v>
      </c>
      <c r="C45" s="30" t="s">
        <v>564</v>
      </c>
      <c r="D45" s="16" t="s">
        <v>105</v>
      </c>
      <c r="E45" s="20" t="s">
        <v>608</v>
      </c>
      <c r="F45" s="17" t="s">
        <v>583</v>
      </c>
      <c r="G45" s="18" t="s">
        <v>609</v>
      </c>
      <c r="H45" s="18" t="s">
        <v>610</v>
      </c>
      <c r="I45" s="17" t="s">
        <v>611</v>
      </c>
      <c r="J45" s="43" t="s">
        <v>612</v>
      </c>
      <c r="K45" s="39" t="s">
        <v>614</v>
      </c>
      <c r="L45" s="40">
        <v>29994.8</v>
      </c>
      <c r="M45" s="20" t="s">
        <v>38</v>
      </c>
    </row>
    <row r="46" ht="176.25" customHeight="1">
      <c r="A46" s="38">
        <v>38.0</v>
      </c>
      <c r="B46" s="18" t="s">
        <v>618</v>
      </c>
      <c r="C46" s="30" t="s">
        <v>564</v>
      </c>
      <c r="D46" s="16" t="s">
        <v>105</v>
      </c>
      <c r="E46" s="20" t="s">
        <v>621</v>
      </c>
      <c r="F46" s="17" t="s">
        <v>583</v>
      </c>
      <c r="G46" s="18" t="s">
        <v>623</v>
      </c>
      <c r="H46" s="18" t="s">
        <v>626</v>
      </c>
      <c r="I46" s="17" t="s">
        <v>627</v>
      </c>
      <c r="J46" s="43" t="s">
        <v>628</v>
      </c>
      <c r="K46" s="39" t="s">
        <v>629</v>
      </c>
      <c r="L46" s="40">
        <v>21206.9</v>
      </c>
      <c r="M46" s="20" t="s">
        <v>38</v>
      </c>
    </row>
    <row r="47" ht="156.75" customHeight="1">
      <c r="A47" s="38">
        <v>39.0</v>
      </c>
      <c r="B47" s="18" t="s">
        <v>631</v>
      </c>
      <c r="C47" s="30" t="s">
        <v>564</v>
      </c>
      <c r="D47" s="16" t="s">
        <v>105</v>
      </c>
      <c r="E47" s="20" t="s">
        <v>632</v>
      </c>
      <c r="F47" s="17" t="s">
        <v>583</v>
      </c>
      <c r="G47" s="18" t="s">
        <v>633</v>
      </c>
      <c r="H47" s="18" t="s">
        <v>634</v>
      </c>
      <c r="I47" s="17" t="s">
        <v>635</v>
      </c>
      <c r="J47" s="43" t="s">
        <v>636</v>
      </c>
      <c r="K47" s="39" t="s">
        <v>637</v>
      </c>
      <c r="L47" s="40">
        <v>10964.58</v>
      </c>
      <c r="M47" s="20" t="s">
        <v>38</v>
      </c>
    </row>
    <row r="48" ht="156.0" customHeight="1">
      <c r="A48" s="38">
        <v>40.0</v>
      </c>
      <c r="B48" s="18" t="s">
        <v>640</v>
      </c>
      <c r="C48" s="30" t="s">
        <v>564</v>
      </c>
      <c r="D48" s="16" t="s">
        <v>105</v>
      </c>
      <c r="E48" s="20" t="s">
        <v>354</v>
      </c>
      <c r="F48" s="17" t="s">
        <v>583</v>
      </c>
      <c r="G48" s="18" t="s">
        <v>641</v>
      </c>
      <c r="H48" s="18" t="s">
        <v>642</v>
      </c>
      <c r="I48" s="17" t="s">
        <v>643</v>
      </c>
      <c r="J48" s="43" t="s">
        <v>644</v>
      </c>
      <c r="K48" s="48" t="s">
        <v>646</v>
      </c>
      <c r="L48" s="40">
        <v>30000.0</v>
      </c>
      <c r="M48" s="20" t="s">
        <v>38</v>
      </c>
    </row>
    <row r="49" ht="177.75" customHeight="1">
      <c r="A49" s="38">
        <v>41.0</v>
      </c>
      <c r="B49" s="18" t="s">
        <v>649</v>
      </c>
      <c r="C49" s="30" t="s">
        <v>650</v>
      </c>
      <c r="D49" s="16" t="s">
        <v>105</v>
      </c>
      <c r="E49" s="20" t="s">
        <v>621</v>
      </c>
      <c r="F49" s="17" t="s">
        <v>651</v>
      </c>
      <c r="G49" s="18" t="s">
        <v>652</v>
      </c>
      <c r="H49" s="18" t="s">
        <v>653</v>
      </c>
      <c r="I49" s="17" t="s">
        <v>627</v>
      </c>
      <c r="J49" s="25" t="s">
        <v>654</v>
      </c>
      <c r="K49" s="39" t="s">
        <v>656</v>
      </c>
      <c r="L49" s="40">
        <v>10000.0</v>
      </c>
      <c r="M49" s="20" t="s">
        <v>38</v>
      </c>
    </row>
    <row r="50" ht="309.75" customHeight="1">
      <c r="A50" s="38">
        <v>42.0</v>
      </c>
      <c r="B50" s="18" t="s">
        <v>658</v>
      </c>
      <c r="C50" s="30" t="s">
        <v>650</v>
      </c>
      <c r="D50" s="16" t="s">
        <v>105</v>
      </c>
      <c r="E50" s="20" t="s">
        <v>659</v>
      </c>
      <c r="F50" s="17" t="s">
        <v>660</v>
      </c>
      <c r="G50" s="18" t="s">
        <v>661</v>
      </c>
      <c r="H50" s="18" t="s">
        <v>662</v>
      </c>
      <c r="I50" s="17" t="s">
        <v>663</v>
      </c>
      <c r="J50" s="25" t="s">
        <v>664</v>
      </c>
      <c r="K50" s="39" t="s">
        <v>665</v>
      </c>
      <c r="L50" s="40">
        <v>9956.1</v>
      </c>
      <c r="M50" s="20" t="s">
        <v>38</v>
      </c>
    </row>
    <row r="51" ht="180.0" customHeight="1">
      <c r="A51" s="38">
        <v>43.0</v>
      </c>
      <c r="B51" s="18" t="s">
        <v>666</v>
      </c>
      <c r="C51" s="30" t="s">
        <v>650</v>
      </c>
      <c r="D51" s="16" t="s">
        <v>105</v>
      </c>
      <c r="E51" s="20" t="s">
        <v>384</v>
      </c>
      <c r="F51" s="17" t="s">
        <v>660</v>
      </c>
      <c r="G51" s="18" t="s">
        <v>668</v>
      </c>
      <c r="H51" s="18" t="s">
        <v>669</v>
      </c>
      <c r="I51" s="17" t="s">
        <v>670</v>
      </c>
      <c r="J51" s="25" t="s">
        <v>671</v>
      </c>
      <c r="K51" s="39" t="s">
        <v>672</v>
      </c>
      <c r="L51" s="40">
        <v>9920.68</v>
      </c>
      <c r="M51" s="20" t="s">
        <v>38</v>
      </c>
    </row>
    <row r="52" ht="126.0" customHeight="1">
      <c r="A52" s="38">
        <v>44.0</v>
      </c>
      <c r="B52" s="18" t="s">
        <v>673</v>
      </c>
      <c r="C52" s="30" t="s">
        <v>650</v>
      </c>
      <c r="D52" s="16" t="s">
        <v>105</v>
      </c>
      <c r="E52" s="20" t="s">
        <v>674</v>
      </c>
      <c r="F52" s="17" t="s">
        <v>660</v>
      </c>
      <c r="G52" s="18" t="s">
        <v>675</v>
      </c>
      <c r="H52" s="18" t="s">
        <v>677</v>
      </c>
      <c r="I52" s="17" t="s">
        <v>678</v>
      </c>
      <c r="J52" s="25" t="s">
        <v>679</v>
      </c>
      <c r="K52" s="39" t="s">
        <v>680</v>
      </c>
      <c r="L52" s="40">
        <v>9955.0</v>
      </c>
      <c r="M52" s="20" t="s">
        <v>38</v>
      </c>
    </row>
    <row r="53" ht="260.25" customHeight="1">
      <c r="A53" s="38">
        <v>45.0</v>
      </c>
      <c r="B53" s="18" t="s">
        <v>681</v>
      </c>
      <c r="C53" s="30" t="s">
        <v>682</v>
      </c>
      <c r="D53" s="16" t="s">
        <v>105</v>
      </c>
      <c r="E53" s="20" t="s">
        <v>683</v>
      </c>
      <c r="F53" s="17" t="s">
        <v>684</v>
      </c>
      <c r="G53" s="18" t="s">
        <v>685</v>
      </c>
      <c r="H53" s="18" t="s">
        <v>686</v>
      </c>
      <c r="I53" s="17" t="s">
        <v>687</v>
      </c>
      <c r="J53" s="25" t="s">
        <v>688</v>
      </c>
      <c r="K53" s="39" t="s">
        <v>689</v>
      </c>
      <c r="L53" s="40">
        <v>72515.3</v>
      </c>
      <c r="M53" s="20" t="s">
        <v>38</v>
      </c>
    </row>
    <row r="54" ht="183.75" customHeight="1">
      <c r="A54" s="38">
        <v>46.0</v>
      </c>
      <c r="B54" s="18" t="s">
        <v>690</v>
      </c>
      <c r="C54" s="30" t="s">
        <v>650</v>
      </c>
      <c r="D54" s="16" t="s">
        <v>105</v>
      </c>
      <c r="E54" s="26" t="s">
        <v>691</v>
      </c>
      <c r="F54" s="17" t="s">
        <v>660</v>
      </c>
      <c r="G54" s="18" t="s">
        <v>692</v>
      </c>
      <c r="H54" s="18" t="s">
        <v>693</v>
      </c>
      <c r="I54" s="17" t="s">
        <v>323</v>
      </c>
      <c r="J54" s="25" t="s">
        <v>694</v>
      </c>
      <c r="K54" s="39" t="s">
        <v>695</v>
      </c>
      <c r="L54" s="40">
        <v>9872.5</v>
      </c>
      <c r="M54" s="20" t="s">
        <v>38</v>
      </c>
    </row>
    <row r="55" ht="177.75" customHeight="1">
      <c r="A55" s="38">
        <v>47.0</v>
      </c>
      <c r="B55" s="18" t="s">
        <v>698</v>
      </c>
      <c r="C55" s="30" t="s">
        <v>650</v>
      </c>
      <c r="D55" s="16" t="s">
        <v>105</v>
      </c>
      <c r="E55" s="26" t="s">
        <v>700</v>
      </c>
      <c r="F55" s="17" t="s">
        <v>660</v>
      </c>
      <c r="G55" s="18" t="s">
        <v>701</v>
      </c>
      <c r="H55" s="18" t="s">
        <v>702</v>
      </c>
      <c r="I55" s="17" t="s">
        <v>703</v>
      </c>
      <c r="J55" s="25" t="s">
        <v>704</v>
      </c>
      <c r="K55" s="39" t="s">
        <v>705</v>
      </c>
      <c r="L55" s="40">
        <v>9963.8</v>
      </c>
      <c r="M55" s="20" t="s">
        <v>38</v>
      </c>
    </row>
    <row r="56" ht="200.25" customHeight="1">
      <c r="A56" s="38">
        <v>48.0</v>
      </c>
      <c r="B56" s="18" t="s">
        <v>708</v>
      </c>
      <c r="C56" s="30" t="s">
        <v>650</v>
      </c>
      <c r="D56" s="16" t="s">
        <v>105</v>
      </c>
      <c r="E56" s="26" t="s">
        <v>710</v>
      </c>
      <c r="F56" s="17" t="s">
        <v>660</v>
      </c>
      <c r="G56" s="18" t="s">
        <v>711</v>
      </c>
      <c r="H56" s="18" t="s">
        <v>712</v>
      </c>
      <c r="I56" s="17" t="s">
        <v>586</v>
      </c>
      <c r="J56" s="25" t="s">
        <v>713</v>
      </c>
      <c r="K56" s="39" t="s">
        <v>714</v>
      </c>
      <c r="L56" s="40">
        <v>8187.3</v>
      </c>
      <c r="M56" s="20" t="s">
        <v>38</v>
      </c>
    </row>
    <row r="57" ht="165.75" customHeight="1">
      <c r="A57" s="38">
        <v>49.0</v>
      </c>
      <c r="B57" s="18" t="s">
        <v>715</v>
      </c>
      <c r="C57" s="30" t="s">
        <v>650</v>
      </c>
      <c r="D57" s="16" t="s">
        <v>105</v>
      </c>
      <c r="E57" s="26" t="s">
        <v>716</v>
      </c>
      <c r="F57" s="15" t="s">
        <v>717</v>
      </c>
      <c r="G57" s="18" t="s">
        <v>718</v>
      </c>
      <c r="H57" s="18" t="s">
        <v>719</v>
      </c>
      <c r="I57" s="17" t="s">
        <v>721</v>
      </c>
      <c r="J57" s="25" t="s">
        <v>722</v>
      </c>
      <c r="K57" s="39" t="s">
        <v>724</v>
      </c>
      <c r="L57" s="40">
        <v>39996.88</v>
      </c>
      <c r="M57" s="20" t="s">
        <v>38</v>
      </c>
    </row>
    <row r="58" ht="15.75" customHeight="1">
      <c r="A58" s="2" t="s">
        <v>725</v>
      </c>
      <c r="B58" s="7"/>
      <c r="C58" s="7"/>
      <c r="D58" s="7"/>
      <c r="E58" s="7"/>
      <c r="F58" s="7"/>
      <c r="G58" s="7"/>
      <c r="H58" s="7"/>
      <c r="I58" s="7"/>
      <c r="J58" s="7"/>
      <c r="K58" s="7"/>
      <c r="L58" s="7"/>
      <c r="M58" s="7"/>
    </row>
    <row r="59" ht="54.75" customHeight="1">
      <c r="A59" s="28" t="s">
        <v>2</v>
      </c>
      <c r="B59" s="29" t="s">
        <v>3</v>
      </c>
      <c r="C59" s="29" t="s">
        <v>4</v>
      </c>
      <c r="D59" s="29" t="s">
        <v>5</v>
      </c>
      <c r="E59" s="29" t="s">
        <v>6</v>
      </c>
      <c r="F59" s="29" t="s">
        <v>7</v>
      </c>
      <c r="G59" s="29" t="s">
        <v>8</v>
      </c>
      <c r="H59" s="28" t="s">
        <v>9</v>
      </c>
      <c r="I59" s="29" t="s">
        <v>10</v>
      </c>
      <c r="J59" s="29" t="s">
        <v>11</v>
      </c>
      <c r="K59" s="29" t="s">
        <v>12</v>
      </c>
      <c r="L59" s="29" t="s">
        <v>13</v>
      </c>
      <c r="M59" s="29" t="s">
        <v>14</v>
      </c>
    </row>
    <row r="60" ht="15.75" customHeight="1">
      <c r="A60" s="38">
        <v>50.0</v>
      </c>
      <c r="B60" s="18" t="s">
        <v>727</v>
      </c>
      <c r="C60" s="30" t="s">
        <v>728</v>
      </c>
      <c r="D60" s="16" t="s">
        <v>105</v>
      </c>
      <c r="E60" s="22" t="s">
        <v>730</v>
      </c>
      <c r="F60" s="17" t="s">
        <v>731</v>
      </c>
      <c r="G60" s="18" t="s">
        <v>732</v>
      </c>
      <c r="H60" s="18" t="s">
        <v>734</v>
      </c>
      <c r="I60" s="22" t="s">
        <v>670</v>
      </c>
      <c r="J60" s="32" t="s">
        <v>90</v>
      </c>
      <c r="K60" s="25" t="s">
        <v>735</v>
      </c>
      <c r="L60" s="40">
        <v>5000.0</v>
      </c>
      <c r="M60" s="32" t="s">
        <v>38</v>
      </c>
    </row>
    <row r="61" ht="15.75" customHeight="1">
      <c r="A61" s="38">
        <v>51.0</v>
      </c>
      <c r="B61" s="18" t="s">
        <v>736</v>
      </c>
      <c r="C61" s="30" t="s">
        <v>728</v>
      </c>
      <c r="D61" s="16" t="s">
        <v>105</v>
      </c>
      <c r="E61" s="50" t="s">
        <v>737</v>
      </c>
      <c r="F61" s="17" t="s">
        <v>731</v>
      </c>
      <c r="G61" s="18" t="s">
        <v>738</v>
      </c>
      <c r="H61" s="18" t="s">
        <v>739</v>
      </c>
      <c r="I61" s="17" t="s">
        <v>323</v>
      </c>
      <c r="J61" s="32" t="s">
        <v>90</v>
      </c>
      <c r="K61" s="25" t="s">
        <v>740</v>
      </c>
      <c r="L61" s="40">
        <v>2357.3</v>
      </c>
      <c r="M61" s="32" t="s">
        <v>38</v>
      </c>
    </row>
    <row r="62" ht="15.75" customHeight="1">
      <c r="A62" s="38">
        <v>52.0</v>
      </c>
      <c r="B62" s="18" t="s">
        <v>741</v>
      </c>
      <c r="C62" s="30" t="s">
        <v>728</v>
      </c>
      <c r="D62" s="16" t="s">
        <v>105</v>
      </c>
      <c r="E62" s="22" t="s">
        <v>710</v>
      </c>
      <c r="F62" s="17" t="s">
        <v>731</v>
      </c>
      <c r="G62" s="18" t="s">
        <v>743</v>
      </c>
      <c r="H62" s="18" t="s">
        <v>745</v>
      </c>
      <c r="I62" s="17" t="s">
        <v>746</v>
      </c>
      <c r="J62" s="32" t="s">
        <v>90</v>
      </c>
      <c r="K62" s="25" t="s">
        <v>747</v>
      </c>
      <c r="L62" s="40">
        <v>4750.0</v>
      </c>
      <c r="M62" s="32" t="s">
        <v>38</v>
      </c>
    </row>
    <row r="63" ht="210.0" customHeight="1">
      <c r="A63" s="38">
        <v>53.0</v>
      </c>
      <c r="B63" s="18" t="s">
        <v>748</v>
      </c>
      <c r="C63" s="30" t="s">
        <v>728</v>
      </c>
      <c r="D63" s="16" t="s">
        <v>105</v>
      </c>
      <c r="E63" s="22" t="s">
        <v>566</v>
      </c>
      <c r="F63" s="17" t="s">
        <v>750</v>
      </c>
      <c r="G63" s="18" t="s">
        <v>751</v>
      </c>
      <c r="H63" s="18" t="s">
        <v>752</v>
      </c>
      <c r="I63" s="17" t="s">
        <v>523</v>
      </c>
      <c r="J63" s="32" t="s">
        <v>90</v>
      </c>
      <c r="K63" s="25" t="s">
        <v>753</v>
      </c>
      <c r="L63" s="40">
        <v>4999.5</v>
      </c>
      <c r="M63" s="32" t="s">
        <v>38</v>
      </c>
    </row>
    <row r="64" ht="141.0" customHeight="1">
      <c r="A64" s="38">
        <v>54.0</v>
      </c>
      <c r="B64" s="18" t="s">
        <v>754</v>
      </c>
      <c r="C64" s="30" t="s">
        <v>728</v>
      </c>
      <c r="D64" s="16" t="s">
        <v>105</v>
      </c>
      <c r="E64" s="22" t="s">
        <v>755</v>
      </c>
      <c r="F64" s="17" t="s">
        <v>731</v>
      </c>
      <c r="G64" s="18" t="s">
        <v>756</v>
      </c>
      <c r="H64" s="18" t="s">
        <v>757</v>
      </c>
      <c r="I64" s="22" t="s">
        <v>758</v>
      </c>
      <c r="J64" s="32" t="s">
        <v>90</v>
      </c>
      <c r="K64" s="25" t="s">
        <v>759</v>
      </c>
      <c r="L64" s="40">
        <v>4922.5</v>
      </c>
      <c r="M64" s="32" t="s">
        <v>38</v>
      </c>
    </row>
    <row r="65" ht="210.75" customHeight="1">
      <c r="A65" s="38">
        <v>55.0</v>
      </c>
      <c r="B65" s="18" t="s">
        <v>761</v>
      </c>
      <c r="C65" s="30" t="s">
        <v>728</v>
      </c>
      <c r="D65" s="16" t="s">
        <v>105</v>
      </c>
      <c r="E65" s="22" t="s">
        <v>762</v>
      </c>
      <c r="F65" s="17" t="s">
        <v>731</v>
      </c>
      <c r="G65" s="18" t="s">
        <v>763</v>
      </c>
      <c r="H65" s="18" t="s">
        <v>764</v>
      </c>
      <c r="I65" s="17" t="s">
        <v>721</v>
      </c>
      <c r="J65" s="32" t="s">
        <v>90</v>
      </c>
      <c r="K65" s="25" t="s">
        <v>766</v>
      </c>
      <c r="L65" s="40">
        <v>5000.0</v>
      </c>
      <c r="M65" s="32" t="s">
        <v>38</v>
      </c>
    </row>
    <row r="66" ht="109.5" customHeight="1">
      <c r="A66" s="38">
        <v>56.0</v>
      </c>
      <c r="B66" s="18" t="s">
        <v>767</v>
      </c>
      <c r="C66" s="30" t="s">
        <v>728</v>
      </c>
      <c r="D66" s="16" t="s">
        <v>105</v>
      </c>
      <c r="E66" s="22" t="s">
        <v>768</v>
      </c>
      <c r="F66" s="17" t="s">
        <v>731</v>
      </c>
      <c r="G66" s="18" t="s">
        <v>769</v>
      </c>
      <c r="H66" s="18" t="s">
        <v>770</v>
      </c>
      <c r="I66" s="22" t="s">
        <v>771</v>
      </c>
      <c r="J66" s="32" t="s">
        <v>90</v>
      </c>
      <c r="K66" s="25" t="s">
        <v>772</v>
      </c>
      <c r="L66" s="40">
        <v>4999.5</v>
      </c>
      <c r="M66" s="32" t="s">
        <v>38</v>
      </c>
    </row>
    <row r="67" ht="15.75" customHeight="1">
      <c r="A67" s="2" t="s">
        <v>773</v>
      </c>
      <c r="B67" s="7"/>
      <c r="C67" s="7"/>
      <c r="D67" s="7"/>
      <c r="E67" s="7"/>
      <c r="F67" s="7"/>
      <c r="G67" s="7"/>
      <c r="H67" s="7"/>
      <c r="I67" s="7"/>
      <c r="J67" s="7"/>
      <c r="K67" s="7"/>
      <c r="L67" s="7"/>
      <c r="M67" s="7"/>
    </row>
    <row r="68" ht="55.5" customHeight="1">
      <c r="A68" s="28" t="s">
        <v>2</v>
      </c>
      <c r="B68" s="29" t="s">
        <v>3</v>
      </c>
      <c r="C68" s="29" t="s">
        <v>4</v>
      </c>
      <c r="D68" s="29" t="s">
        <v>5</v>
      </c>
      <c r="E68" s="29" t="s">
        <v>6</v>
      </c>
      <c r="F68" s="29" t="s">
        <v>7</v>
      </c>
      <c r="G68" s="29" t="s">
        <v>775</v>
      </c>
      <c r="H68" s="28" t="s">
        <v>776</v>
      </c>
      <c r="I68" s="29" t="s">
        <v>161</v>
      </c>
      <c r="J68" s="29" t="s">
        <v>777</v>
      </c>
      <c r="K68" s="29" t="s">
        <v>12</v>
      </c>
      <c r="L68" s="29" t="s">
        <v>13</v>
      </c>
      <c r="M68" s="29" t="s">
        <v>14</v>
      </c>
    </row>
    <row r="69" ht="153.0" customHeight="1">
      <c r="A69" s="38">
        <v>57.0</v>
      </c>
      <c r="B69" s="18" t="s">
        <v>779</v>
      </c>
      <c r="C69" s="30" t="s">
        <v>780</v>
      </c>
      <c r="D69" s="16" t="s">
        <v>781</v>
      </c>
      <c r="E69" s="32"/>
      <c r="F69" s="17" t="s">
        <v>782</v>
      </c>
      <c r="G69" s="18" t="s">
        <v>783</v>
      </c>
      <c r="H69" s="18" t="s">
        <v>784</v>
      </c>
      <c r="I69" s="22" t="s">
        <v>785</v>
      </c>
      <c r="J69" s="25" t="s">
        <v>786</v>
      </c>
      <c r="K69" s="25" t="s">
        <v>787</v>
      </c>
      <c r="L69" s="40">
        <v>3500.0</v>
      </c>
      <c r="M69" s="32" t="s">
        <v>38</v>
      </c>
    </row>
    <row r="70" ht="197.25" customHeight="1">
      <c r="A70" s="38">
        <v>58.0</v>
      </c>
      <c r="B70" s="18" t="s">
        <v>788</v>
      </c>
      <c r="C70" s="30" t="s">
        <v>780</v>
      </c>
      <c r="D70" s="16" t="s">
        <v>105</v>
      </c>
      <c r="E70" s="32"/>
      <c r="F70" s="17" t="s">
        <v>782</v>
      </c>
      <c r="G70" s="18" t="s">
        <v>790</v>
      </c>
      <c r="H70" s="18" t="s">
        <v>791</v>
      </c>
      <c r="I70" s="22" t="s">
        <v>792</v>
      </c>
      <c r="J70" s="25" t="s">
        <v>793</v>
      </c>
      <c r="K70" s="25" t="s">
        <v>794</v>
      </c>
      <c r="L70" s="40">
        <v>3500.0</v>
      </c>
      <c r="M70" s="32" t="s">
        <v>38</v>
      </c>
    </row>
    <row r="71" ht="253.5" customHeight="1">
      <c r="A71" s="38">
        <v>59.0</v>
      </c>
      <c r="B71" s="18" t="s">
        <v>795</v>
      </c>
      <c r="C71" s="30" t="s">
        <v>780</v>
      </c>
      <c r="D71" s="16" t="s">
        <v>105</v>
      </c>
      <c r="E71" s="32"/>
      <c r="F71" s="17" t="s">
        <v>782</v>
      </c>
      <c r="G71" s="18" t="s">
        <v>796</v>
      </c>
      <c r="H71" s="18" t="s">
        <v>797</v>
      </c>
      <c r="I71" s="22" t="s">
        <v>798</v>
      </c>
      <c r="J71" s="25" t="s">
        <v>799</v>
      </c>
      <c r="K71" s="25" t="s">
        <v>800</v>
      </c>
      <c r="L71" s="40">
        <v>3500.0</v>
      </c>
      <c r="M71" s="32" t="s">
        <v>38</v>
      </c>
    </row>
    <row r="72" ht="245.25" customHeight="1">
      <c r="A72" s="38">
        <v>60.0</v>
      </c>
      <c r="B72" s="18" t="s">
        <v>801</v>
      </c>
      <c r="C72" s="30" t="s">
        <v>780</v>
      </c>
      <c r="D72" s="16" t="s">
        <v>105</v>
      </c>
      <c r="E72" s="32"/>
      <c r="F72" s="17" t="s">
        <v>782</v>
      </c>
      <c r="G72" s="18" t="s">
        <v>802</v>
      </c>
      <c r="H72" s="18" t="s">
        <v>804</v>
      </c>
      <c r="I72" s="22" t="s">
        <v>805</v>
      </c>
      <c r="J72" s="25" t="s">
        <v>806</v>
      </c>
      <c r="K72" s="25" t="s">
        <v>807</v>
      </c>
      <c r="L72" s="40">
        <v>3500.0</v>
      </c>
      <c r="M72" s="32" t="s">
        <v>38</v>
      </c>
    </row>
    <row r="73" ht="15.75" customHeight="1">
      <c r="L73" s="51">
        <f>SUM(L5:L72)</f>
        <v>10968665.27</v>
      </c>
    </row>
    <row r="74" ht="15.75" customHeight="1">
      <c r="C74" s="49" t="s">
        <v>810</v>
      </c>
      <c r="D74" s="49" t="s">
        <v>811</v>
      </c>
      <c r="E74" s="49" t="s">
        <v>619</v>
      </c>
      <c r="F74" s="44" t="s">
        <v>620</v>
      </c>
      <c r="G74" s="44" t="s">
        <v>622</v>
      </c>
    </row>
    <row r="75" ht="15.75" customHeight="1">
      <c r="B75" s="46" t="s">
        <v>812</v>
      </c>
      <c r="C75" s="46">
        <v>3.0</v>
      </c>
      <c r="D75" s="46">
        <v>4.0</v>
      </c>
      <c r="E75" s="46">
        <v>7.0</v>
      </c>
      <c r="F75" s="38">
        <v>0.0</v>
      </c>
      <c r="G75" s="47">
        <f t="shared" ref="G75:G79" si="1">E75+F75</f>
        <v>7</v>
      </c>
    </row>
    <row r="76" ht="15.75" customHeight="1">
      <c r="B76" s="46" t="s">
        <v>814</v>
      </c>
      <c r="C76" s="46">
        <v>6.0</v>
      </c>
      <c r="D76" s="46">
        <v>19.0</v>
      </c>
      <c r="E76" s="46">
        <v>25.0</v>
      </c>
      <c r="F76" s="38">
        <v>0.0</v>
      </c>
      <c r="G76" s="47">
        <f t="shared" si="1"/>
        <v>25</v>
      </c>
    </row>
    <row r="77" ht="15.75" customHeight="1">
      <c r="B77" s="46" t="s">
        <v>815</v>
      </c>
      <c r="C77" s="46">
        <v>9.0</v>
      </c>
      <c r="D77" s="46">
        <v>8.0</v>
      </c>
      <c r="E77" s="47">
        <v>17.0</v>
      </c>
      <c r="F77" s="38">
        <v>0.0</v>
      </c>
      <c r="G77" s="47">
        <f t="shared" si="1"/>
        <v>17</v>
      </c>
    </row>
    <row r="78" ht="15.75" customHeight="1">
      <c r="B78" s="46" t="s">
        <v>706</v>
      </c>
      <c r="C78" s="46">
        <v>7.0</v>
      </c>
      <c r="D78" s="46">
        <v>0.0</v>
      </c>
      <c r="E78" s="47">
        <v>6.0</v>
      </c>
      <c r="F78" s="38">
        <v>1.0</v>
      </c>
      <c r="G78" s="47">
        <f t="shared" si="1"/>
        <v>7</v>
      </c>
    </row>
    <row r="79" ht="15.75" customHeight="1">
      <c r="B79" s="46" t="s">
        <v>816</v>
      </c>
      <c r="C79" s="46">
        <v>4.0</v>
      </c>
      <c r="D79" s="46">
        <v>0.0</v>
      </c>
      <c r="E79" s="47">
        <v>4.0</v>
      </c>
      <c r="F79" s="38">
        <v>0.0</v>
      </c>
      <c r="G79" s="47">
        <f t="shared" si="1"/>
        <v>4</v>
      </c>
    </row>
    <row r="80" ht="15.75" customHeight="1">
      <c r="C80" s="49">
        <f t="shared" ref="C80:G80" si="2">SUM(C75:C79)</f>
        <v>29</v>
      </c>
      <c r="D80" s="49">
        <f t="shared" si="2"/>
        <v>31</v>
      </c>
      <c r="E80" s="49">
        <f t="shared" si="2"/>
        <v>59</v>
      </c>
      <c r="F80" s="44">
        <f t="shared" si="2"/>
        <v>1</v>
      </c>
      <c r="G80" s="49">
        <f t="shared" si="2"/>
        <v>60</v>
      </c>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14"/>
    <col customWidth="1" min="2" max="2" width="32.71"/>
    <col customWidth="1" min="3" max="3" width="23.86"/>
    <col customWidth="1" min="4" max="4" width="27.0"/>
    <col customWidth="1" min="5" max="5" width="28.86"/>
    <col customWidth="1" min="6" max="6" width="19.43"/>
    <col customWidth="1" min="7" max="7" width="32.71"/>
    <col customWidth="1" min="8" max="8" width="65.14"/>
    <col customWidth="1" min="9" max="9" width="25.0"/>
    <col customWidth="1" min="10" max="11" width="40.14"/>
    <col customWidth="1" min="12" max="12" width="26.29"/>
    <col customWidth="1" min="13" max="13" width="20.71"/>
    <col customWidth="1" min="14" max="26" width="10.71"/>
  </cols>
  <sheetData>
    <row r="2">
      <c r="B2" s="1">
        <v>2020.0</v>
      </c>
      <c r="C2" s="1"/>
      <c r="D2" s="1"/>
      <c r="E2" s="1"/>
      <c r="F2" s="1"/>
      <c r="G2" s="1"/>
      <c r="H2" s="1"/>
      <c r="I2" s="1"/>
      <c r="J2" s="1"/>
      <c r="K2" s="1"/>
      <c r="L2" s="1"/>
      <c r="M2" s="1"/>
    </row>
    <row r="3">
      <c r="A3" s="2" t="s">
        <v>1</v>
      </c>
      <c r="B3" s="7"/>
      <c r="C3" s="7"/>
      <c r="D3" s="7"/>
      <c r="E3" s="7"/>
      <c r="F3" s="7"/>
      <c r="G3" s="7"/>
      <c r="H3" s="7"/>
      <c r="I3" s="7"/>
      <c r="J3" s="7"/>
      <c r="K3" s="7"/>
      <c r="L3" s="7"/>
      <c r="M3" s="7"/>
    </row>
    <row r="4" ht="67.5" customHeight="1">
      <c r="A4" s="8" t="s">
        <v>2</v>
      </c>
      <c r="B4" s="9" t="s">
        <v>3</v>
      </c>
      <c r="C4" s="9" t="s">
        <v>4</v>
      </c>
      <c r="D4" s="11" t="s">
        <v>5</v>
      </c>
      <c r="E4" s="9" t="s">
        <v>6</v>
      </c>
      <c r="F4" s="9" t="s">
        <v>7</v>
      </c>
      <c r="G4" s="9" t="s">
        <v>8</v>
      </c>
      <c r="H4" s="9" t="s">
        <v>9</v>
      </c>
      <c r="I4" s="9" t="s">
        <v>10</v>
      </c>
      <c r="J4" s="9" t="s">
        <v>11</v>
      </c>
      <c r="K4" s="9" t="s">
        <v>12</v>
      </c>
      <c r="L4" s="9" t="s">
        <v>13</v>
      </c>
      <c r="M4" s="9" t="s">
        <v>14</v>
      </c>
    </row>
    <row r="5" ht="276.75" customHeight="1">
      <c r="A5" s="14">
        <v>1.0</v>
      </c>
      <c r="B5" s="18" t="s">
        <v>20</v>
      </c>
      <c r="C5" s="18" t="s">
        <v>24</v>
      </c>
      <c r="D5" s="16" t="s">
        <v>25</v>
      </c>
      <c r="E5" s="18" t="s">
        <v>26</v>
      </c>
      <c r="F5" s="20" t="s">
        <v>30</v>
      </c>
      <c r="G5" s="18" t="s">
        <v>34</v>
      </c>
      <c r="H5" s="18" t="s">
        <v>35</v>
      </c>
      <c r="I5" s="22" t="s">
        <v>37</v>
      </c>
      <c r="J5" s="23" t="s">
        <v>41</v>
      </c>
      <c r="K5" s="23" t="s">
        <v>45</v>
      </c>
      <c r="L5" s="24">
        <v>922872.5</v>
      </c>
      <c r="M5" s="20" t="s">
        <v>38</v>
      </c>
    </row>
    <row r="6" ht="198.0" customHeight="1">
      <c r="A6" s="14">
        <v>2.0</v>
      </c>
      <c r="B6" s="18" t="s">
        <v>52</v>
      </c>
      <c r="C6" s="18" t="s">
        <v>53</v>
      </c>
      <c r="D6" s="16" t="s">
        <v>25</v>
      </c>
      <c r="E6" s="18" t="s">
        <v>26</v>
      </c>
      <c r="F6" s="20" t="s">
        <v>54</v>
      </c>
      <c r="G6" s="18" t="s">
        <v>55</v>
      </c>
      <c r="H6" s="18" t="s">
        <v>58</v>
      </c>
      <c r="I6" s="26" t="s">
        <v>61</v>
      </c>
      <c r="J6" s="23" t="s">
        <v>63</v>
      </c>
      <c r="K6" s="23" t="s">
        <v>64</v>
      </c>
      <c r="L6" s="24">
        <v>885500.0</v>
      </c>
      <c r="M6" s="20" t="s">
        <v>38</v>
      </c>
    </row>
    <row r="7" ht="396.0" customHeight="1">
      <c r="A7" s="14">
        <v>3.0</v>
      </c>
      <c r="B7" s="18" t="s">
        <v>66</v>
      </c>
      <c r="C7" s="18" t="s">
        <v>68</v>
      </c>
      <c r="D7" s="16" t="s">
        <v>25</v>
      </c>
      <c r="E7" s="18" t="s">
        <v>71</v>
      </c>
      <c r="F7" s="20" t="s">
        <v>72</v>
      </c>
      <c r="G7" s="18" t="s">
        <v>76</v>
      </c>
      <c r="H7" s="18" t="s">
        <v>79</v>
      </c>
      <c r="I7" s="26" t="s">
        <v>80</v>
      </c>
      <c r="J7" s="23" t="s">
        <v>83</v>
      </c>
      <c r="K7" s="23" t="s">
        <v>85</v>
      </c>
      <c r="L7" s="24">
        <v>65796.07</v>
      </c>
      <c r="M7" s="20" t="s">
        <v>38</v>
      </c>
    </row>
    <row r="8" ht="134.25" customHeight="1">
      <c r="A8" s="14">
        <v>4.0</v>
      </c>
      <c r="B8" s="18" t="s">
        <v>67</v>
      </c>
      <c r="C8" s="18" t="s">
        <v>69</v>
      </c>
      <c r="D8" s="16" t="s">
        <v>25</v>
      </c>
      <c r="E8" s="18" t="s">
        <v>70</v>
      </c>
      <c r="F8" s="26" t="s">
        <v>73</v>
      </c>
      <c r="G8" s="18" t="s">
        <v>75</v>
      </c>
      <c r="H8" s="18" t="s">
        <v>77</v>
      </c>
      <c r="I8" s="26" t="s">
        <v>61</v>
      </c>
      <c r="J8" s="23" t="s">
        <v>63</v>
      </c>
      <c r="K8" s="23" t="s">
        <v>104</v>
      </c>
      <c r="L8" s="24">
        <v>234642.1</v>
      </c>
      <c r="M8" s="20" t="s">
        <v>38</v>
      </c>
    </row>
    <row r="9">
      <c r="A9" s="2" t="s">
        <v>149</v>
      </c>
      <c r="B9" s="7"/>
      <c r="C9" s="7"/>
      <c r="D9" s="7"/>
      <c r="E9" s="7"/>
      <c r="F9" s="7"/>
      <c r="G9" s="7"/>
      <c r="H9" s="7"/>
      <c r="I9" s="7"/>
      <c r="J9" s="7"/>
      <c r="K9" s="7"/>
      <c r="L9" s="7"/>
      <c r="M9" s="7"/>
    </row>
    <row r="10" ht="67.5" customHeight="1">
      <c r="A10" s="8" t="s">
        <v>2</v>
      </c>
      <c r="B10" s="9" t="s">
        <v>3</v>
      </c>
      <c r="C10" s="9" t="s">
        <v>4</v>
      </c>
      <c r="D10" s="11" t="s">
        <v>5</v>
      </c>
      <c r="E10" s="9" t="s">
        <v>6</v>
      </c>
      <c r="F10" s="9" t="s">
        <v>7</v>
      </c>
      <c r="G10" s="9" t="s">
        <v>8</v>
      </c>
      <c r="H10" s="9" t="s">
        <v>9</v>
      </c>
      <c r="I10" s="9" t="s">
        <v>161</v>
      </c>
      <c r="J10" s="9" t="s">
        <v>163</v>
      </c>
      <c r="K10" s="9" t="s">
        <v>165</v>
      </c>
      <c r="L10" s="9" t="s">
        <v>13</v>
      </c>
      <c r="M10" s="9" t="s">
        <v>14</v>
      </c>
    </row>
    <row r="11" ht="138.0" customHeight="1">
      <c r="A11" s="14">
        <v>5.0</v>
      </c>
      <c r="B11" s="18" t="s">
        <v>475</v>
      </c>
      <c r="C11" s="30" t="s">
        <v>477</v>
      </c>
      <c r="D11" s="16" t="s">
        <v>105</v>
      </c>
      <c r="E11" s="20" t="s">
        <v>480</v>
      </c>
      <c r="F11" s="17" t="s">
        <v>482</v>
      </c>
      <c r="G11" s="18" t="s">
        <v>485</v>
      </c>
      <c r="H11" s="25" t="s">
        <v>819</v>
      </c>
      <c r="I11" s="17" t="s">
        <v>488</v>
      </c>
      <c r="J11" s="32" t="s">
        <v>90</v>
      </c>
      <c r="K11" s="15" t="s">
        <v>490</v>
      </c>
      <c r="L11" s="33">
        <v>5500.0</v>
      </c>
      <c r="M11" s="17" t="s">
        <v>38</v>
      </c>
    </row>
    <row r="12" ht="151.5" customHeight="1">
      <c r="A12" s="14">
        <v>6.0</v>
      </c>
      <c r="B12" s="18" t="s">
        <v>494</v>
      </c>
      <c r="C12" s="30" t="s">
        <v>477</v>
      </c>
      <c r="D12" s="16" t="s">
        <v>105</v>
      </c>
      <c r="E12" s="20" t="s">
        <v>496</v>
      </c>
      <c r="F12" s="17" t="s">
        <v>498</v>
      </c>
      <c r="G12" s="18" t="s">
        <v>501</v>
      </c>
      <c r="H12" s="25" t="s">
        <v>820</v>
      </c>
      <c r="I12" s="17" t="s">
        <v>505</v>
      </c>
      <c r="J12" s="32" t="s">
        <v>90</v>
      </c>
      <c r="K12" s="15" t="s">
        <v>506</v>
      </c>
      <c r="L12" s="33">
        <v>5500.0</v>
      </c>
      <c r="M12" s="17" t="s">
        <v>38</v>
      </c>
    </row>
    <row r="13" ht="211.5" customHeight="1">
      <c r="A13" s="14">
        <v>7.0</v>
      </c>
      <c r="B13" s="18" t="s">
        <v>510</v>
      </c>
      <c r="C13" s="30" t="s">
        <v>511</v>
      </c>
      <c r="D13" s="16" t="s">
        <v>105</v>
      </c>
      <c r="E13" s="20" t="s">
        <v>394</v>
      </c>
      <c r="F13" s="17" t="s">
        <v>515</v>
      </c>
      <c r="G13" s="18" t="s">
        <v>518</v>
      </c>
      <c r="H13" s="25" t="s">
        <v>521</v>
      </c>
      <c r="I13" s="17" t="s">
        <v>400</v>
      </c>
      <c r="J13" s="32" t="s">
        <v>90</v>
      </c>
      <c r="K13" s="15" t="s">
        <v>524</v>
      </c>
      <c r="L13" s="33">
        <v>5460.4</v>
      </c>
      <c r="M13" s="17" t="s">
        <v>38</v>
      </c>
    </row>
    <row r="14" ht="172.5" customHeight="1">
      <c r="A14" s="14">
        <v>8.0</v>
      </c>
      <c r="B14" s="18" t="s">
        <v>529</v>
      </c>
      <c r="C14" s="30" t="s">
        <v>511</v>
      </c>
      <c r="D14" s="16" t="s">
        <v>105</v>
      </c>
      <c r="E14" s="20" t="s">
        <v>531</v>
      </c>
      <c r="F14" s="17" t="s">
        <v>515</v>
      </c>
      <c r="G14" s="18" t="s">
        <v>534</v>
      </c>
      <c r="H14" s="25" t="s">
        <v>824</v>
      </c>
      <c r="I14" s="17" t="s">
        <v>536</v>
      </c>
      <c r="J14" s="32" t="s">
        <v>90</v>
      </c>
      <c r="K14" s="15" t="s">
        <v>537</v>
      </c>
      <c r="L14" s="33">
        <v>3475.94</v>
      </c>
      <c r="M14" s="17" t="s">
        <v>38</v>
      </c>
    </row>
    <row r="15" ht="169.5" customHeight="1">
      <c r="A15" s="14">
        <v>9.0</v>
      </c>
      <c r="B15" s="18" t="s">
        <v>538</v>
      </c>
      <c r="C15" s="30" t="s">
        <v>511</v>
      </c>
      <c r="D15" s="16" t="s">
        <v>105</v>
      </c>
      <c r="E15" s="20" t="s">
        <v>539</v>
      </c>
      <c r="F15" s="17" t="s">
        <v>515</v>
      </c>
      <c r="G15" s="18" t="s">
        <v>541</v>
      </c>
      <c r="H15" s="25" t="s">
        <v>542</v>
      </c>
      <c r="I15" s="17" t="s">
        <v>543</v>
      </c>
      <c r="J15" s="32" t="s">
        <v>90</v>
      </c>
      <c r="K15" s="15" t="s">
        <v>544</v>
      </c>
      <c r="L15" s="33">
        <v>4248.2</v>
      </c>
      <c r="M15" s="17" t="s">
        <v>38</v>
      </c>
    </row>
    <row r="16" ht="136.5" customHeight="1">
      <c r="A16" s="14">
        <v>10.0</v>
      </c>
      <c r="B16" s="18" t="s">
        <v>545</v>
      </c>
      <c r="C16" s="30" t="s">
        <v>511</v>
      </c>
      <c r="D16" s="16" t="s">
        <v>105</v>
      </c>
      <c r="E16" s="20" t="s">
        <v>546</v>
      </c>
      <c r="F16" s="17" t="s">
        <v>515</v>
      </c>
      <c r="G16" s="18" t="s">
        <v>547</v>
      </c>
      <c r="H16" s="25" t="s">
        <v>548</v>
      </c>
      <c r="I16" s="17" t="s">
        <v>323</v>
      </c>
      <c r="J16" s="32" t="s">
        <v>90</v>
      </c>
      <c r="K16" s="15" t="s">
        <v>550</v>
      </c>
      <c r="L16" s="33">
        <v>5004.39</v>
      </c>
      <c r="M16" s="17" t="s">
        <v>38</v>
      </c>
    </row>
    <row r="17" ht="208.5" customHeight="1">
      <c r="A17" s="58">
        <v>11.0</v>
      </c>
      <c r="B17" s="18" t="s">
        <v>851</v>
      </c>
      <c r="C17" s="30" t="s">
        <v>853</v>
      </c>
      <c r="D17" s="16" t="s">
        <v>105</v>
      </c>
      <c r="E17" s="18" t="s">
        <v>854</v>
      </c>
      <c r="F17" s="17" t="s">
        <v>855</v>
      </c>
      <c r="G17" s="18" t="s">
        <v>856</v>
      </c>
      <c r="H17" s="18" t="s">
        <v>858</v>
      </c>
      <c r="I17" s="18" t="s">
        <v>860</v>
      </c>
      <c r="J17" s="32" t="s">
        <v>90</v>
      </c>
      <c r="K17" s="18" t="s">
        <v>861</v>
      </c>
      <c r="L17" s="33">
        <v>5500.0</v>
      </c>
      <c r="M17" s="17" t="s">
        <v>38</v>
      </c>
    </row>
    <row r="18" ht="159.0" customHeight="1">
      <c r="A18" s="58">
        <v>12.0</v>
      </c>
      <c r="B18" s="18" t="s">
        <v>863</v>
      </c>
      <c r="C18" s="30" t="s">
        <v>853</v>
      </c>
      <c r="D18" s="16" t="s">
        <v>105</v>
      </c>
      <c r="E18" s="18" t="s">
        <v>864</v>
      </c>
      <c r="F18" s="17" t="s">
        <v>865</v>
      </c>
      <c r="G18" s="18" t="s">
        <v>866</v>
      </c>
      <c r="H18" s="18" t="s">
        <v>867</v>
      </c>
      <c r="I18" s="18" t="s">
        <v>868</v>
      </c>
      <c r="J18" s="32" t="s">
        <v>90</v>
      </c>
      <c r="K18" s="18" t="s">
        <v>869</v>
      </c>
      <c r="L18" s="33">
        <v>7744.0</v>
      </c>
      <c r="M18" s="17" t="s">
        <v>38</v>
      </c>
    </row>
    <row r="19" ht="159.0" customHeight="1">
      <c r="A19" s="58">
        <v>13.0</v>
      </c>
      <c r="B19" s="18" t="s">
        <v>871</v>
      </c>
      <c r="C19" s="30" t="s">
        <v>853</v>
      </c>
      <c r="D19" s="16" t="s">
        <v>105</v>
      </c>
      <c r="E19" s="18" t="s">
        <v>872</v>
      </c>
      <c r="F19" s="17" t="s">
        <v>873</v>
      </c>
      <c r="G19" s="18" t="s">
        <v>875</v>
      </c>
      <c r="H19" s="18" t="s">
        <v>876</v>
      </c>
      <c r="I19" s="18" t="s">
        <v>877</v>
      </c>
      <c r="J19" s="32" t="s">
        <v>90</v>
      </c>
      <c r="K19" s="18" t="s">
        <v>878</v>
      </c>
      <c r="L19" s="33">
        <v>7852.52</v>
      </c>
      <c r="M19" s="17" t="s">
        <v>38</v>
      </c>
    </row>
    <row r="20">
      <c r="A20" s="2" t="s">
        <v>880</v>
      </c>
      <c r="B20" s="7"/>
      <c r="C20" s="7"/>
      <c r="D20" s="7"/>
      <c r="E20" s="7"/>
      <c r="F20" s="7"/>
      <c r="G20" s="7"/>
      <c r="H20" s="7"/>
      <c r="I20" s="7"/>
      <c r="J20" s="7"/>
      <c r="K20" s="7"/>
      <c r="L20" s="7"/>
      <c r="M20" s="7"/>
    </row>
    <row r="21" ht="67.5" customHeight="1">
      <c r="A21" s="8" t="s">
        <v>2</v>
      </c>
      <c r="B21" s="9" t="s">
        <v>881</v>
      </c>
      <c r="C21" s="9" t="s">
        <v>4</v>
      </c>
      <c r="D21" s="11" t="s">
        <v>5</v>
      </c>
      <c r="E21" s="9" t="s">
        <v>6</v>
      </c>
      <c r="F21" s="9" t="s">
        <v>7</v>
      </c>
      <c r="G21" s="9" t="s">
        <v>8</v>
      </c>
      <c r="H21" s="9" t="s">
        <v>9</v>
      </c>
      <c r="I21" s="9" t="s">
        <v>161</v>
      </c>
      <c r="J21" s="9" t="s">
        <v>163</v>
      </c>
      <c r="K21" s="9" t="s">
        <v>165</v>
      </c>
      <c r="L21" s="9" t="s">
        <v>13</v>
      </c>
      <c r="M21" s="9" t="s">
        <v>14</v>
      </c>
    </row>
    <row r="22" ht="163.5" customHeight="1">
      <c r="A22" s="58">
        <v>14.0</v>
      </c>
      <c r="B22" s="18" t="s">
        <v>882</v>
      </c>
      <c r="C22" s="30" t="s">
        <v>853</v>
      </c>
      <c r="D22" s="16" t="s">
        <v>105</v>
      </c>
      <c r="E22" s="18" t="s">
        <v>883</v>
      </c>
      <c r="F22" s="17" t="s">
        <v>884</v>
      </c>
      <c r="G22" s="18" t="s">
        <v>885</v>
      </c>
      <c r="H22" s="18" t="s">
        <v>886</v>
      </c>
      <c r="I22" s="22" t="s">
        <v>887</v>
      </c>
      <c r="J22" s="22" t="s">
        <v>90</v>
      </c>
      <c r="K22" s="18" t="s">
        <v>888</v>
      </c>
      <c r="L22" s="24">
        <v>4997.3</v>
      </c>
      <c r="M22" s="20" t="s">
        <v>38</v>
      </c>
    </row>
    <row r="23" ht="15.75" customHeight="1">
      <c r="A23" s="64" t="s">
        <v>889</v>
      </c>
      <c r="B23" s="66"/>
      <c r="C23" s="66"/>
      <c r="D23" s="66"/>
      <c r="E23" s="66"/>
      <c r="F23" s="66"/>
      <c r="G23" s="66"/>
      <c r="H23" s="66"/>
      <c r="I23" s="66"/>
      <c r="J23" s="66"/>
      <c r="K23" s="66"/>
      <c r="L23" s="66"/>
      <c r="M23" s="66"/>
    </row>
    <row r="24" ht="67.5" customHeight="1">
      <c r="A24" s="8" t="s">
        <v>2</v>
      </c>
      <c r="B24" s="9" t="s">
        <v>890</v>
      </c>
      <c r="C24" s="9" t="s">
        <v>4</v>
      </c>
      <c r="D24" s="11" t="s">
        <v>5</v>
      </c>
      <c r="E24" s="9" t="s">
        <v>6</v>
      </c>
      <c r="F24" s="9" t="s">
        <v>7</v>
      </c>
      <c r="G24" s="9" t="s">
        <v>8</v>
      </c>
      <c r="H24" s="9" t="s">
        <v>9</v>
      </c>
      <c r="I24" s="9" t="s">
        <v>161</v>
      </c>
      <c r="J24" s="9" t="s">
        <v>163</v>
      </c>
      <c r="K24" s="9" t="s">
        <v>165</v>
      </c>
      <c r="L24" s="9" t="s">
        <v>13</v>
      </c>
      <c r="M24" s="9" t="s">
        <v>14</v>
      </c>
    </row>
    <row r="25" ht="165.0" customHeight="1">
      <c r="A25" s="68">
        <v>15.0</v>
      </c>
      <c r="B25" s="70" t="s">
        <v>897</v>
      </c>
      <c r="C25" s="72" t="s">
        <v>900</v>
      </c>
      <c r="D25" s="16" t="s">
        <v>105</v>
      </c>
      <c r="E25" s="20" t="s">
        <v>902</v>
      </c>
      <c r="F25" s="74" t="s">
        <v>903</v>
      </c>
      <c r="G25" s="39" t="s">
        <v>910</v>
      </c>
      <c r="H25" s="39" t="s">
        <v>912</v>
      </c>
      <c r="I25" s="37" t="s">
        <v>913</v>
      </c>
      <c r="J25" s="26" t="s">
        <v>916</v>
      </c>
      <c r="K25" s="37" t="s">
        <v>917</v>
      </c>
      <c r="L25" s="24">
        <v>10000.0</v>
      </c>
      <c r="M25" s="20" t="s">
        <v>38</v>
      </c>
    </row>
    <row r="26" ht="217.5" customHeight="1">
      <c r="A26" s="14">
        <v>16.0</v>
      </c>
      <c r="B26" s="70" t="s">
        <v>920</v>
      </c>
      <c r="C26" s="72" t="s">
        <v>922</v>
      </c>
      <c r="D26" s="16" t="s">
        <v>105</v>
      </c>
      <c r="E26" s="20" t="s">
        <v>923</v>
      </c>
      <c r="F26" s="20" t="s">
        <v>925</v>
      </c>
      <c r="G26" s="39" t="s">
        <v>927</v>
      </c>
      <c r="H26" s="39" t="s">
        <v>929</v>
      </c>
      <c r="I26" s="37" t="s">
        <v>167</v>
      </c>
      <c r="J26" s="26" t="s">
        <v>930</v>
      </c>
      <c r="K26" s="23" t="s">
        <v>931</v>
      </c>
      <c r="L26" s="24">
        <v>9500.7</v>
      </c>
      <c r="M26" s="20" t="s">
        <v>38</v>
      </c>
    </row>
    <row r="27" ht="168.0" customHeight="1">
      <c r="A27" s="14">
        <v>17.0</v>
      </c>
      <c r="B27" s="70" t="s">
        <v>936</v>
      </c>
      <c r="C27" s="72" t="s">
        <v>900</v>
      </c>
      <c r="D27" s="16" t="s">
        <v>105</v>
      </c>
      <c r="E27" s="20" t="s">
        <v>939</v>
      </c>
      <c r="F27" s="74" t="s">
        <v>903</v>
      </c>
      <c r="G27" s="39" t="s">
        <v>941</v>
      </c>
      <c r="H27" s="39" t="s">
        <v>945</v>
      </c>
      <c r="I27" s="37" t="s">
        <v>947</v>
      </c>
      <c r="J27" s="26" t="s">
        <v>948</v>
      </c>
      <c r="K27" s="23" t="s">
        <v>949</v>
      </c>
      <c r="L27" s="24">
        <v>9877.34</v>
      </c>
      <c r="M27" s="20" t="s">
        <v>38</v>
      </c>
    </row>
    <row r="28" ht="162.0" customHeight="1">
      <c r="A28" s="14">
        <v>18.0</v>
      </c>
      <c r="B28" s="39" t="s">
        <v>953</v>
      </c>
      <c r="C28" s="72" t="s">
        <v>955</v>
      </c>
      <c r="D28" s="16" t="s">
        <v>105</v>
      </c>
      <c r="E28" s="39" t="s">
        <v>958</v>
      </c>
      <c r="F28" s="74" t="s">
        <v>959</v>
      </c>
      <c r="G28" s="39" t="s">
        <v>962</v>
      </c>
      <c r="H28" s="39" t="s">
        <v>964</v>
      </c>
      <c r="I28" s="37" t="s">
        <v>966</v>
      </c>
      <c r="J28" s="26" t="s">
        <v>968</v>
      </c>
      <c r="K28" s="23" t="s">
        <v>969</v>
      </c>
      <c r="L28" s="24">
        <v>10000.0</v>
      </c>
      <c r="M28" s="20" t="s">
        <v>38</v>
      </c>
    </row>
    <row r="29" ht="150.75" customHeight="1">
      <c r="A29" s="14">
        <v>19.0</v>
      </c>
      <c r="B29" s="70" t="s">
        <v>970</v>
      </c>
      <c r="C29" s="72" t="s">
        <v>971</v>
      </c>
      <c r="D29" s="16" t="s">
        <v>105</v>
      </c>
      <c r="E29" s="20" t="s">
        <v>939</v>
      </c>
      <c r="F29" s="74" t="s">
        <v>973</v>
      </c>
      <c r="G29" s="39" t="s">
        <v>975</v>
      </c>
      <c r="H29" s="39" t="s">
        <v>976</v>
      </c>
      <c r="I29" s="37" t="s">
        <v>977</v>
      </c>
      <c r="J29" s="26" t="s">
        <v>979</v>
      </c>
      <c r="K29" s="23" t="s">
        <v>980</v>
      </c>
      <c r="L29" s="79">
        <v>9200.4</v>
      </c>
      <c r="M29" s="20" t="s">
        <v>38</v>
      </c>
    </row>
    <row r="30" ht="162.0" customHeight="1">
      <c r="A30" s="14">
        <v>20.0</v>
      </c>
      <c r="B30" s="70" t="s">
        <v>986</v>
      </c>
      <c r="C30" s="72" t="s">
        <v>900</v>
      </c>
      <c r="D30" s="16" t="s">
        <v>105</v>
      </c>
      <c r="E30" s="20" t="s">
        <v>923</v>
      </c>
      <c r="F30" s="74" t="s">
        <v>988</v>
      </c>
      <c r="G30" s="70" t="s">
        <v>989</v>
      </c>
      <c r="H30" s="39" t="s">
        <v>992</v>
      </c>
      <c r="I30" s="37" t="s">
        <v>993</v>
      </c>
      <c r="J30" s="26" t="s">
        <v>994</v>
      </c>
      <c r="K30" s="23" t="s">
        <v>997</v>
      </c>
      <c r="L30" s="79">
        <v>10000.0</v>
      </c>
      <c r="M30" s="20" t="s">
        <v>38</v>
      </c>
    </row>
    <row r="31" ht="144.0" customHeight="1">
      <c r="A31" s="14">
        <v>21.0</v>
      </c>
      <c r="B31" s="39" t="s">
        <v>999</v>
      </c>
      <c r="C31" s="72" t="s">
        <v>1000</v>
      </c>
      <c r="D31" s="16" t="s">
        <v>105</v>
      </c>
      <c r="E31" s="20" t="s">
        <v>1001</v>
      </c>
      <c r="F31" s="74" t="s">
        <v>1003</v>
      </c>
      <c r="G31" s="39" t="s">
        <v>1004</v>
      </c>
      <c r="H31" s="39" t="s">
        <v>1005</v>
      </c>
      <c r="I31" s="18" t="s">
        <v>868</v>
      </c>
      <c r="J31" s="26" t="s">
        <v>1007</v>
      </c>
      <c r="K31" s="23" t="s">
        <v>1008</v>
      </c>
      <c r="L31" s="79">
        <v>10000.0</v>
      </c>
      <c r="M31" s="20" t="s">
        <v>38</v>
      </c>
    </row>
    <row r="32" ht="15.75" customHeight="1">
      <c r="A32" s="2" t="s">
        <v>733</v>
      </c>
      <c r="B32" s="7"/>
      <c r="C32" s="7"/>
      <c r="D32" s="7"/>
      <c r="E32" s="7"/>
      <c r="F32" s="7"/>
      <c r="G32" s="7"/>
      <c r="H32" s="7"/>
      <c r="I32" s="7"/>
      <c r="J32" s="7"/>
      <c r="K32" s="7"/>
      <c r="L32" s="7"/>
      <c r="M32" s="7"/>
    </row>
    <row r="33" ht="76.5" customHeight="1">
      <c r="A33" s="8" t="s">
        <v>2</v>
      </c>
      <c r="B33" s="9" t="s">
        <v>3</v>
      </c>
      <c r="C33" s="9" t="s">
        <v>4</v>
      </c>
      <c r="D33" s="11" t="s">
        <v>5</v>
      </c>
      <c r="E33" s="9" t="s">
        <v>6</v>
      </c>
      <c r="F33" s="9" t="s">
        <v>7</v>
      </c>
      <c r="G33" s="9" t="s">
        <v>8</v>
      </c>
      <c r="H33" s="9" t="s">
        <v>9</v>
      </c>
      <c r="I33" s="9" t="s">
        <v>10</v>
      </c>
      <c r="J33" s="9" t="s">
        <v>11</v>
      </c>
      <c r="K33" s="9" t="s">
        <v>12</v>
      </c>
      <c r="L33" s="9" t="s">
        <v>13</v>
      </c>
      <c r="M33" s="9" t="s">
        <v>14</v>
      </c>
    </row>
    <row r="34" ht="180.0" customHeight="1">
      <c r="A34" s="38">
        <v>22.0</v>
      </c>
      <c r="B34" s="18" t="s">
        <v>649</v>
      </c>
      <c r="C34" s="30" t="s">
        <v>650</v>
      </c>
      <c r="D34" s="16" t="s">
        <v>105</v>
      </c>
      <c r="E34" s="32" t="s">
        <v>621</v>
      </c>
      <c r="F34" s="17" t="s">
        <v>651</v>
      </c>
      <c r="G34" s="18" t="s">
        <v>652</v>
      </c>
      <c r="H34" s="18" t="s">
        <v>653</v>
      </c>
      <c r="I34" s="17" t="s">
        <v>627</v>
      </c>
      <c r="J34" s="25" t="s">
        <v>654</v>
      </c>
      <c r="K34" s="39" t="s">
        <v>656</v>
      </c>
      <c r="L34" s="40">
        <v>10000.0</v>
      </c>
      <c r="M34" s="20" t="s">
        <v>38</v>
      </c>
    </row>
    <row r="35" ht="313.5" customHeight="1">
      <c r="A35" s="38">
        <v>23.0</v>
      </c>
      <c r="B35" s="18" t="s">
        <v>658</v>
      </c>
      <c r="C35" s="30" t="s">
        <v>650</v>
      </c>
      <c r="D35" s="16" t="s">
        <v>105</v>
      </c>
      <c r="E35" s="26" t="s">
        <v>659</v>
      </c>
      <c r="F35" s="17" t="s">
        <v>660</v>
      </c>
      <c r="G35" s="18" t="s">
        <v>661</v>
      </c>
      <c r="H35" s="18" t="s">
        <v>662</v>
      </c>
      <c r="I35" s="17" t="s">
        <v>663</v>
      </c>
      <c r="J35" s="88" t="s">
        <v>1021</v>
      </c>
      <c r="K35" s="39" t="s">
        <v>665</v>
      </c>
      <c r="L35" s="40">
        <v>9956.1</v>
      </c>
      <c r="M35" s="20" t="s">
        <v>38</v>
      </c>
    </row>
    <row r="36" ht="190.5" customHeight="1">
      <c r="A36" s="38">
        <v>24.0</v>
      </c>
      <c r="B36" s="18" t="s">
        <v>666</v>
      </c>
      <c r="C36" s="30" t="s">
        <v>650</v>
      </c>
      <c r="D36" s="16" t="s">
        <v>105</v>
      </c>
      <c r="E36" s="32" t="s">
        <v>384</v>
      </c>
      <c r="F36" s="17" t="s">
        <v>660</v>
      </c>
      <c r="G36" s="18" t="s">
        <v>668</v>
      </c>
      <c r="H36" s="18" t="s">
        <v>669</v>
      </c>
      <c r="I36" s="17" t="s">
        <v>670</v>
      </c>
      <c r="J36" s="88" t="s">
        <v>1034</v>
      </c>
      <c r="K36" s="39" t="s">
        <v>672</v>
      </c>
      <c r="L36" s="40">
        <v>9920.68</v>
      </c>
      <c r="M36" s="20" t="s">
        <v>38</v>
      </c>
    </row>
    <row r="37" ht="186.75" customHeight="1">
      <c r="A37" s="38">
        <v>25.0</v>
      </c>
      <c r="B37" s="18" t="s">
        <v>673</v>
      </c>
      <c r="C37" s="30" t="s">
        <v>650</v>
      </c>
      <c r="D37" s="16" t="s">
        <v>105</v>
      </c>
      <c r="E37" s="32" t="s">
        <v>674</v>
      </c>
      <c r="F37" s="17" t="s">
        <v>660</v>
      </c>
      <c r="G37" s="18" t="s">
        <v>675</v>
      </c>
      <c r="H37" s="18" t="s">
        <v>677</v>
      </c>
      <c r="I37" s="17" t="s">
        <v>678</v>
      </c>
      <c r="J37" s="88" t="s">
        <v>1041</v>
      </c>
      <c r="K37" s="39" t="s">
        <v>680</v>
      </c>
      <c r="L37" s="40">
        <v>9955.0</v>
      </c>
      <c r="M37" s="20" t="s">
        <v>38</v>
      </c>
    </row>
    <row r="38" ht="264.0" customHeight="1">
      <c r="A38" s="38">
        <v>26.0</v>
      </c>
      <c r="B38" s="18" t="s">
        <v>681</v>
      </c>
      <c r="C38" s="30" t="s">
        <v>682</v>
      </c>
      <c r="D38" s="16" t="s">
        <v>105</v>
      </c>
      <c r="E38" s="26" t="s">
        <v>683</v>
      </c>
      <c r="F38" s="17" t="s">
        <v>684</v>
      </c>
      <c r="G38" s="18" t="s">
        <v>685</v>
      </c>
      <c r="H38" s="18" t="s">
        <v>686</v>
      </c>
      <c r="I38" s="17" t="s">
        <v>687</v>
      </c>
      <c r="J38" s="25" t="s">
        <v>688</v>
      </c>
      <c r="K38" s="39" t="s">
        <v>689</v>
      </c>
      <c r="L38" s="40">
        <v>72515.3</v>
      </c>
      <c r="M38" s="20" t="s">
        <v>106</v>
      </c>
    </row>
    <row r="39" ht="187.5" customHeight="1">
      <c r="A39" s="38">
        <v>27.0</v>
      </c>
      <c r="B39" s="18" t="s">
        <v>690</v>
      </c>
      <c r="C39" s="30" t="s">
        <v>650</v>
      </c>
      <c r="D39" s="16" t="s">
        <v>105</v>
      </c>
      <c r="E39" s="26" t="s">
        <v>691</v>
      </c>
      <c r="F39" s="17" t="s">
        <v>660</v>
      </c>
      <c r="G39" s="18" t="s">
        <v>692</v>
      </c>
      <c r="H39" s="18" t="s">
        <v>693</v>
      </c>
      <c r="I39" s="17" t="s">
        <v>323</v>
      </c>
      <c r="J39" s="25" t="s">
        <v>694</v>
      </c>
      <c r="K39" s="39" t="s">
        <v>695</v>
      </c>
      <c r="L39" s="40">
        <v>9872.5</v>
      </c>
      <c r="M39" s="20" t="s">
        <v>38</v>
      </c>
    </row>
    <row r="40" ht="222.0" customHeight="1">
      <c r="A40" s="38">
        <v>28.0</v>
      </c>
      <c r="B40" s="18" t="s">
        <v>698</v>
      </c>
      <c r="C40" s="30" t="s">
        <v>650</v>
      </c>
      <c r="D40" s="16" t="s">
        <v>105</v>
      </c>
      <c r="E40" s="26" t="s">
        <v>700</v>
      </c>
      <c r="F40" s="17" t="s">
        <v>660</v>
      </c>
      <c r="G40" s="18" t="s">
        <v>701</v>
      </c>
      <c r="H40" s="18" t="s">
        <v>702</v>
      </c>
      <c r="I40" s="17" t="s">
        <v>703</v>
      </c>
      <c r="J40" s="88" t="s">
        <v>1065</v>
      </c>
      <c r="K40" s="39" t="s">
        <v>705</v>
      </c>
      <c r="L40" s="40">
        <v>9963.8</v>
      </c>
      <c r="M40" s="20" t="s">
        <v>38</v>
      </c>
    </row>
    <row r="41" ht="255.0" customHeight="1">
      <c r="A41" s="38">
        <v>29.0</v>
      </c>
      <c r="B41" s="18" t="s">
        <v>708</v>
      </c>
      <c r="C41" s="30" t="s">
        <v>650</v>
      </c>
      <c r="D41" s="16" t="s">
        <v>105</v>
      </c>
      <c r="E41" s="32" t="s">
        <v>710</v>
      </c>
      <c r="F41" s="17" t="s">
        <v>660</v>
      </c>
      <c r="G41" s="18" t="s">
        <v>711</v>
      </c>
      <c r="H41" s="18" t="s">
        <v>712</v>
      </c>
      <c r="I41" s="17" t="s">
        <v>586</v>
      </c>
      <c r="J41" s="88" t="s">
        <v>1069</v>
      </c>
      <c r="K41" s="39" t="s">
        <v>714</v>
      </c>
      <c r="L41" s="40">
        <v>8187.3</v>
      </c>
      <c r="M41" s="20" t="s">
        <v>38</v>
      </c>
    </row>
    <row r="42" ht="216.0" customHeight="1">
      <c r="A42" s="38">
        <v>30.0</v>
      </c>
      <c r="B42" s="18" t="s">
        <v>715</v>
      </c>
      <c r="C42" s="30" t="s">
        <v>650</v>
      </c>
      <c r="D42" s="16" t="s">
        <v>105</v>
      </c>
      <c r="E42" s="32" t="s">
        <v>716</v>
      </c>
      <c r="F42" s="17" t="s">
        <v>717</v>
      </c>
      <c r="G42" s="18" t="s">
        <v>718</v>
      </c>
      <c r="H42" s="18" t="s">
        <v>719</v>
      </c>
      <c r="I42" s="17" t="s">
        <v>721</v>
      </c>
      <c r="J42" s="88" t="s">
        <v>1080</v>
      </c>
      <c r="K42" s="39" t="s">
        <v>724</v>
      </c>
      <c r="L42" s="40">
        <v>39996.88</v>
      </c>
      <c r="M42" s="20" t="s">
        <v>38</v>
      </c>
    </row>
    <row r="43" ht="211.5" customHeight="1">
      <c r="A43" s="14">
        <v>31.0</v>
      </c>
      <c r="B43" s="90" t="s">
        <v>1084</v>
      </c>
      <c r="C43" s="18" t="s">
        <v>1087</v>
      </c>
      <c r="D43" s="16" t="s">
        <v>105</v>
      </c>
      <c r="E43" s="18" t="s">
        <v>621</v>
      </c>
      <c r="F43" s="74" t="s">
        <v>1090</v>
      </c>
      <c r="G43" s="90" t="s">
        <v>1092</v>
      </c>
      <c r="H43" s="18" t="s">
        <v>1094</v>
      </c>
      <c r="I43" s="25" t="s">
        <v>627</v>
      </c>
      <c r="J43" s="91" t="s">
        <v>1098</v>
      </c>
      <c r="K43" s="92" t="s">
        <v>1103</v>
      </c>
      <c r="L43" s="24">
        <v>20000.0</v>
      </c>
      <c r="M43" s="20" t="s">
        <v>38</v>
      </c>
      <c r="O43" s="93"/>
      <c r="P43" s="93"/>
    </row>
    <row r="44" ht="231.0" customHeight="1">
      <c r="A44" s="14">
        <v>32.0</v>
      </c>
      <c r="B44" s="90" t="s">
        <v>1113</v>
      </c>
      <c r="C44" s="18" t="s">
        <v>1087</v>
      </c>
      <c r="D44" s="16" t="s">
        <v>105</v>
      </c>
      <c r="E44" s="18" t="s">
        <v>1114</v>
      </c>
      <c r="F44" s="74" t="s">
        <v>1116</v>
      </c>
      <c r="G44" s="90" t="s">
        <v>1118</v>
      </c>
      <c r="H44" s="18" t="s">
        <v>1119</v>
      </c>
      <c r="I44" s="25" t="s">
        <v>1122</v>
      </c>
      <c r="J44" s="91" t="s">
        <v>1124</v>
      </c>
      <c r="K44" s="92" t="s">
        <v>1126</v>
      </c>
      <c r="L44" s="24">
        <v>9975.46</v>
      </c>
      <c r="M44" s="20" t="s">
        <v>38</v>
      </c>
      <c r="O44" s="93"/>
      <c r="P44" s="93"/>
    </row>
    <row r="45" ht="135.0" customHeight="1">
      <c r="A45" s="14">
        <v>33.0</v>
      </c>
      <c r="B45" s="90" t="s">
        <v>1128</v>
      </c>
      <c r="C45" s="18" t="s">
        <v>1087</v>
      </c>
      <c r="D45" s="16" t="s">
        <v>105</v>
      </c>
      <c r="E45" s="90" t="s">
        <v>1130</v>
      </c>
      <c r="F45" s="74" t="s">
        <v>1131</v>
      </c>
      <c r="G45" s="90" t="s">
        <v>1133</v>
      </c>
      <c r="H45" s="18" t="s">
        <v>1135</v>
      </c>
      <c r="I45" s="25" t="s">
        <v>1136</v>
      </c>
      <c r="J45" s="91" t="s">
        <v>1138</v>
      </c>
      <c r="K45" s="92" t="s">
        <v>1139</v>
      </c>
      <c r="L45" s="24">
        <v>10000.0</v>
      </c>
      <c r="M45" s="20" t="s">
        <v>38</v>
      </c>
      <c r="O45" s="93"/>
      <c r="P45" s="93"/>
    </row>
    <row r="46" ht="386.25" customHeight="1">
      <c r="A46" s="14">
        <v>34.0</v>
      </c>
      <c r="B46" s="90" t="s">
        <v>1144</v>
      </c>
      <c r="C46" s="18" t="s">
        <v>1087</v>
      </c>
      <c r="D46" s="16" t="s">
        <v>105</v>
      </c>
      <c r="E46" s="18" t="s">
        <v>1146</v>
      </c>
      <c r="F46" s="74" t="s">
        <v>1116</v>
      </c>
      <c r="G46" s="90" t="s">
        <v>1147</v>
      </c>
      <c r="H46" s="18" t="s">
        <v>1151</v>
      </c>
      <c r="I46" s="25" t="s">
        <v>1153</v>
      </c>
      <c r="J46" s="91" t="s">
        <v>1155</v>
      </c>
      <c r="K46" s="92" t="s">
        <v>1156</v>
      </c>
      <c r="L46" s="24">
        <v>4125.0</v>
      </c>
      <c r="M46" s="20" t="s">
        <v>38</v>
      </c>
      <c r="O46" s="93"/>
      <c r="P46" s="93"/>
    </row>
    <row r="47" ht="174.0" customHeight="1">
      <c r="A47" s="14">
        <v>35.0</v>
      </c>
      <c r="B47" s="90" t="s">
        <v>1159</v>
      </c>
      <c r="C47" s="18" t="s">
        <v>1087</v>
      </c>
      <c r="D47" s="16" t="s">
        <v>105</v>
      </c>
      <c r="E47" s="90" t="s">
        <v>1162</v>
      </c>
      <c r="F47" s="74" t="s">
        <v>1116</v>
      </c>
      <c r="G47" s="90" t="s">
        <v>1164</v>
      </c>
      <c r="H47" s="90" t="s">
        <v>1167</v>
      </c>
      <c r="I47" s="25" t="s">
        <v>156</v>
      </c>
      <c r="J47" s="91" t="s">
        <v>1170</v>
      </c>
      <c r="K47" s="92" t="s">
        <v>1172</v>
      </c>
      <c r="L47" s="24">
        <v>8731.8</v>
      </c>
      <c r="M47" s="20" t="s">
        <v>106</v>
      </c>
      <c r="O47" s="93"/>
      <c r="P47" s="93"/>
    </row>
    <row r="48" ht="277.5" customHeight="1">
      <c r="A48" s="14">
        <v>36.0</v>
      </c>
      <c r="B48" s="90" t="s">
        <v>1177</v>
      </c>
      <c r="C48" s="18" t="s">
        <v>1087</v>
      </c>
      <c r="D48" s="16" t="s">
        <v>105</v>
      </c>
      <c r="E48" s="18" t="s">
        <v>1179</v>
      </c>
      <c r="F48" s="74" t="s">
        <v>1131</v>
      </c>
      <c r="G48" s="90" t="s">
        <v>1182</v>
      </c>
      <c r="H48" s="18" t="s">
        <v>1183</v>
      </c>
      <c r="I48" s="25" t="s">
        <v>1185</v>
      </c>
      <c r="J48" s="91" t="s">
        <v>1188</v>
      </c>
      <c r="K48" s="92" t="s">
        <v>1191</v>
      </c>
      <c r="L48" s="24">
        <v>9988.0</v>
      </c>
      <c r="M48" s="20" t="s">
        <v>38</v>
      </c>
      <c r="O48" s="93"/>
      <c r="P48" s="93"/>
    </row>
    <row r="49" ht="181.5" customHeight="1">
      <c r="A49" s="14">
        <v>37.0</v>
      </c>
      <c r="B49" s="90" t="s">
        <v>1194</v>
      </c>
      <c r="C49" s="18" t="s">
        <v>1087</v>
      </c>
      <c r="D49" s="16" t="s">
        <v>105</v>
      </c>
      <c r="E49" s="18" t="s">
        <v>1196</v>
      </c>
      <c r="F49" s="74" t="s">
        <v>1116</v>
      </c>
      <c r="G49" s="90" t="s">
        <v>1198</v>
      </c>
      <c r="H49" s="18" t="s">
        <v>1199</v>
      </c>
      <c r="I49" s="25" t="s">
        <v>380</v>
      </c>
      <c r="J49" s="91" t="s">
        <v>1201</v>
      </c>
      <c r="K49" s="92" t="s">
        <v>1203</v>
      </c>
      <c r="L49" s="24">
        <v>9998.23</v>
      </c>
      <c r="M49" s="20" t="s">
        <v>38</v>
      </c>
      <c r="O49" s="93"/>
      <c r="P49" s="93"/>
    </row>
    <row r="50" ht="155.25" customHeight="1">
      <c r="A50" s="14">
        <v>38.0</v>
      </c>
      <c r="B50" s="90" t="s">
        <v>1207</v>
      </c>
      <c r="C50" s="18" t="s">
        <v>1087</v>
      </c>
      <c r="D50" s="16" t="s">
        <v>105</v>
      </c>
      <c r="E50" s="18" t="s">
        <v>1210</v>
      </c>
      <c r="F50" s="74" t="s">
        <v>1131</v>
      </c>
      <c r="G50" s="18" t="s">
        <v>1212</v>
      </c>
      <c r="H50" s="18" t="s">
        <v>1214</v>
      </c>
      <c r="I50" s="25" t="s">
        <v>323</v>
      </c>
      <c r="J50" s="91" t="s">
        <v>1215</v>
      </c>
      <c r="K50" s="92" t="s">
        <v>1216</v>
      </c>
      <c r="L50" s="24">
        <v>5999.95</v>
      </c>
      <c r="M50" s="20" t="s">
        <v>38</v>
      </c>
      <c r="O50" s="93"/>
      <c r="P50" s="93"/>
    </row>
    <row r="51" ht="15.75" customHeight="1">
      <c r="A51" s="2" t="s">
        <v>725</v>
      </c>
      <c r="B51" s="7"/>
      <c r="C51" s="7"/>
      <c r="D51" s="7"/>
      <c r="E51" s="7"/>
      <c r="F51" s="7"/>
      <c r="G51" s="7"/>
      <c r="H51" s="7"/>
      <c r="I51" s="7"/>
      <c r="J51" s="7"/>
      <c r="K51" s="7"/>
      <c r="L51" s="7"/>
      <c r="M51" s="7"/>
    </row>
    <row r="52" ht="76.5" customHeight="1">
      <c r="A52" s="8" t="s">
        <v>2</v>
      </c>
      <c r="B52" s="9" t="s">
        <v>3</v>
      </c>
      <c r="C52" s="9" t="s">
        <v>4</v>
      </c>
      <c r="D52" s="11" t="s">
        <v>5</v>
      </c>
      <c r="E52" s="9" t="s">
        <v>6</v>
      </c>
      <c r="F52" s="9" t="s">
        <v>7</v>
      </c>
      <c r="G52" s="9" t="s">
        <v>8</v>
      </c>
      <c r="H52" s="9" t="s">
        <v>9</v>
      </c>
      <c r="I52" s="9" t="s">
        <v>10</v>
      </c>
      <c r="J52" s="9" t="s">
        <v>11</v>
      </c>
      <c r="K52" s="9" t="s">
        <v>12</v>
      </c>
      <c r="L52" s="9" t="s">
        <v>13</v>
      </c>
      <c r="M52" s="9" t="s">
        <v>14</v>
      </c>
    </row>
    <row r="53" ht="240.0" customHeight="1">
      <c r="A53" s="38">
        <v>39.0</v>
      </c>
      <c r="B53" s="18" t="s">
        <v>727</v>
      </c>
      <c r="C53" s="30" t="s">
        <v>728</v>
      </c>
      <c r="D53" s="16" t="s">
        <v>105</v>
      </c>
      <c r="E53" s="50" t="s">
        <v>730</v>
      </c>
      <c r="F53" s="17" t="s">
        <v>731</v>
      </c>
      <c r="G53" s="18" t="s">
        <v>732</v>
      </c>
      <c r="H53" s="18" t="s">
        <v>734</v>
      </c>
      <c r="I53" s="22" t="s">
        <v>670</v>
      </c>
      <c r="J53" s="32" t="s">
        <v>90</v>
      </c>
      <c r="K53" s="25" t="s">
        <v>735</v>
      </c>
      <c r="L53" s="24">
        <v>5000.0</v>
      </c>
      <c r="M53" s="32" t="s">
        <v>38</v>
      </c>
    </row>
    <row r="54" ht="124.5" customHeight="1">
      <c r="A54" s="38">
        <v>40.0</v>
      </c>
      <c r="B54" s="18" t="s">
        <v>736</v>
      </c>
      <c r="C54" s="30" t="s">
        <v>728</v>
      </c>
      <c r="D54" s="16" t="s">
        <v>105</v>
      </c>
      <c r="E54" s="50" t="s">
        <v>737</v>
      </c>
      <c r="F54" s="17" t="s">
        <v>731</v>
      </c>
      <c r="G54" s="18" t="s">
        <v>738</v>
      </c>
      <c r="H54" s="18" t="s">
        <v>739</v>
      </c>
      <c r="I54" s="17" t="s">
        <v>323</v>
      </c>
      <c r="J54" s="32" t="s">
        <v>90</v>
      </c>
      <c r="K54" s="25" t="s">
        <v>740</v>
      </c>
      <c r="L54" s="24">
        <v>2357.3</v>
      </c>
      <c r="M54" s="32" t="s">
        <v>38</v>
      </c>
    </row>
    <row r="55" ht="190.5" customHeight="1">
      <c r="A55" s="38">
        <v>41.0</v>
      </c>
      <c r="B55" s="18" t="s">
        <v>741</v>
      </c>
      <c r="C55" s="30" t="s">
        <v>728</v>
      </c>
      <c r="D55" s="16" t="s">
        <v>105</v>
      </c>
      <c r="E55" s="50" t="s">
        <v>710</v>
      </c>
      <c r="F55" s="17" t="s">
        <v>731</v>
      </c>
      <c r="G55" s="18" t="s">
        <v>743</v>
      </c>
      <c r="H55" s="18" t="s">
        <v>745</v>
      </c>
      <c r="I55" s="17" t="s">
        <v>586</v>
      </c>
      <c r="J55" s="32" t="s">
        <v>90</v>
      </c>
      <c r="K55" s="25" t="s">
        <v>747</v>
      </c>
      <c r="L55" s="24">
        <v>4750.0</v>
      </c>
      <c r="M55" s="32" t="s">
        <v>38</v>
      </c>
    </row>
    <row r="56" ht="190.5" customHeight="1">
      <c r="A56" s="38">
        <v>42.0</v>
      </c>
      <c r="B56" s="18" t="s">
        <v>748</v>
      </c>
      <c r="C56" s="30" t="s">
        <v>728</v>
      </c>
      <c r="D56" s="16" t="s">
        <v>105</v>
      </c>
      <c r="E56" s="50" t="s">
        <v>566</v>
      </c>
      <c r="F56" s="17" t="s">
        <v>750</v>
      </c>
      <c r="G56" s="18" t="s">
        <v>751</v>
      </c>
      <c r="H56" s="18" t="s">
        <v>752</v>
      </c>
      <c r="I56" s="17" t="s">
        <v>523</v>
      </c>
      <c r="J56" s="32" t="s">
        <v>90</v>
      </c>
      <c r="K56" s="25" t="s">
        <v>753</v>
      </c>
      <c r="L56" s="24">
        <v>4999.5</v>
      </c>
      <c r="M56" s="32" t="s">
        <v>38</v>
      </c>
    </row>
    <row r="57" ht="153.0" customHeight="1">
      <c r="A57" s="38">
        <v>43.0</v>
      </c>
      <c r="B57" s="18" t="s">
        <v>754</v>
      </c>
      <c r="C57" s="30" t="s">
        <v>728</v>
      </c>
      <c r="D57" s="16" t="s">
        <v>105</v>
      </c>
      <c r="E57" s="50" t="s">
        <v>755</v>
      </c>
      <c r="F57" s="17" t="s">
        <v>731</v>
      </c>
      <c r="G57" s="18" t="s">
        <v>756</v>
      </c>
      <c r="H57" s="18" t="s">
        <v>757</v>
      </c>
      <c r="I57" s="22" t="s">
        <v>1236</v>
      </c>
      <c r="J57" s="32" t="s">
        <v>90</v>
      </c>
      <c r="K57" s="25" t="s">
        <v>759</v>
      </c>
      <c r="L57" s="24">
        <v>4922.5</v>
      </c>
      <c r="M57" s="32" t="s">
        <v>38</v>
      </c>
    </row>
    <row r="58" ht="141.0" customHeight="1">
      <c r="A58" s="38">
        <v>44.0</v>
      </c>
      <c r="B58" s="18" t="s">
        <v>761</v>
      </c>
      <c r="C58" s="30" t="s">
        <v>728</v>
      </c>
      <c r="D58" s="16" t="s">
        <v>105</v>
      </c>
      <c r="E58" s="50" t="s">
        <v>762</v>
      </c>
      <c r="F58" s="17" t="s">
        <v>731</v>
      </c>
      <c r="G58" s="18" t="s">
        <v>763</v>
      </c>
      <c r="H58" s="18" t="s">
        <v>764</v>
      </c>
      <c r="I58" s="17" t="s">
        <v>721</v>
      </c>
      <c r="J58" s="32" t="s">
        <v>90</v>
      </c>
      <c r="K58" s="25" t="s">
        <v>766</v>
      </c>
      <c r="L58" s="24">
        <v>5000.0</v>
      </c>
      <c r="M58" s="32" t="s">
        <v>38</v>
      </c>
    </row>
    <row r="59" ht="15.75" customHeight="1">
      <c r="A59" s="103" t="s">
        <v>1237</v>
      </c>
      <c r="B59" s="84"/>
      <c r="C59" s="84"/>
      <c r="D59" s="84"/>
      <c r="E59" s="84"/>
      <c r="F59" s="84"/>
      <c r="G59" s="84"/>
      <c r="H59" s="84"/>
      <c r="I59" s="84"/>
      <c r="J59" s="84"/>
      <c r="K59" s="84"/>
      <c r="L59" s="84"/>
      <c r="M59" s="84"/>
    </row>
    <row r="60" ht="76.5" customHeight="1">
      <c r="A60" s="8" t="s">
        <v>2</v>
      </c>
      <c r="B60" s="9" t="s">
        <v>1240</v>
      </c>
      <c r="C60" s="9" t="s">
        <v>4</v>
      </c>
      <c r="D60" s="11" t="s">
        <v>5</v>
      </c>
      <c r="E60" s="9" t="s">
        <v>6</v>
      </c>
      <c r="F60" s="9" t="s">
        <v>7</v>
      </c>
      <c r="G60" s="9" t="s">
        <v>775</v>
      </c>
      <c r="H60" s="9" t="s">
        <v>1242</v>
      </c>
      <c r="I60" s="9" t="s">
        <v>10</v>
      </c>
      <c r="J60" s="9" t="s">
        <v>777</v>
      </c>
      <c r="K60" s="9" t="s">
        <v>12</v>
      </c>
      <c r="L60" s="9" t="s">
        <v>13</v>
      </c>
      <c r="M60" s="9" t="s">
        <v>14</v>
      </c>
    </row>
    <row r="61" ht="274.5" customHeight="1">
      <c r="A61" s="104">
        <v>45.0</v>
      </c>
      <c r="B61" s="18" t="s">
        <v>1243</v>
      </c>
      <c r="C61" s="30" t="s">
        <v>1244</v>
      </c>
      <c r="D61" s="16" t="s">
        <v>1245</v>
      </c>
      <c r="E61" s="105"/>
      <c r="F61" s="105" t="s">
        <v>1246</v>
      </c>
      <c r="G61" s="18" t="s">
        <v>1247</v>
      </c>
      <c r="H61" s="18" t="s">
        <v>1248</v>
      </c>
      <c r="I61" s="25" t="s">
        <v>1249</v>
      </c>
      <c r="J61" s="91" t="s">
        <v>1250</v>
      </c>
      <c r="K61" s="91" t="s">
        <v>1251</v>
      </c>
      <c r="L61" s="24">
        <v>4000.0</v>
      </c>
      <c r="M61" s="74" t="s">
        <v>38</v>
      </c>
      <c r="O61" s="93"/>
      <c r="P61" s="93"/>
    </row>
    <row r="62" ht="268.5" customHeight="1">
      <c r="A62" s="104">
        <v>46.0</v>
      </c>
      <c r="B62" s="90" t="s">
        <v>1252</v>
      </c>
      <c r="C62" s="30" t="s">
        <v>1244</v>
      </c>
      <c r="D62" s="16" t="s">
        <v>1245</v>
      </c>
      <c r="E62" s="105"/>
      <c r="F62" s="105" t="s">
        <v>1246</v>
      </c>
      <c r="G62" s="18" t="s">
        <v>1253</v>
      </c>
      <c r="H62" s="18" t="s">
        <v>1254</v>
      </c>
      <c r="I62" s="25" t="s">
        <v>1255</v>
      </c>
      <c r="J62" s="91" t="s">
        <v>1256</v>
      </c>
      <c r="K62" s="91" t="s">
        <v>1258</v>
      </c>
      <c r="L62" s="24">
        <v>3500.0</v>
      </c>
      <c r="M62" s="74" t="s">
        <v>38</v>
      </c>
      <c r="O62" s="93"/>
      <c r="P62" s="93"/>
    </row>
    <row r="63" ht="300.0" customHeight="1">
      <c r="A63" s="104">
        <v>47.0</v>
      </c>
      <c r="B63" s="90" t="s">
        <v>1260</v>
      </c>
      <c r="C63" s="30" t="s">
        <v>1244</v>
      </c>
      <c r="D63" s="16" t="s">
        <v>1245</v>
      </c>
      <c r="E63" s="105"/>
      <c r="F63" s="105" t="s">
        <v>1246</v>
      </c>
      <c r="G63" s="18" t="s">
        <v>1264</v>
      </c>
      <c r="H63" s="18" t="s">
        <v>1266</v>
      </c>
      <c r="I63" s="25" t="s">
        <v>1268</v>
      </c>
      <c r="J63" s="91" t="s">
        <v>1270</v>
      </c>
      <c r="K63" s="91" t="s">
        <v>1271</v>
      </c>
      <c r="L63" s="24">
        <v>4000.0</v>
      </c>
      <c r="M63" s="74" t="s">
        <v>38</v>
      </c>
      <c r="O63" s="93"/>
      <c r="P63" s="93"/>
    </row>
    <row r="64" ht="228.0" customHeight="1">
      <c r="A64" s="104">
        <v>48.0</v>
      </c>
      <c r="B64" s="90" t="s">
        <v>1272</v>
      </c>
      <c r="C64" s="30" t="s">
        <v>1244</v>
      </c>
      <c r="D64" s="16" t="s">
        <v>1245</v>
      </c>
      <c r="E64" s="105"/>
      <c r="F64" s="105" t="s">
        <v>1246</v>
      </c>
      <c r="G64" s="18" t="s">
        <v>1274</v>
      </c>
      <c r="H64" s="18" t="s">
        <v>1276</v>
      </c>
      <c r="I64" s="25" t="s">
        <v>1278</v>
      </c>
      <c r="J64" s="91" t="s">
        <v>1279</v>
      </c>
      <c r="K64" s="91" t="s">
        <v>1281</v>
      </c>
      <c r="L64" s="24">
        <v>3500.0</v>
      </c>
      <c r="M64" s="74" t="s">
        <v>38</v>
      </c>
      <c r="O64" s="93"/>
      <c r="P64" s="93"/>
    </row>
    <row r="65" ht="15.75" customHeight="1"/>
    <row r="66" ht="15.75" customHeight="1">
      <c r="C66" s="49" t="s">
        <v>1284</v>
      </c>
      <c r="D66" s="49" t="s">
        <v>1286</v>
      </c>
      <c r="E66" s="49" t="s">
        <v>619</v>
      </c>
      <c r="F66" s="44" t="s">
        <v>620</v>
      </c>
      <c r="G66" s="44" t="s">
        <v>622</v>
      </c>
    </row>
    <row r="67" ht="15.75" customHeight="1">
      <c r="B67" s="46" t="s">
        <v>812</v>
      </c>
      <c r="D67" s="46">
        <v>4.0</v>
      </c>
      <c r="E67" s="46">
        <v>4.0</v>
      </c>
      <c r="F67" s="38">
        <v>0.0</v>
      </c>
      <c r="G67" s="47">
        <f t="shared" ref="G67:G72" si="1">E67+F67</f>
        <v>4</v>
      </c>
    </row>
    <row r="68" ht="15.75" customHeight="1">
      <c r="B68" s="46" t="s">
        <v>814</v>
      </c>
      <c r="C68" s="46">
        <v>4.0</v>
      </c>
      <c r="D68" s="46">
        <v>6.0</v>
      </c>
      <c r="E68" s="46">
        <v>10.0</v>
      </c>
      <c r="F68" s="38">
        <v>0.0</v>
      </c>
      <c r="G68" s="47">
        <f t="shared" si="1"/>
        <v>10</v>
      </c>
    </row>
    <row r="69" ht="15.75" customHeight="1">
      <c r="B69" s="46" t="s">
        <v>1302</v>
      </c>
      <c r="C69" s="46">
        <v>7.0</v>
      </c>
      <c r="D69" s="46">
        <v>0.0</v>
      </c>
      <c r="E69" s="46">
        <v>7.0</v>
      </c>
      <c r="F69" s="38">
        <v>0.0</v>
      </c>
      <c r="G69" s="47">
        <f t="shared" si="1"/>
        <v>7</v>
      </c>
    </row>
    <row r="70" ht="15.75" customHeight="1">
      <c r="B70" s="46" t="s">
        <v>815</v>
      </c>
      <c r="C70" s="46">
        <v>8.0</v>
      </c>
      <c r="D70" s="46">
        <v>9.0</v>
      </c>
      <c r="E70" s="47">
        <v>16.0</v>
      </c>
      <c r="F70" s="38">
        <v>1.0</v>
      </c>
      <c r="G70" s="47">
        <f t="shared" si="1"/>
        <v>17</v>
      </c>
    </row>
    <row r="71" ht="15.75" customHeight="1">
      <c r="B71" s="46" t="s">
        <v>706</v>
      </c>
      <c r="D71" s="46">
        <v>6.0</v>
      </c>
      <c r="E71" s="47">
        <v>6.0</v>
      </c>
      <c r="F71" s="38">
        <v>0.0</v>
      </c>
      <c r="G71" s="47">
        <f t="shared" si="1"/>
        <v>6</v>
      </c>
    </row>
    <row r="72" ht="15.75" customHeight="1">
      <c r="B72" s="46" t="s">
        <v>816</v>
      </c>
      <c r="C72" s="46">
        <v>4.0</v>
      </c>
      <c r="D72" s="46">
        <v>0.0</v>
      </c>
      <c r="E72" s="47">
        <v>4.0</v>
      </c>
      <c r="F72" s="38">
        <v>0.0</v>
      </c>
      <c r="G72" s="47">
        <f t="shared" si="1"/>
        <v>4</v>
      </c>
    </row>
    <row r="73" ht="15.75" customHeight="1">
      <c r="C73" s="49">
        <f t="shared" ref="C73:G73" si="2">SUM(C67:C72)</f>
        <v>23</v>
      </c>
      <c r="D73" s="49">
        <f t="shared" si="2"/>
        <v>25</v>
      </c>
      <c r="E73" s="49">
        <f t="shared" si="2"/>
        <v>47</v>
      </c>
      <c r="F73" s="44">
        <f t="shared" si="2"/>
        <v>1</v>
      </c>
      <c r="G73" s="49">
        <f t="shared" si="2"/>
        <v>48</v>
      </c>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J43">
    <cfRule type="colorScale" priority="1">
      <colorScale>
        <cfvo type="min"/>
        <cfvo type="percentile" val="50"/>
        <cfvo type="max"/>
        <color rgb="FFF8696B"/>
        <color rgb="FFFCFCFF"/>
        <color rgb="FF5A8AC6"/>
      </colorScale>
    </cfRule>
  </conditionalFormatting>
  <conditionalFormatting sqref="J44">
    <cfRule type="colorScale" priority="2">
      <colorScale>
        <cfvo type="min"/>
        <cfvo type="percentile" val="50"/>
        <cfvo type="max"/>
        <color rgb="FFF8696B"/>
        <color rgb="FFFCFCFF"/>
        <color rgb="FF5A8AC6"/>
      </colorScale>
    </cfRule>
  </conditionalFormatting>
  <conditionalFormatting sqref="J45">
    <cfRule type="colorScale" priority="3">
      <colorScale>
        <cfvo type="min"/>
        <cfvo type="percentile" val="50"/>
        <cfvo type="max"/>
        <color rgb="FFF8696B"/>
        <color rgb="FFFCFCFF"/>
        <color rgb="FF5A8AC6"/>
      </colorScale>
    </cfRule>
  </conditionalFormatting>
  <conditionalFormatting sqref="J46">
    <cfRule type="colorScale" priority="4">
      <colorScale>
        <cfvo type="min"/>
        <cfvo type="percentile" val="50"/>
        <cfvo type="max"/>
        <color rgb="FFF8696B"/>
        <color rgb="FFFCFCFF"/>
        <color rgb="FF5A8AC6"/>
      </colorScale>
    </cfRule>
  </conditionalFormatting>
  <conditionalFormatting sqref="J47">
    <cfRule type="colorScale" priority="5">
      <colorScale>
        <cfvo type="min"/>
        <cfvo type="percentile" val="50"/>
        <cfvo type="max"/>
        <color rgb="FFF8696B"/>
        <color rgb="FFFCFCFF"/>
        <color rgb="FF5A8AC6"/>
      </colorScale>
    </cfRule>
  </conditionalFormatting>
  <conditionalFormatting sqref="J48">
    <cfRule type="colorScale" priority="6">
      <colorScale>
        <cfvo type="min"/>
        <cfvo type="percentile" val="50"/>
        <cfvo type="max"/>
        <color rgb="FFF8696B"/>
        <color rgb="FFFCFCFF"/>
        <color rgb="FF5A8AC6"/>
      </colorScale>
    </cfRule>
  </conditionalFormatting>
  <conditionalFormatting sqref="J49">
    <cfRule type="colorScale" priority="7">
      <colorScale>
        <cfvo type="min"/>
        <cfvo type="percentile" val="50"/>
        <cfvo type="max"/>
        <color rgb="FFF8696B"/>
        <color rgb="FFFCFCFF"/>
        <color rgb="FF5A8AC6"/>
      </colorScale>
    </cfRule>
  </conditionalFormatting>
  <conditionalFormatting sqref="J50">
    <cfRule type="colorScale" priority="8">
      <colorScale>
        <cfvo type="min"/>
        <cfvo type="percentile" val="50"/>
        <cfvo type="max"/>
        <color rgb="FFF8696B"/>
        <color rgb="FFFCFCFF"/>
        <color rgb="FF5A8AC6"/>
      </colorScale>
    </cfRule>
  </conditionalFormatting>
  <conditionalFormatting sqref="K61">
    <cfRule type="colorScale" priority="9">
      <colorScale>
        <cfvo type="min"/>
        <cfvo type="percentile" val="50"/>
        <cfvo type="max"/>
        <color rgb="FFF8696B"/>
        <color rgb="FFFCFCFF"/>
        <color rgb="FF5A8AC6"/>
      </colorScale>
    </cfRule>
  </conditionalFormatting>
  <conditionalFormatting sqref="K62">
    <cfRule type="colorScale" priority="10">
      <colorScale>
        <cfvo type="min"/>
        <cfvo type="percentile" val="50"/>
        <cfvo type="max"/>
        <color rgb="FFF8696B"/>
        <color rgb="FFFCFCFF"/>
        <color rgb="FF5A8AC6"/>
      </colorScale>
    </cfRule>
  </conditionalFormatting>
  <conditionalFormatting sqref="K63">
    <cfRule type="colorScale" priority="11">
      <colorScale>
        <cfvo type="min"/>
        <cfvo type="percentile" val="50"/>
        <cfvo type="max"/>
        <color rgb="FFF8696B"/>
        <color rgb="FFFCFCFF"/>
        <color rgb="FF5A8AC6"/>
      </colorScale>
    </cfRule>
  </conditionalFormatting>
  <conditionalFormatting sqref="J61">
    <cfRule type="colorScale" priority="12">
      <colorScale>
        <cfvo type="min"/>
        <cfvo type="percentile" val="50"/>
        <cfvo type="max"/>
        <color rgb="FF5A8AC6"/>
        <color rgb="FFFCFCFF"/>
        <color rgb="FFF8696B"/>
      </colorScale>
    </cfRule>
  </conditionalFormatting>
  <conditionalFormatting sqref="J62:J63">
    <cfRule type="colorScale" priority="13">
      <colorScale>
        <cfvo type="min"/>
        <cfvo type="percentile" val="50"/>
        <cfvo type="max"/>
        <color rgb="FF5A8AC6"/>
        <color rgb="FFFCFCFF"/>
        <color rgb="FFF8696B"/>
      </colorScale>
    </cfRule>
  </conditionalFormatting>
  <conditionalFormatting sqref="K64">
    <cfRule type="colorScale" priority="14">
      <colorScale>
        <cfvo type="min"/>
        <cfvo type="percentile" val="50"/>
        <cfvo type="max"/>
        <color rgb="FFF8696B"/>
        <color rgb="FFFCFCFF"/>
        <color rgb="FF5A8AC6"/>
      </colorScale>
    </cfRule>
  </conditionalFormatting>
  <conditionalFormatting sqref="J64">
    <cfRule type="colorScale" priority="15">
      <colorScale>
        <cfvo type="min"/>
        <cfvo type="percentile" val="50"/>
        <cfvo type="max"/>
        <color rgb="FF5A8AC6"/>
        <color rgb="FFFCFCFF"/>
        <color rgb="FFF8696B"/>
      </colorScale>
    </cfRule>
  </conditionalFormatting>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36.57"/>
    <col customWidth="1" min="3" max="3" width="25.86"/>
    <col customWidth="1" min="4" max="5" width="26.71"/>
    <col customWidth="1" min="6" max="6" width="27.14"/>
    <col customWidth="1" min="7" max="7" width="25.57"/>
    <col customWidth="1" min="8" max="8" width="38.14"/>
    <col customWidth="1" hidden="1" min="9" max="9" width="62.14"/>
    <col customWidth="1" min="10" max="10" width="26.29"/>
    <col customWidth="1" min="11" max="11" width="46.14"/>
    <col customWidth="1" min="12" max="12" width="50.57"/>
    <col customWidth="1" min="13" max="13" width="25.57"/>
    <col customWidth="1" min="14" max="14" width="27.86"/>
    <col customWidth="1" min="15" max="15" width="16.29"/>
    <col customWidth="1" min="16" max="16" width="17.29"/>
    <col customWidth="1" min="17" max="26" width="10.71"/>
  </cols>
  <sheetData>
    <row r="1">
      <c r="A1" s="38"/>
      <c r="B1" s="1">
        <v>2021.0</v>
      </c>
      <c r="C1" s="1"/>
      <c r="D1" s="1"/>
      <c r="E1" s="1"/>
      <c r="F1" s="1"/>
      <c r="G1" s="1"/>
      <c r="H1" s="1"/>
      <c r="I1" s="1"/>
      <c r="J1" s="1"/>
      <c r="K1" s="1"/>
      <c r="L1" s="1"/>
      <c r="M1" s="1"/>
      <c r="N1" s="1"/>
    </row>
    <row r="2">
      <c r="A2" s="35" t="s">
        <v>1</v>
      </c>
      <c r="B2" s="6"/>
      <c r="C2" s="6"/>
      <c r="D2" s="6"/>
      <c r="E2" s="6"/>
      <c r="F2" s="6"/>
      <c r="G2" s="6"/>
      <c r="H2" s="6"/>
      <c r="I2" s="6"/>
      <c r="J2" s="6"/>
      <c r="K2" s="6"/>
      <c r="L2" s="6"/>
      <c r="M2" s="6"/>
      <c r="N2" s="10"/>
    </row>
    <row r="3" ht="91.5" customHeight="1">
      <c r="A3" s="8" t="s">
        <v>2</v>
      </c>
      <c r="B3" s="9" t="s">
        <v>3</v>
      </c>
      <c r="C3" s="9" t="s">
        <v>4</v>
      </c>
      <c r="D3" s="11" t="s">
        <v>5</v>
      </c>
      <c r="E3" s="11" t="s">
        <v>825</v>
      </c>
      <c r="F3" s="9" t="s">
        <v>6</v>
      </c>
      <c r="G3" s="9" t="s">
        <v>7</v>
      </c>
      <c r="H3" s="9" t="s">
        <v>8</v>
      </c>
      <c r="I3" s="8" t="s">
        <v>9</v>
      </c>
      <c r="J3" s="9" t="s">
        <v>10</v>
      </c>
      <c r="K3" s="9" t="s">
        <v>11</v>
      </c>
      <c r="L3" s="9" t="s">
        <v>12</v>
      </c>
      <c r="M3" s="9" t="s">
        <v>13</v>
      </c>
      <c r="N3" s="9" t="s">
        <v>14</v>
      </c>
    </row>
    <row r="4" ht="321.0" customHeight="1">
      <c r="A4" s="14">
        <v>1.0</v>
      </c>
      <c r="B4" s="18" t="s">
        <v>829</v>
      </c>
      <c r="C4" s="27" t="s">
        <v>831</v>
      </c>
      <c r="D4" s="16" t="s">
        <v>25</v>
      </c>
      <c r="E4" s="16" t="s">
        <v>832</v>
      </c>
      <c r="F4" s="18" t="s">
        <v>71</v>
      </c>
      <c r="G4" s="20" t="s">
        <v>836</v>
      </c>
      <c r="H4" s="18" t="s">
        <v>839</v>
      </c>
      <c r="I4" s="18" t="s">
        <v>842</v>
      </c>
      <c r="J4" s="22" t="s">
        <v>845</v>
      </c>
      <c r="K4" s="23" t="s">
        <v>849</v>
      </c>
      <c r="L4" s="23" t="s">
        <v>850</v>
      </c>
      <c r="M4" s="24">
        <v>33043.46</v>
      </c>
      <c r="N4" s="20" t="s">
        <v>38</v>
      </c>
    </row>
    <row r="5" ht="268.5" customHeight="1">
      <c r="A5" s="14">
        <v>2.0</v>
      </c>
      <c r="B5" s="18" t="s">
        <v>20</v>
      </c>
      <c r="C5" s="27" t="s">
        <v>857</v>
      </c>
      <c r="D5" s="16" t="s">
        <v>25</v>
      </c>
      <c r="E5" s="16" t="s">
        <v>832</v>
      </c>
      <c r="F5" s="18" t="s">
        <v>26</v>
      </c>
      <c r="G5" s="20" t="s">
        <v>862</v>
      </c>
      <c r="H5" s="18" t="s">
        <v>34</v>
      </c>
      <c r="I5" s="18" t="s">
        <v>35</v>
      </c>
      <c r="J5" s="22" t="s">
        <v>845</v>
      </c>
      <c r="K5" s="23" t="s">
        <v>41</v>
      </c>
      <c r="L5" s="23" t="s">
        <v>45</v>
      </c>
      <c r="M5" s="24">
        <v>922872.5</v>
      </c>
      <c r="N5" s="20" t="s">
        <v>38</v>
      </c>
    </row>
    <row r="6" ht="152.25" customHeight="1">
      <c r="A6" s="14">
        <v>3.0</v>
      </c>
      <c r="B6" s="18" t="s">
        <v>52</v>
      </c>
      <c r="C6" s="27" t="s">
        <v>53</v>
      </c>
      <c r="D6" s="16" t="s">
        <v>25</v>
      </c>
      <c r="E6" s="16" t="s">
        <v>874</v>
      </c>
      <c r="F6" s="18" t="s">
        <v>26</v>
      </c>
      <c r="G6" s="20" t="s">
        <v>54</v>
      </c>
      <c r="H6" s="18" t="s">
        <v>55</v>
      </c>
      <c r="I6" s="18" t="s">
        <v>58</v>
      </c>
      <c r="J6" s="26" t="s">
        <v>879</v>
      </c>
      <c r="K6" s="23" t="s">
        <v>63</v>
      </c>
      <c r="L6" s="23" t="s">
        <v>64</v>
      </c>
      <c r="M6" s="24">
        <v>885500.0</v>
      </c>
      <c r="N6" s="20" t="s">
        <v>38</v>
      </c>
    </row>
    <row r="7" ht="134.25" customHeight="1">
      <c r="A7" s="14">
        <v>4.0</v>
      </c>
      <c r="B7" s="18" t="s">
        <v>67</v>
      </c>
      <c r="C7" s="27" t="s">
        <v>69</v>
      </c>
      <c r="D7" s="16" t="s">
        <v>25</v>
      </c>
      <c r="E7" s="16" t="s">
        <v>874</v>
      </c>
      <c r="F7" s="18" t="s">
        <v>70</v>
      </c>
      <c r="G7" s="20" t="s">
        <v>73</v>
      </c>
      <c r="H7" s="18" t="s">
        <v>75</v>
      </c>
      <c r="I7" s="18" t="s">
        <v>77</v>
      </c>
      <c r="J7" s="26" t="s">
        <v>879</v>
      </c>
      <c r="K7" s="23" t="s">
        <v>63</v>
      </c>
      <c r="L7" s="23" t="s">
        <v>104</v>
      </c>
      <c r="M7" s="24">
        <v>234642.1</v>
      </c>
      <c r="N7" s="20" t="s">
        <v>38</v>
      </c>
    </row>
    <row r="8">
      <c r="A8" s="2" t="s">
        <v>149</v>
      </c>
      <c r="B8" s="7"/>
      <c r="C8" s="7"/>
      <c r="D8" s="7"/>
      <c r="E8" s="7"/>
      <c r="F8" s="7"/>
      <c r="G8" s="7"/>
      <c r="H8" s="7"/>
      <c r="I8" s="7"/>
      <c r="J8" s="7"/>
      <c r="K8" s="7"/>
      <c r="L8" s="7"/>
      <c r="M8" s="7"/>
      <c r="N8" s="7"/>
    </row>
    <row r="9" ht="71.25" customHeight="1">
      <c r="A9" s="8" t="s">
        <v>2</v>
      </c>
      <c r="B9" s="9" t="s">
        <v>3</v>
      </c>
      <c r="C9" s="9" t="s">
        <v>4</v>
      </c>
      <c r="D9" s="11" t="s">
        <v>5</v>
      </c>
      <c r="E9" s="11" t="s">
        <v>825</v>
      </c>
      <c r="F9" s="9" t="s">
        <v>6</v>
      </c>
      <c r="G9" s="9" t="s">
        <v>7</v>
      </c>
      <c r="H9" s="9" t="s">
        <v>8</v>
      </c>
      <c r="I9" s="8" t="s">
        <v>9</v>
      </c>
      <c r="J9" s="9" t="s">
        <v>161</v>
      </c>
      <c r="K9" s="9" t="s">
        <v>163</v>
      </c>
      <c r="L9" s="9" t="s">
        <v>165</v>
      </c>
      <c r="M9" s="9" t="s">
        <v>13</v>
      </c>
      <c r="N9" s="9" t="s">
        <v>14</v>
      </c>
    </row>
    <row r="10" ht="156.0" customHeight="1">
      <c r="A10" s="14">
        <v>5.0</v>
      </c>
      <c r="B10" s="18" t="s">
        <v>891</v>
      </c>
      <c r="C10" s="20" t="s">
        <v>893</v>
      </c>
      <c r="D10" s="16" t="s">
        <v>105</v>
      </c>
      <c r="E10" s="16" t="s">
        <v>832</v>
      </c>
      <c r="F10" s="20" t="s">
        <v>179</v>
      </c>
      <c r="G10" s="17" t="s">
        <v>894</v>
      </c>
      <c r="H10" s="18" t="s">
        <v>895</v>
      </c>
      <c r="I10" s="18" t="s">
        <v>896</v>
      </c>
      <c r="J10" s="17" t="s">
        <v>898</v>
      </c>
      <c r="K10" s="32" t="s">
        <v>90</v>
      </c>
      <c r="L10" s="15" t="s">
        <v>901</v>
      </c>
      <c r="M10" s="33">
        <v>5667.2</v>
      </c>
      <c r="N10" s="20" t="s">
        <v>38</v>
      </c>
    </row>
    <row r="11" ht="156.0" customHeight="1">
      <c r="A11" s="14">
        <v>6.0</v>
      </c>
      <c r="B11" s="18" t="s">
        <v>904</v>
      </c>
      <c r="C11" s="20" t="s">
        <v>893</v>
      </c>
      <c r="D11" s="16" t="s">
        <v>105</v>
      </c>
      <c r="E11" s="16" t="s">
        <v>905</v>
      </c>
      <c r="F11" s="20" t="s">
        <v>906</v>
      </c>
      <c r="G11" s="17" t="s">
        <v>907</v>
      </c>
      <c r="H11" s="18" t="s">
        <v>908</v>
      </c>
      <c r="I11" s="18" t="s">
        <v>909</v>
      </c>
      <c r="J11" s="17" t="s">
        <v>813</v>
      </c>
      <c r="K11" s="32" t="s">
        <v>90</v>
      </c>
      <c r="L11" s="15" t="s">
        <v>911</v>
      </c>
      <c r="M11" s="33">
        <v>3228.5</v>
      </c>
      <c r="N11" s="20" t="s">
        <v>38</v>
      </c>
    </row>
    <row r="12" ht="135.0" customHeight="1">
      <c r="A12" s="14">
        <v>7.0</v>
      </c>
      <c r="B12" s="18" t="s">
        <v>915</v>
      </c>
      <c r="C12" s="20" t="s">
        <v>893</v>
      </c>
      <c r="D12" s="16" t="s">
        <v>105</v>
      </c>
      <c r="E12" s="16" t="s">
        <v>918</v>
      </c>
      <c r="F12" s="20" t="s">
        <v>906</v>
      </c>
      <c r="G12" s="17" t="s">
        <v>919</v>
      </c>
      <c r="H12" s="18" t="s">
        <v>921</v>
      </c>
      <c r="I12" s="18" t="s">
        <v>924</v>
      </c>
      <c r="J12" s="17" t="s">
        <v>926</v>
      </c>
      <c r="K12" s="32" t="s">
        <v>90</v>
      </c>
      <c r="L12" s="15" t="s">
        <v>928</v>
      </c>
      <c r="M12" s="33">
        <v>4596.9</v>
      </c>
      <c r="N12" s="20" t="s">
        <v>38</v>
      </c>
    </row>
    <row r="13" ht="127.5" customHeight="1">
      <c r="A13" s="14">
        <v>8.0</v>
      </c>
      <c r="B13" s="18" t="s">
        <v>932</v>
      </c>
      <c r="C13" s="20" t="s">
        <v>933</v>
      </c>
      <c r="D13" s="16" t="s">
        <v>105</v>
      </c>
      <c r="E13" s="16" t="s">
        <v>934</v>
      </c>
      <c r="F13" s="17" t="s">
        <v>935</v>
      </c>
      <c r="G13" s="17" t="s">
        <v>937</v>
      </c>
      <c r="H13" s="18" t="s">
        <v>938</v>
      </c>
      <c r="I13" s="25" t="s">
        <v>940</v>
      </c>
      <c r="J13" s="17" t="s">
        <v>942</v>
      </c>
      <c r="K13" s="32" t="s">
        <v>90</v>
      </c>
      <c r="L13" s="15" t="s">
        <v>944</v>
      </c>
      <c r="M13" s="33">
        <v>2573.0</v>
      </c>
      <c r="N13" s="20" t="s">
        <v>38</v>
      </c>
    </row>
    <row r="14" ht="180.0" customHeight="1">
      <c r="A14" s="14">
        <v>9.0</v>
      </c>
      <c r="B14" s="18" t="s">
        <v>950</v>
      </c>
      <c r="C14" s="20" t="s">
        <v>933</v>
      </c>
      <c r="D14" s="16" t="s">
        <v>105</v>
      </c>
      <c r="E14" s="16" t="s">
        <v>934</v>
      </c>
      <c r="F14" s="17" t="s">
        <v>935</v>
      </c>
      <c r="G14" s="17" t="s">
        <v>937</v>
      </c>
      <c r="H14" s="18" t="s">
        <v>957</v>
      </c>
      <c r="I14" s="25" t="s">
        <v>960</v>
      </c>
      <c r="J14" s="17" t="s">
        <v>726</v>
      </c>
      <c r="K14" s="32" t="s">
        <v>90</v>
      </c>
      <c r="L14" s="15" t="s">
        <v>965</v>
      </c>
      <c r="M14" s="33">
        <v>4705.8</v>
      </c>
      <c r="N14" s="20" t="s">
        <v>38</v>
      </c>
    </row>
    <row r="15" ht="159.0" customHeight="1">
      <c r="A15" s="14">
        <v>10.0</v>
      </c>
      <c r="B15" s="18" t="s">
        <v>851</v>
      </c>
      <c r="C15" s="20" t="s">
        <v>853</v>
      </c>
      <c r="D15" s="16" t="s">
        <v>105</v>
      </c>
      <c r="E15" s="16" t="s">
        <v>918</v>
      </c>
      <c r="F15" s="18" t="s">
        <v>854</v>
      </c>
      <c r="G15" s="17" t="s">
        <v>855</v>
      </c>
      <c r="H15" s="18" t="s">
        <v>856</v>
      </c>
      <c r="I15" s="18" t="s">
        <v>981</v>
      </c>
      <c r="J15" s="27" t="s">
        <v>982</v>
      </c>
      <c r="K15" s="32" t="s">
        <v>90</v>
      </c>
      <c r="L15" s="18" t="s">
        <v>861</v>
      </c>
      <c r="M15" s="33">
        <v>5500.0</v>
      </c>
      <c r="N15" s="20" t="s">
        <v>38</v>
      </c>
    </row>
    <row r="16" ht="106.5" customHeight="1">
      <c r="A16" s="14">
        <v>11.0</v>
      </c>
      <c r="B16" s="18" t="s">
        <v>863</v>
      </c>
      <c r="C16" s="20" t="s">
        <v>853</v>
      </c>
      <c r="D16" s="16" t="s">
        <v>105</v>
      </c>
      <c r="E16" s="16" t="s">
        <v>832</v>
      </c>
      <c r="F16" s="18" t="s">
        <v>864</v>
      </c>
      <c r="G16" s="17" t="s">
        <v>865</v>
      </c>
      <c r="H16" s="18" t="s">
        <v>866</v>
      </c>
      <c r="I16" s="18" t="s">
        <v>867</v>
      </c>
      <c r="J16" s="27" t="s">
        <v>990</v>
      </c>
      <c r="K16" s="32" t="s">
        <v>90</v>
      </c>
      <c r="L16" s="18" t="s">
        <v>869</v>
      </c>
      <c r="M16" s="33">
        <v>7744.0</v>
      </c>
      <c r="N16" s="20" t="s">
        <v>995</v>
      </c>
    </row>
    <row r="17" ht="144.0" customHeight="1">
      <c r="A17" s="14">
        <v>12.0</v>
      </c>
      <c r="B17" s="18" t="s">
        <v>871</v>
      </c>
      <c r="C17" s="20" t="s">
        <v>998</v>
      </c>
      <c r="D17" s="16" t="s">
        <v>105</v>
      </c>
      <c r="E17" s="16" t="s">
        <v>832</v>
      </c>
      <c r="F17" s="18" t="s">
        <v>872</v>
      </c>
      <c r="G17" s="17" t="s">
        <v>1002</v>
      </c>
      <c r="H17" s="18" t="s">
        <v>875</v>
      </c>
      <c r="I17" s="18" t="s">
        <v>876</v>
      </c>
      <c r="J17" s="27" t="s">
        <v>1006</v>
      </c>
      <c r="K17" s="32" t="s">
        <v>90</v>
      </c>
      <c r="L17" s="18" t="s">
        <v>878</v>
      </c>
      <c r="M17" s="33">
        <v>7852.52</v>
      </c>
      <c r="N17" s="20" t="s">
        <v>38</v>
      </c>
    </row>
    <row r="18">
      <c r="A18" s="82" t="s">
        <v>1009</v>
      </c>
      <c r="B18" s="84"/>
      <c r="C18" s="84"/>
      <c r="D18" s="84"/>
      <c r="E18" s="84"/>
      <c r="F18" s="84"/>
      <c r="G18" s="84"/>
      <c r="H18" s="84"/>
      <c r="I18" s="84"/>
      <c r="J18" s="84"/>
      <c r="K18" s="84"/>
      <c r="L18" s="84"/>
      <c r="M18" s="84"/>
      <c r="N18" s="84"/>
    </row>
    <row r="19" ht="75.0" customHeight="1">
      <c r="A19" s="28" t="s">
        <v>2</v>
      </c>
      <c r="B19" s="29" t="s">
        <v>881</v>
      </c>
      <c r="C19" s="29" t="s">
        <v>4</v>
      </c>
      <c r="D19" s="11" t="s">
        <v>5</v>
      </c>
      <c r="E19" s="11" t="s">
        <v>825</v>
      </c>
      <c r="F19" s="29" t="s">
        <v>6</v>
      </c>
      <c r="G19" s="29" t="s">
        <v>7</v>
      </c>
      <c r="H19" s="29" t="s">
        <v>8</v>
      </c>
      <c r="I19" s="29" t="s">
        <v>9</v>
      </c>
      <c r="J19" s="29" t="s">
        <v>161</v>
      </c>
      <c r="K19" s="29" t="s">
        <v>163</v>
      </c>
      <c r="L19" s="29" t="s">
        <v>165</v>
      </c>
      <c r="M19" s="29" t="s">
        <v>13</v>
      </c>
      <c r="N19" s="29" t="s">
        <v>14</v>
      </c>
    </row>
    <row r="20" ht="135.75" customHeight="1">
      <c r="A20" s="14">
        <v>13.0</v>
      </c>
      <c r="B20" s="18" t="s">
        <v>1011</v>
      </c>
      <c r="C20" s="20" t="s">
        <v>1012</v>
      </c>
      <c r="D20" s="16" t="s">
        <v>105</v>
      </c>
      <c r="E20" s="16" t="s">
        <v>934</v>
      </c>
      <c r="F20" s="20" t="s">
        <v>1013</v>
      </c>
      <c r="G20" s="17" t="s">
        <v>1014</v>
      </c>
      <c r="H20" s="18" t="s">
        <v>1016</v>
      </c>
      <c r="I20" s="18" t="s">
        <v>1018</v>
      </c>
      <c r="J20" s="17" t="s">
        <v>1019</v>
      </c>
      <c r="K20" s="32" t="s">
        <v>90</v>
      </c>
      <c r="L20" s="15" t="s">
        <v>1022</v>
      </c>
      <c r="M20" s="33">
        <v>4922.5</v>
      </c>
      <c r="N20" s="17" t="s">
        <v>38</v>
      </c>
    </row>
    <row r="21" ht="132.75" customHeight="1">
      <c r="A21" s="14">
        <v>14.0</v>
      </c>
      <c r="B21" s="18" t="s">
        <v>1024</v>
      </c>
      <c r="C21" s="20" t="s">
        <v>933</v>
      </c>
      <c r="D21" s="16" t="s">
        <v>105</v>
      </c>
      <c r="E21" s="16" t="s">
        <v>934</v>
      </c>
      <c r="F21" s="20" t="s">
        <v>1027</v>
      </c>
      <c r="G21" s="17" t="s">
        <v>937</v>
      </c>
      <c r="H21" s="18" t="s">
        <v>1028</v>
      </c>
      <c r="I21" s="18" t="s">
        <v>1030</v>
      </c>
      <c r="J21" s="17" t="s">
        <v>707</v>
      </c>
      <c r="K21" s="32" t="s">
        <v>90</v>
      </c>
      <c r="L21" s="15" t="s">
        <v>1032</v>
      </c>
      <c r="M21" s="33">
        <v>2817.1</v>
      </c>
      <c r="N21" s="17" t="s">
        <v>38</v>
      </c>
    </row>
    <row r="22" ht="142.5" customHeight="1">
      <c r="A22" s="14">
        <v>15.0</v>
      </c>
      <c r="B22" s="18" t="s">
        <v>1035</v>
      </c>
      <c r="C22" s="20" t="s">
        <v>933</v>
      </c>
      <c r="D22" s="16" t="s">
        <v>105</v>
      </c>
      <c r="E22" s="16" t="s">
        <v>934</v>
      </c>
      <c r="F22" s="20" t="s">
        <v>1036</v>
      </c>
      <c r="G22" s="17" t="s">
        <v>937</v>
      </c>
      <c r="H22" s="18" t="s">
        <v>1037</v>
      </c>
      <c r="I22" s="18" t="s">
        <v>1038</v>
      </c>
      <c r="J22" s="17" t="s">
        <v>707</v>
      </c>
      <c r="K22" s="32" t="s">
        <v>90</v>
      </c>
      <c r="L22" s="15" t="s">
        <v>1039</v>
      </c>
      <c r="M22" s="33">
        <v>4671.7</v>
      </c>
      <c r="N22" s="17" t="s">
        <v>38</v>
      </c>
    </row>
    <row r="23" ht="232.5" customHeight="1">
      <c r="A23" s="14">
        <v>16.0</v>
      </c>
      <c r="B23" s="18" t="s">
        <v>1043</v>
      </c>
      <c r="C23" s="20" t="s">
        <v>933</v>
      </c>
      <c r="D23" s="16" t="s">
        <v>105</v>
      </c>
      <c r="E23" s="16" t="s">
        <v>918</v>
      </c>
      <c r="F23" s="20" t="s">
        <v>1046</v>
      </c>
      <c r="G23" s="17" t="s">
        <v>937</v>
      </c>
      <c r="H23" s="18" t="s">
        <v>1048</v>
      </c>
      <c r="I23" s="18" t="s">
        <v>1051</v>
      </c>
      <c r="J23" s="17" t="s">
        <v>1052</v>
      </c>
      <c r="K23" s="32" t="s">
        <v>90</v>
      </c>
      <c r="L23" s="15" t="s">
        <v>1054</v>
      </c>
      <c r="M23" s="33">
        <v>4110.7</v>
      </c>
      <c r="N23" s="17" t="s">
        <v>103</v>
      </c>
    </row>
    <row r="24" ht="162.0" customHeight="1">
      <c r="A24" s="14">
        <v>17.0</v>
      </c>
      <c r="B24" s="18" t="s">
        <v>904</v>
      </c>
      <c r="C24" s="20" t="s">
        <v>933</v>
      </c>
      <c r="D24" s="16" t="s">
        <v>105</v>
      </c>
      <c r="E24" s="16" t="s">
        <v>918</v>
      </c>
      <c r="F24" s="20" t="s">
        <v>906</v>
      </c>
      <c r="G24" s="17" t="s">
        <v>937</v>
      </c>
      <c r="H24" s="18" t="s">
        <v>908</v>
      </c>
      <c r="I24" s="18" t="s">
        <v>909</v>
      </c>
      <c r="J24" s="17" t="s">
        <v>813</v>
      </c>
      <c r="K24" s="32" t="s">
        <v>90</v>
      </c>
      <c r="L24" s="15" t="s">
        <v>911</v>
      </c>
      <c r="M24" s="33">
        <v>4561.7</v>
      </c>
      <c r="N24" s="17" t="s">
        <v>103</v>
      </c>
    </row>
    <row r="25" ht="151.5" customHeight="1">
      <c r="A25" s="14">
        <v>18.0</v>
      </c>
      <c r="B25" s="18" t="s">
        <v>882</v>
      </c>
      <c r="C25" s="20" t="s">
        <v>853</v>
      </c>
      <c r="D25" s="16" t="s">
        <v>105</v>
      </c>
      <c r="E25" s="16" t="s">
        <v>918</v>
      </c>
      <c r="F25" s="18" t="s">
        <v>883</v>
      </c>
      <c r="G25" s="17" t="s">
        <v>884</v>
      </c>
      <c r="H25" s="18" t="s">
        <v>885</v>
      </c>
      <c r="I25" s="18" t="s">
        <v>886</v>
      </c>
      <c r="J25" s="22" t="s">
        <v>1060</v>
      </c>
      <c r="K25" s="22" t="s">
        <v>90</v>
      </c>
      <c r="L25" s="18" t="s">
        <v>888</v>
      </c>
      <c r="M25" s="24">
        <v>4997.3</v>
      </c>
      <c r="N25" s="20" t="s">
        <v>38</v>
      </c>
    </row>
    <row r="26" ht="15.75" customHeight="1">
      <c r="A26" s="89" t="s">
        <v>889</v>
      </c>
      <c r="B26" s="66"/>
      <c r="C26" s="66"/>
      <c r="D26" s="66"/>
      <c r="E26" s="66"/>
      <c r="F26" s="66"/>
      <c r="G26" s="66"/>
      <c r="H26" s="66"/>
      <c r="I26" s="66"/>
      <c r="J26" s="66"/>
      <c r="K26" s="66"/>
      <c r="L26" s="66"/>
      <c r="M26" s="66"/>
      <c r="N26" s="66"/>
    </row>
    <row r="27" ht="69.75" customHeight="1">
      <c r="A27" s="28" t="s">
        <v>2</v>
      </c>
      <c r="B27" s="29" t="s">
        <v>890</v>
      </c>
      <c r="C27" s="29" t="s">
        <v>4</v>
      </c>
      <c r="D27" s="11" t="s">
        <v>5</v>
      </c>
      <c r="E27" s="11" t="s">
        <v>825</v>
      </c>
      <c r="F27" s="29" t="s">
        <v>6</v>
      </c>
      <c r="G27" s="29" t="s">
        <v>7</v>
      </c>
      <c r="H27" s="29" t="s">
        <v>8</v>
      </c>
      <c r="I27" s="29" t="s">
        <v>9</v>
      </c>
      <c r="J27" s="29" t="s">
        <v>161</v>
      </c>
      <c r="K27" s="29" t="s">
        <v>163</v>
      </c>
      <c r="L27" s="29" t="s">
        <v>165</v>
      </c>
      <c r="M27" s="29" t="s">
        <v>13</v>
      </c>
      <c r="N27" s="29" t="s">
        <v>14</v>
      </c>
    </row>
    <row r="28" ht="126.0" customHeight="1">
      <c r="A28" s="68">
        <v>19.0</v>
      </c>
      <c r="B28" s="39" t="s">
        <v>1078</v>
      </c>
      <c r="C28" s="72" t="s">
        <v>1081</v>
      </c>
      <c r="D28" s="16" t="s">
        <v>105</v>
      </c>
      <c r="E28" s="16" t="s">
        <v>832</v>
      </c>
      <c r="F28" s="20" t="s">
        <v>1082</v>
      </c>
      <c r="G28" s="17" t="s">
        <v>1083</v>
      </c>
      <c r="H28" s="39" t="s">
        <v>1085</v>
      </c>
      <c r="I28" s="39" t="s">
        <v>1086</v>
      </c>
      <c r="J28" s="17" t="s">
        <v>1088</v>
      </c>
      <c r="K28" s="25" t="s">
        <v>1089</v>
      </c>
      <c r="L28" s="37" t="s">
        <v>1091</v>
      </c>
      <c r="M28" s="24">
        <v>8927.6</v>
      </c>
      <c r="N28" s="20" t="s">
        <v>38</v>
      </c>
    </row>
    <row r="29" ht="140.25" customHeight="1">
      <c r="A29" s="68">
        <v>20.0</v>
      </c>
      <c r="B29" s="39" t="s">
        <v>1097</v>
      </c>
      <c r="C29" s="72" t="s">
        <v>1099</v>
      </c>
      <c r="D29" s="16" t="s">
        <v>105</v>
      </c>
      <c r="E29" s="16" t="s">
        <v>832</v>
      </c>
      <c r="F29" s="20" t="s">
        <v>1082</v>
      </c>
      <c r="G29" s="17" t="s">
        <v>1105</v>
      </c>
      <c r="H29" s="39" t="s">
        <v>1107</v>
      </c>
      <c r="I29" s="39" t="s">
        <v>1109</v>
      </c>
      <c r="J29" s="17" t="s">
        <v>1110</v>
      </c>
      <c r="K29" s="25" t="s">
        <v>1111</v>
      </c>
      <c r="L29" s="37" t="s">
        <v>1112</v>
      </c>
      <c r="M29" s="24">
        <v>9997.25</v>
      </c>
      <c r="N29" s="20" t="s">
        <v>38</v>
      </c>
    </row>
    <row r="30" ht="130.5" customHeight="1">
      <c r="A30" s="68">
        <v>21.0</v>
      </c>
      <c r="B30" s="70" t="s">
        <v>1115</v>
      </c>
      <c r="C30" s="72" t="s">
        <v>1117</v>
      </c>
      <c r="D30" s="16" t="s">
        <v>105</v>
      </c>
      <c r="E30" s="16" t="s">
        <v>832</v>
      </c>
      <c r="F30" s="20" t="s">
        <v>1082</v>
      </c>
      <c r="G30" s="17" t="s">
        <v>1120</v>
      </c>
      <c r="H30" s="39" t="s">
        <v>1123</v>
      </c>
      <c r="I30" s="39" t="s">
        <v>1125</v>
      </c>
      <c r="J30" s="17" t="s">
        <v>1110</v>
      </c>
      <c r="K30" s="25" t="s">
        <v>1111</v>
      </c>
      <c r="L30" s="37" t="s">
        <v>1127</v>
      </c>
      <c r="M30" s="24">
        <v>10000.0</v>
      </c>
      <c r="N30" s="20" t="s">
        <v>38</v>
      </c>
    </row>
    <row r="31" ht="228.75" customHeight="1">
      <c r="A31" s="68">
        <v>22.0</v>
      </c>
      <c r="B31" s="70" t="s">
        <v>1129</v>
      </c>
      <c r="C31" s="72" t="s">
        <v>1117</v>
      </c>
      <c r="D31" s="16" t="s">
        <v>105</v>
      </c>
      <c r="E31" s="16" t="s">
        <v>832</v>
      </c>
      <c r="F31" s="20" t="s">
        <v>1134</v>
      </c>
      <c r="G31" s="17" t="s">
        <v>1120</v>
      </c>
      <c r="H31" s="39" t="s">
        <v>1137</v>
      </c>
      <c r="I31" s="39" t="s">
        <v>1140</v>
      </c>
      <c r="J31" s="17" t="s">
        <v>1141</v>
      </c>
      <c r="K31" s="25" t="s">
        <v>1142</v>
      </c>
      <c r="L31" s="37" t="s">
        <v>1143</v>
      </c>
      <c r="M31" s="24">
        <v>9958.3</v>
      </c>
      <c r="N31" s="20" t="s">
        <v>38</v>
      </c>
    </row>
    <row r="32" ht="224.25" customHeight="1">
      <c r="A32" s="68">
        <v>23.0</v>
      </c>
      <c r="B32" s="70" t="s">
        <v>1145</v>
      </c>
      <c r="C32" s="72" t="s">
        <v>1117</v>
      </c>
      <c r="D32" s="16" t="s">
        <v>105</v>
      </c>
      <c r="E32" s="16" t="s">
        <v>832</v>
      </c>
      <c r="F32" s="20" t="s">
        <v>1148</v>
      </c>
      <c r="G32" s="17" t="s">
        <v>1149</v>
      </c>
      <c r="H32" s="39" t="s">
        <v>1150</v>
      </c>
      <c r="I32" s="39" t="s">
        <v>1152</v>
      </c>
      <c r="J32" s="17" t="s">
        <v>1154</v>
      </c>
      <c r="K32" s="25" t="s">
        <v>1142</v>
      </c>
      <c r="L32" s="37" t="s">
        <v>1157</v>
      </c>
      <c r="M32" s="24">
        <v>9256.5</v>
      </c>
      <c r="N32" s="20" t="s">
        <v>38</v>
      </c>
    </row>
    <row r="33" ht="221.25" customHeight="1">
      <c r="A33" s="68">
        <v>24.0</v>
      </c>
      <c r="B33" s="70" t="s">
        <v>1160</v>
      </c>
      <c r="C33" s="72" t="s">
        <v>1161</v>
      </c>
      <c r="D33" s="16" t="s">
        <v>105</v>
      </c>
      <c r="E33" s="16" t="s">
        <v>832</v>
      </c>
      <c r="F33" s="20" t="s">
        <v>1072</v>
      </c>
      <c r="G33" s="17" t="s">
        <v>1166</v>
      </c>
      <c r="H33" s="39" t="s">
        <v>1169</v>
      </c>
      <c r="I33" s="39" t="s">
        <v>1173</v>
      </c>
      <c r="J33" s="17" t="s">
        <v>1174</v>
      </c>
      <c r="K33" s="25" t="s">
        <v>1175</v>
      </c>
      <c r="L33" s="37" t="s">
        <v>1176</v>
      </c>
      <c r="M33" s="24">
        <v>8995.5</v>
      </c>
      <c r="N33" s="20" t="s">
        <v>38</v>
      </c>
    </row>
    <row r="34" ht="163.5" customHeight="1">
      <c r="A34" s="68">
        <v>25.0</v>
      </c>
      <c r="B34" s="70" t="s">
        <v>1180</v>
      </c>
      <c r="C34" s="72" t="s">
        <v>1161</v>
      </c>
      <c r="D34" s="16" t="s">
        <v>105</v>
      </c>
      <c r="E34" s="16" t="s">
        <v>832</v>
      </c>
      <c r="F34" s="20" t="s">
        <v>1184</v>
      </c>
      <c r="G34" s="17" t="s">
        <v>1186</v>
      </c>
      <c r="H34" s="39" t="s">
        <v>1187</v>
      </c>
      <c r="I34" s="39" t="s">
        <v>1189</v>
      </c>
      <c r="J34" s="17" t="s">
        <v>1190</v>
      </c>
      <c r="K34" s="25" t="s">
        <v>1192</v>
      </c>
      <c r="L34" s="37" t="s">
        <v>1193</v>
      </c>
      <c r="M34" s="24">
        <v>9990.0</v>
      </c>
      <c r="N34" s="20" t="s">
        <v>38</v>
      </c>
    </row>
    <row r="35" ht="313.5" customHeight="1">
      <c r="A35" s="68">
        <v>26.0</v>
      </c>
      <c r="B35" s="39" t="s">
        <v>1195</v>
      </c>
      <c r="C35" s="72" t="s">
        <v>1197</v>
      </c>
      <c r="D35" s="16" t="s">
        <v>105</v>
      </c>
      <c r="E35" s="16" t="s">
        <v>832</v>
      </c>
      <c r="F35" s="20" t="s">
        <v>1200</v>
      </c>
      <c r="G35" s="74" t="s">
        <v>1202</v>
      </c>
      <c r="H35" s="39" t="s">
        <v>1206</v>
      </c>
      <c r="I35" s="39" t="s">
        <v>1209</v>
      </c>
      <c r="J35" s="17" t="s">
        <v>1211</v>
      </c>
      <c r="K35" s="25" t="s">
        <v>1111</v>
      </c>
      <c r="L35" s="37" t="s">
        <v>1213</v>
      </c>
      <c r="M35" s="24">
        <v>9904.4</v>
      </c>
      <c r="N35" s="20" t="s">
        <v>38</v>
      </c>
    </row>
    <row r="36" ht="15.75" customHeight="1">
      <c r="A36" s="68">
        <v>27.0</v>
      </c>
      <c r="B36" s="70" t="s">
        <v>1217</v>
      </c>
      <c r="C36" s="72" t="s">
        <v>1218</v>
      </c>
      <c r="D36" s="16" t="s">
        <v>105</v>
      </c>
      <c r="E36" s="16" t="s">
        <v>832</v>
      </c>
      <c r="F36" s="20" t="s">
        <v>1219</v>
      </c>
      <c r="G36" s="74" t="s">
        <v>1220</v>
      </c>
      <c r="H36" s="39" t="s">
        <v>1221</v>
      </c>
      <c r="I36" s="39" t="s">
        <v>1222</v>
      </c>
      <c r="J36" s="17" t="s">
        <v>1223</v>
      </c>
      <c r="K36" s="25" t="s">
        <v>1224</v>
      </c>
      <c r="L36" s="37" t="s">
        <v>1225</v>
      </c>
      <c r="M36" s="24">
        <v>9993.5</v>
      </c>
      <c r="N36" s="20" t="s">
        <v>38</v>
      </c>
    </row>
    <row r="37" ht="148.5" customHeight="1">
      <c r="A37" s="68">
        <v>28.0</v>
      </c>
      <c r="B37" s="70" t="s">
        <v>1226</v>
      </c>
      <c r="C37" s="72" t="s">
        <v>1227</v>
      </c>
      <c r="D37" s="16" t="s">
        <v>105</v>
      </c>
      <c r="E37" s="16" t="s">
        <v>832</v>
      </c>
      <c r="F37" s="20" t="s">
        <v>1228</v>
      </c>
      <c r="G37" s="74" t="s">
        <v>1229</v>
      </c>
      <c r="H37" s="39" t="s">
        <v>1230</v>
      </c>
      <c r="I37" s="39" t="s">
        <v>1231</v>
      </c>
      <c r="J37" s="17" t="s">
        <v>1232</v>
      </c>
      <c r="K37" s="25" t="s">
        <v>1233</v>
      </c>
      <c r="L37" s="37" t="s">
        <v>1234</v>
      </c>
      <c r="M37" s="24">
        <v>8585.5</v>
      </c>
      <c r="N37" s="20" t="s">
        <v>38</v>
      </c>
    </row>
    <row r="38" ht="169.5" customHeight="1">
      <c r="A38" s="68">
        <v>29.0</v>
      </c>
      <c r="B38" s="70" t="s">
        <v>897</v>
      </c>
      <c r="C38" s="72" t="s">
        <v>900</v>
      </c>
      <c r="D38" s="16" t="s">
        <v>105</v>
      </c>
      <c r="E38" s="16" t="s">
        <v>832</v>
      </c>
      <c r="F38" s="20" t="s">
        <v>902</v>
      </c>
      <c r="G38" s="74" t="s">
        <v>903</v>
      </c>
      <c r="H38" s="39" t="s">
        <v>910</v>
      </c>
      <c r="I38" s="39" t="s">
        <v>912</v>
      </c>
      <c r="J38" s="17" t="s">
        <v>1223</v>
      </c>
      <c r="K38" s="25" t="s">
        <v>916</v>
      </c>
      <c r="L38" s="37" t="s">
        <v>917</v>
      </c>
      <c r="M38" s="24">
        <v>10000.0</v>
      </c>
      <c r="N38" s="20" t="s">
        <v>38</v>
      </c>
    </row>
    <row r="39" ht="195.0" customHeight="1">
      <c r="A39" s="68">
        <v>30.0</v>
      </c>
      <c r="B39" s="70" t="s">
        <v>920</v>
      </c>
      <c r="C39" s="72" t="s">
        <v>922</v>
      </c>
      <c r="D39" s="16" t="s">
        <v>105</v>
      </c>
      <c r="E39" s="16" t="s">
        <v>832</v>
      </c>
      <c r="F39" s="20" t="s">
        <v>923</v>
      </c>
      <c r="G39" s="20" t="s">
        <v>925</v>
      </c>
      <c r="H39" s="39" t="s">
        <v>927</v>
      </c>
      <c r="I39" s="39" t="s">
        <v>929</v>
      </c>
      <c r="J39" s="17" t="s">
        <v>1211</v>
      </c>
      <c r="K39" s="25" t="s">
        <v>930</v>
      </c>
      <c r="L39" s="23" t="s">
        <v>931</v>
      </c>
      <c r="M39" s="24">
        <v>9500.7</v>
      </c>
      <c r="N39" s="20" t="s">
        <v>38</v>
      </c>
    </row>
    <row r="40" ht="146.25" customHeight="1">
      <c r="A40" s="68">
        <v>31.0</v>
      </c>
      <c r="B40" s="70" t="s">
        <v>936</v>
      </c>
      <c r="C40" s="72" t="s">
        <v>900</v>
      </c>
      <c r="D40" s="16" t="s">
        <v>105</v>
      </c>
      <c r="E40" s="16" t="s">
        <v>832</v>
      </c>
      <c r="F40" s="20" t="s">
        <v>939</v>
      </c>
      <c r="G40" s="74" t="s">
        <v>903</v>
      </c>
      <c r="H40" s="39" t="s">
        <v>941</v>
      </c>
      <c r="I40" s="39" t="s">
        <v>945</v>
      </c>
      <c r="J40" s="17" t="s">
        <v>1235</v>
      </c>
      <c r="K40" s="25" t="s">
        <v>948</v>
      </c>
      <c r="L40" s="23" t="s">
        <v>949</v>
      </c>
      <c r="M40" s="24">
        <v>9877.34</v>
      </c>
      <c r="N40" s="20" t="s">
        <v>38</v>
      </c>
    </row>
    <row r="41" ht="163.5" customHeight="1">
      <c r="A41" s="68">
        <v>32.0</v>
      </c>
      <c r="B41" s="39" t="s">
        <v>953</v>
      </c>
      <c r="C41" s="72" t="s">
        <v>955</v>
      </c>
      <c r="D41" s="16" t="s">
        <v>105</v>
      </c>
      <c r="E41" s="16" t="s">
        <v>832</v>
      </c>
      <c r="F41" s="39" t="s">
        <v>958</v>
      </c>
      <c r="G41" s="74" t="s">
        <v>959</v>
      </c>
      <c r="H41" s="39" t="s">
        <v>962</v>
      </c>
      <c r="I41" s="39" t="s">
        <v>964</v>
      </c>
      <c r="J41" s="17" t="s">
        <v>1232</v>
      </c>
      <c r="K41" s="25" t="s">
        <v>968</v>
      </c>
      <c r="L41" s="23" t="s">
        <v>969</v>
      </c>
      <c r="M41" s="24">
        <v>10000.0</v>
      </c>
      <c r="N41" s="20" t="s">
        <v>38</v>
      </c>
    </row>
    <row r="42" ht="133.5" customHeight="1">
      <c r="A42" s="68">
        <v>33.0</v>
      </c>
      <c r="B42" s="70" t="s">
        <v>970</v>
      </c>
      <c r="C42" s="72" t="s">
        <v>971</v>
      </c>
      <c r="D42" s="16" t="s">
        <v>105</v>
      </c>
      <c r="E42" s="16" t="s">
        <v>832</v>
      </c>
      <c r="F42" s="20" t="s">
        <v>939</v>
      </c>
      <c r="G42" s="74" t="s">
        <v>973</v>
      </c>
      <c r="H42" s="39" t="s">
        <v>975</v>
      </c>
      <c r="I42" s="39" t="s">
        <v>976</v>
      </c>
      <c r="J42" s="17" t="s">
        <v>1235</v>
      </c>
      <c r="K42" s="25" t="s">
        <v>979</v>
      </c>
      <c r="L42" s="23" t="s">
        <v>980</v>
      </c>
      <c r="M42" s="79">
        <v>9200.4</v>
      </c>
      <c r="N42" s="20" t="s">
        <v>38</v>
      </c>
    </row>
    <row r="43" ht="15.75" customHeight="1">
      <c r="A43" s="68">
        <v>34.0</v>
      </c>
      <c r="B43" s="70" t="s">
        <v>986</v>
      </c>
      <c r="C43" s="72" t="s">
        <v>1238</v>
      </c>
      <c r="D43" s="16" t="s">
        <v>105</v>
      </c>
      <c r="E43" s="16" t="s">
        <v>832</v>
      </c>
      <c r="F43" s="20" t="s">
        <v>923</v>
      </c>
      <c r="G43" s="74" t="s">
        <v>1239</v>
      </c>
      <c r="H43" s="70" t="s">
        <v>989</v>
      </c>
      <c r="I43" s="39" t="s">
        <v>992</v>
      </c>
      <c r="J43" s="17" t="s">
        <v>1241</v>
      </c>
      <c r="K43" s="25" t="s">
        <v>994</v>
      </c>
      <c r="L43" s="23" t="s">
        <v>997</v>
      </c>
      <c r="M43" s="79">
        <v>10000.0</v>
      </c>
      <c r="N43" s="20" t="s">
        <v>38</v>
      </c>
    </row>
    <row r="44" ht="15.75" customHeight="1">
      <c r="A44" s="68">
        <v>35.0</v>
      </c>
      <c r="B44" s="39" t="s">
        <v>999</v>
      </c>
      <c r="C44" s="72" t="s">
        <v>1000</v>
      </c>
      <c r="D44" s="16" t="s">
        <v>105</v>
      </c>
      <c r="E44" s="16" t="s">
        <v>832</v>
      </c>
      <c r="F44" s="20" t="s">
        <v>1001</v>
      </c>
      <c r="G44" s="74" t="s">
        <v>1003</v>
      </c>
      <c r="H44" s="39" t="s">
        <v>1004</v>
      </c>
      <c r="I44" s="39" t="s">
        <v>1005</v>
      </c>
      <c r="J44" s="17" t="s">
        <v>990</v>
      </c>
      <c r="K44" s="25" t="s">
        <v>1007</v>
      </c>
      <c r="L44" s="23" t="s">
        <v>1008</v>
      </c>
      <c r="M44" s="79">
        <v>10000.0</v>
      </c>
      <c r="N44" s="20" t="s">
        <v>38</v>
      </c>
    </row>
    <row r="45" ht="15.75" customHeight="1">
      <c r="A45" s="2" t="s">
        <v>733</v>
      </c>
      <c r="B45" s="7"/>
      <c r="C45" s="7"/>
      <c r="D45" s="7"/>
      <c r="E45" s="7"/>
      <c r="F45" s="7"/>
      <c r="G45" s="7"/>
      <c r="H45" s="7"/>
      <c r="I45" s="7"/>
      <c r="J45" s="7"/>
      <c r="K45" s="7"/>
      <c r="L45" s="7"/>
      <c r="M45" s="7"/>
      <c r="N45" s="7"/>
    </row>
    <row r="46" ht="83.25" customHeight="1">
      <c r="A46" s="8" t="s">
        <v>2</v>
      </c>
      <c r="B46" s="9" t="s">
        <v>3</v>
      </c>
      <c r="C46" s="9" t="s">
        <v>4</v>
      </c>
      <c r="D46" s="11" t="s">
        <v>5</v>
      </c>
      <c r="E46" s="11" t="s">
        <v>825</v>
      </c>
      <c r="F46" s="9" t="s">
        <v>6</v>
      </c>
      <c r="G46" s="9" t="s">
        <v>7</v>
      </c>
      <c r="H46" s="9" t="s">
        <v>8</v>
      </c>
      <c r="I46" s="8" t="s">
        <v>9</v>
      </c>
      <c r="J46" s="9" t="s">
        <v>10</v>
      </c>
      <c r="K46" s="9" t="s">
        <v>11</v>
      </c>
      <c r="L46" s="9" t="s">
        <v>12</v>
      </c>
      <c r="M46" s="9" t="s">
        <v>13</v>
      </c>
      <c r="N46" s="9" t="s">
        <v>14</v>
      </c>
    </row>
    <row r="47" ht="171.75" customHeight="1">
      <c r="A47" s="32">
        <v>36.0</v>
      </c>
      <c r="B47" s="18" t="s">
        <v>1257</v>
      </c>
      <c r="C47" s="20" t="s">
        <v>1259</v>
      </c>
      <c r="D47" s="16" t="s">
        <v>105</v>
      </c>
      <c r="E47" s="16" t="s">
        <v>918</v>
      </c>
      <c r="F47" s="16" t="s">
        <v>1261</v>
      </c>
      <c r="G47" s="17" t="s">
        <v>1262</v>
      </c>
      <c r="H47" s="18" t="s">
        <v>1263</v>
      </c>
      <c r="I47" s="18" t="s">
        <v>1265</v>
      </c>
      <c r="J47" s="17" t="s">
        <v>813</v>
      </c>
      <c r="K47" s="25" t="s">
        <v>1267</v>
      </c>
      <c r="L47" s="39" t="s">
        <v>1269</v>
      </c>
      <c r="M47" s="40">
        <v>7059.8</v>
      </c>
      <c r="N47" s="20" t="s">
        <v>38</v>
      </c>
    </row>
    <row r="48" ht="98.25" customHeight="1">
      <c r="A48" s="32">
        <v>37.0</v>
      </c>
      <c r="B48" s="18" t="s">
        <v>1273</v>
      </c>
      <c r="C48" s="20" t="s">
        <v>1259</v>
      </c>
      <c r="D48" s="16" t="s">
        <v>105</v>
      </c>
      <c r="E48" s="16" t="s">
        <v>918</v>
      </c>
      <c r="F48" s="16" t="s">
        <v>1275</v>
      </c>
      <c r="G48" s="17" t="s">
        <v>1262</v>
      </c>
      <c r="H48" s="18" t="s">
        <v>1277</v>
      </c>
      <c r="I48" s="18" t="s">
        <v>1280</v>
      </c>
      <c r="J48" s="17" t="s">
        <v>648</v>
      </c>
      <c r="K48" s="25" t="s">
        <v>1282</v>
      </c>
      <c r="L48" s="39" t="s">
        <v>1283</v>
      </c>
      <c r="M48" s="40">
        <v>6690.2</v>
      </c>
      <c r="N48" s="20" t="s">
        <v>38</v>
      </c>
    </row>
    <row r="49" ht="180.0" customHeight="1">
      <c r="A49" s="32">
        <v>38.0</v>
      </c>
      <c r="B49" s="18" t="s">
        <v>1285</v>
      </c>
      <c r="C49" s="20" t="s">
        <v>1259</v>
      </c>
      <c r="D49" s="16" t="s">
        <v>105</v>
      </c>
      <c r="E49" s="16" t="s">
        <v>918</v>
      </c>
      <c r="F49" s="16" t="s">
        <v>1287</v>
      </c>
      <c r="G49" s="17" t="s">
        <v>1288</v>
      </c>
      <c r="H49" s="18" t="s">
        <v>1289</v>
      </c>
      <c r="I49" s="18" t="s">
        <v>1290</v>
      </c>
      <c r="J49" s="17" t="s">
        <v>1291</v>
      </c>
      <c r="K49" s="25" t="s">
        <v>1292</v>
      </c>
      <c r="L49" s="39" t="s">
        <v>1293</v>
      </c>
      <c r="M49" s="40">
        <v>5821.2</v>
      </c>
      <c r="N49" s="20" t="s">
        <v>38</v>
      </c>
    </row>
    <row r="50" ht="269.25" customHeight="1">
      <c r="A50" s="32">
        <v>39.0</v>
      </c>
      <c r="B50" s="18" t="s">
        <v>1294</v>
      </c>
      <c r="C50" s="20" t="s">
        <v>1259</v>
      </c>
      <c r="D50" s="16" t="s">
        <v>105</v>
      </c>
      <c r="E50" s="16" t="s">
        <v>934</v>
      </c>
      <c r="F50" s="16" t="s">
        <v>1295</v>
      </c>
      <c r="G50" s="17" t="s">
        <v>1288</v>
      </c>
      <c r="H50" s="18" t="s">
        <v>1296</v>
      </c>
      <c r="I50" s="18" t="s">
        <v>1297</v>
      </c>
      <c r="J50" s="17" t="s">
        <v>1298</v>
      </c>
      <c r="K50" s="25" t="s">
        <v>1299</v>
      </c>
      <c r="L50" s="39" t="s">
        <v>1300</v>
      </c>
      <c r="M50" s="40">
        <v>6902.1</v>
      </c>
      <c r="N50" s="20" t="s">
        <v>38</v>
      </c>
    </row>
    <row r="51" ht="185.25" customHeight="1">
      <c r="A51" s="32">
        <v>40.0</v>
      </c>
      <c r="B51" s="90" t="s">
        <v>1084</v>
      </c>
      <c r="C51" s="27" t="s">
        <v>1087</v>
      </c>
      <c r="D51" s="16" t="s">
        <v>105</v>
      </c>
      <c r="E51" s="16" t="s">
        <v>1301</v>
      </c>
      <c r="F51" s="18" t="s">
        <v>621</v>
      </c>
      <c r="G51" s="74" t="s">
        <v>1090</v>
      </c>
      <c r="H51" s="90" t="s">
        <v>1092</v>
      </c>
      <c r="I51" s="18" t="s">
        <v>1094</v>
      </c>
      <c r="J51" s="22" t="s">
        <v>803</v>
      </c>
      <c r="K51" s="91" t="s">
        <v>1303</v>
      </c>
      <c r="L51" s="92" t="s">
        <v>1103</v>
      </c>
      <c r="M51" s="24">
        <v>20000.0</v>
      </c>
      <c r="N51" s="20" t="s">
        <v>38</v>
      </c>
      <c r="P51" s="93"/>
      <c r="Q51" s="93"/>
    </row>
    <row r="52" ht="228.75" customHeight="1">
      <c r="A52" s="32">
        <v>41.0</v>
      </c>
      <c r="B52" s="90" t="s">
        <v>1113</v>
      </c>
      <c r="C52" s="27" t="s">
        <v>1087</v>
      </c>
      <c r="D52" s="16" t="s">
        <v>105</v>
      </c>
      <c r="E52" s="16" t="s">
        <v>832</v>
      </c>
      <c r="F52" s="18" t="s">
        <v>1114</v>
      </c>
      <c r="G52" s="74" t="s">
        <v>1116</v>
      </c>
      <c r="H52" s="90" t="s">
        <v>1118</v>
      </c>
      <c r="I52" s="18" t="s">
        <v>1119</v>
      </c>
      <c r="J52" s="22" t="s">
        <v>1312</v>
      </c>
      <c r="K52" s="91" t="s">
        <v>1313</v>
      </c>
      <c r="L52" s="92" t="s">
        <v>1126</v>
      </c>
      <c r="M52" s="24">
        <v>9975.46</v>
      </c>
      <c r="N52" s="20" t="s">
        <v>38</v>
      </c>
      <c r="P52" s="93"/>
      <c r="Q52" s="93"/>
    </row>
    <row r="53" ht="118.5" customHeight="1">
      <c r="A53" s="32">
        <v>42.0</v>
      </c>
      <c r="B53" s="90" t="s">
        <v>1128</v>
      </c>
      <c r="C53" s="27" t="s">
        <v>1316</v>
      </c>
      <c r="D53" s="16" t="s">
        <v>105</v>
      </c>
      <c r="E53" s="16" t="s">
        <v>832</v>
      </c>
      <c r="F53" s="90" t="s">
        <v>1130</v>
      </c>
      <c r="G53" s="74" t="s">
        <v>1317</v>
      </c>
      <c r="H53" s="90" t="s">
        <v>1133</v>
      </c>
      <c r="I53" s="18" t="s">
        <v>1135</v>
      </c>
      <c r="J53" s="22" t="s">
        <v>1318</v>
      </c>
      <c r="K53" s="91" t="s">
        <v>1319</v>
      </c>
      <c r="L53" s="92" t="s">
        <v>1139</v>
      </c>
      <c r="M53" s="24">
        <v>10000.0</v>
      </c>
      <c r="N53" s="20" t="s">
        <v>38</v>
      </c>
      <c r="P53" s="93"/>
      <c r="Q53" s="93"/>
    </row>
    <row r="54" ht="382.5" customHeight="1">
      <c r="A54" s="32">
        <v>43.0</v>
      </c>
      <c r="B54" s="90" t="s">
        <v>1144</v>
      </c>
      <c r="C54" s="27" t="s">
        <v>1087</v>
      </c>
      <c r="D54" s="16" t="s">
        <v>105</v>
      </c>
      <c r="E54" s="16" t="s">
        <v>934</v>
      </c>
      <c r="F54" s="18" t="s">
        <v>1146</v>
      </c>
      <c r="G54" s="74" t="s">
        <v>1116</v>
      </c>
      <c r="H54" s="90" t="s">
        <v>1147</v>
      </c>
      <c r="I54" s="18" t="s">
        <v>1151</v>
      </c>
      <c r="J54" s="22" t="s">
        <v>1320</v>
      </c>
      <c r="K54" s="91" t="s">
        <v>1321</v>
      </c>
      <c r="L54" s="92" t="s">
        <v>1156</v>
      </c>
      <c r="M54" s="24">
        <v>4125.0</v>
      </c>
      <c r="N54" s="20" t="s">
        <v>38</v>
      </c>
      <c r="P54" s="93"/>
      <c r="Q54" s="93"/>
    </row>
    <row r="55" ht="237.75" customHeight="1">
      <c r="A55" s="32">
        <v>44.0</v>
      </c>
      <c r="B55" s="90" t="s">
        <v>1177</v>
      </c>
      <c r="C55" s="27" t="s">
        <v>1322</v>
      </c>
      <c r="D55" s="16" t="s">
        <v>105</v>
      </c>
      <c r="E55" s="16" t="s">
        <v>874</v>
      </c>
      <c r="F55" s="18" t="s">
        <v>1179</v>
      </c>
      <c r="G55" s="74" t="s">
        <v>1324</v>
      </c>
      <c r="H55" s="90" t="s">
        <v>1182</v>
      </c>
      <c r="I55" s="18" t="s">
        <v>1183</v>
      </c>
      <c r="J55" s="26" t="s">
        <v>1223</v>
      </c>
      <c r="K55" s="91" t="s">
        <v>1328</v>
      </c>
      <c r="L55" s="92" t="s">
        <v>1191</v>
      </c>
      <c r="M55" s="24">
        <v>9988.0</v>
      </c>
      <c r="N55" s="20" t="s">
        <v>38</v>
      </c>
      <c r="P55" s="93"/>
      <c r="Q55" s="93"/>
    </row>
    <row r="56" ht="182.25" customHeight="1">
      <c r="A56" s="32">
        <v>45.0</v>
      </c>
      <c r="B56" s="90" t="s">
        <v>1194</v>
      </c>
      <c r="C56" s="27" t="s">
        <v>1087</v>
      </c>
      <c r="D56" s="16" t="s">
        <v>105</v>
      </c>
      <c r="E56" s="16" t="s">
        <v>918</v>
      </c>
      <c r="F56" s="18" t="s">
        <v>1196</v>
      </c>
      <c r="G56" s="74" t="s">
        <v>1116</v>
      </c>
      <c r="H56" s="90" t="s">
        <v>1198</v>
      </c>
      <c r="I56" s="18" t="s">
        <v>1199</v>
      </c>
      <c r="J56" s="22" t="s">
        <v>676</v>
      </c>
      <c r="K56" s="91" t="s">
        <v>1331</v>
      </c>
      <c r="L56" s="92" t="s">
        <v>1203</v>
      </c>
      <c r="M56" s="24">
        <v>9998.23</v>
      </c>
      <c r="N56" s="20" t="s">
        <v>38</v>
      </c>
      <c r="P56" s="93"/>
      <c r="Q56" s="93"/>
    </row>
    <row r="57" ht="126.75" customHeight="1">
      <c r="A57" s="32">
        <v>46.0</v>
      </c>
      <c r="B57" s="90" t="s">
        <v>1207</v>
      </c>
      <c r="C57" s="27" t="s">
        <v>1087</v>
      </c>
      <c r="D57" s="16" t="s">
        <v>105</v>
      </c>
      <c r="E57" s="16" t="s">
        <v>918</v>
      </c>
      <c r="F57" s="18" t="s">
        <v>1210</v>
      </c>
      <c r="G57" s="74" t="s">
        <v>1131</v>
      </c>
      <c r="H57" s="18" t="s">
        <v>1212</v>
      </c>
      <c r="I57" s="18" t="s">
        <v>1214</v>
      </c>
      <c r="J57" s="22" t="s">
        <v>648</v>
      </c>
      <c r="K57" s="91" t="s">
        <v>1334</v>
      </c>
      <c r="L57" s="92" t="s">
        <v>1216</v>
      </c>
      <c r="M57" s="24">
        <v>5999.95</v>
      </c>
      <c r="N57" s="20" t="s">
        <v>38</v>
      </c>
      <c r="P57" s="93"/>
      <c r="Q57" s="93"/>
    </row>
    <row r="58" ht="284.25" customHeight="1">
      <c r="A58" s="32">
        <v>47.0</v>
      </c>
      <c r="B58" s="18" t="s">
        <v>681</v>
      </c>
      <c r="C58" s="30" t="s">
        <v>682</v>
      </c>
      <c r="D58" s="16" t="s">
        <v>105</v>
      </c>
      <c r="E58" s="16" t="s">
        <v>832</v>
      </c>
      <c r="F58" s="26" t="s">
        <v>683</v>
      </c>
      <c r="G58" s="17" t="s">
        <v>684</v>
      </c>
      <c r="H58" s="18" t="s">
        <v>685</v>
      </c>
      <c r="I58" s="18" t="s">
        <v>686</v>
      </c>
      <c r="J58" s="17" t="s">
        <v>1339</v>
      </c>
      <c r="K58" s="25" t="s">
        <v>688</v>
      </c>
      <c r="L58" s="39" t="s">
        <v>689</v>
      </c>
      <c r="M58" s="40">
        <v>72515.3</v>
      </c>
      <c r="N58" s="20" t="s">
        <v>38</v>
      </c>
    </row>
    <row r="59" ht="199.5" customHeight="1">
      <c r="A59" s="32">
        <v>48.0</v>
      </c>
      <c r="B59" s="18" t="s">
        <v>715</v>
      </c>
      <c r="C59" s="20" t="s">
        <v>650</v>
      </c>
      <c r="D59" s="16" t="s">
        <v>105</v>
      </c>
      <c r="E59" s="16" t="s">
        <v>832</v>
      </c>
      <c r="F59" s="26" t="s">
        <v>716</v>
      </c>
      <c r="G59" s="17" t="s">
        <v>717</v>
      </c>
      <c r="H59" s="18" t="s">
        <v>718</v>
      </c>
      <c r="I59" s="18" t="s">
        <v>1347</v>
      </c>
      <c r="J59" s="17" t="s">
        <v>1348</v>
      </c>
      <c r="K59" s="25" t="s">
        <v>722</v>
      </c>
      <c r="L59" s="39" t="s">
        <v>724</v>
      </c>
      <c r="M59" s="40">
        <v>39996.88</v>
      </c>
      <c r="N59" s="20" t="s">
        <v>38</v>
      </c>
    </row>
    <row r="60" ht="15.75" customHeight="1">
      <c r="A60" s="103" t="s">
        <v>1237</v>
      </c>
      <c r="B60" s="84"/>
      <c r="C60" s="84"/>
      <c r="D60" s="84"/>
      <c r="E60" s="84"/>
      <c r="F60" s="84"/>
      <c r="G60" s="84"/>
      <c r="H60" s="84"/>
      <c r="I60" s="84"/>
      <c r="J60" s="84"/>
      <c r="K60" s="84"/>
      <c r="L60" s="84"/>
      <c r="M60" s="84"/>
      <c r="N60" s="84"/>
    </row>
    <row r="61" ht="15.75" customHeight="1">
      <c r="A61" s="28" t="s">
        <v>2</v>
      </c>
      <c r="B61" s="29" t="s">
        <v>1240</v>
      </c>
      <c r="C61" s="29" t="s">
        <v>4</v>
      </c>
      <c r="D61" s="11" t="s">
        <v>5</v>
      </c>
      <c r="E61" s="11" t="s">
        <v>825</v>
      </c>
      <c r="F61" s="29" t="s">
        <v>6</v>
      </c>
      <c r="G61" s="29" t="s">
        <v>7</v>
      </c>
      <c r="H61" s="29" t="s">
        <v>775</v>
      </c>
      <c r="I61" s="29" t="s">
        <v>1242</v>
      </c>
      <c r="J61" s="29" t="s">
        <v>10</v>
      </c>
      <c r="K61" s="29" t="s">
        <v>11</v>
      </c>
      <c r="L61" s="29" t="s">
        <v>12</v>
      </c>
      <c r="M61" s="29" t="s">
        <v>13</v>
      </c>
      <c r="N61" s="29" t="s">
        <v>14</v>
      </c>
    </row>
    <row r="62" ht="217.5" customHeight="1">
      <c r="A62" s="50">
        <v>49.0</v>
      </c>
      <c r="B62" s="18" t="s">
        <v>1355</v>
      </c>
      <c r="C62" s="20" t="s">
        <v>1356</v>
      </c>
      <c r="D62" s="16" t="s">
        <v>1245</v>
      </c>
      <c r="E62" s="16"/>
      <c r="F62" s="105"/>
      <c r="G62" s="105" t="s">
        <v>1359</v>
      </c>
      <c r="H62" s="18" t="s">
        <v>1360</v>
      </c>
      <c r="I62" s="27" t="s">
        <v>90</v>
      </c>
      <c r="J62" s="22" t="s">
        <v>1361</v>
      </c>
      <c r="K62" s="25" t="s">
        <v>1362</v>
      </c>
      <c r="L62" s="39" t="s">
        <v>1363</v>
      </c>
      <c r="M62" s="24">
        <v>3000.0</v>
      </c>
      <c r="N62" s="32" t="s">
        <v>38</v>
      </c>
      <c r="P62" s="93"/>
      <c r="Q62" s="93"/>
    </row>
    <row r="63" ht="248.25" customHeight="1">
      <c r="A63" s="50">
        <v>50.0</v>
      </c>
      <c r="B63" s="18" t="s">
        <v>1365</v>
      </c>
      <c r="C63" s="20" t="s">
        <v>1356</v>
      </c>
      <c r="D63" s="16" t="s">
        <v>1245</v>
      </c>
      <c r="E63" s="16"/>
      <c r="F63" s="105"/>
      <c r="G63" s="105" t="s">
        <v>1359</v>
      </c>
      <c r="H63" s="18" t="s">
        <v>1368</v>
      </c>
      <c r="I63" s="18" t="s">
        <v>1370</v>
      </c>
      <c r="J63" s="22" t="s">
        <v>1371</v>
      </c>
      <c r="K63" s="25" t="s">
        <v>1373</v>
      </c>
      <c r="L63" s="39" t="s">
        <v>1375</v>
      </c>
      <c r="M63" s="24">
        <v>3000.0</v>
      </c>
      <c r="N63" s="32" t="s">
        <v>38</v>
      </c>
      <c r="P63" s="93"/>
      <c r="Q63" s="93"/>
    </row>
    <row r="64" ht="187.5" customHeight="1">
      <c r="A64" s="50">
        <v>51.0</v>
      </c>
      <c r="B64" s="18" t="s">
        <v>1376</v>
      </c>
      <c r="C64" s="20" t="s">
        <v>1356</v>
      </c>
      <c r="D64" s="16" t="s">
        <v>1245</v>
      </c>
      <c r="E64" s="16"/>
      <c r="F64" s="105" t="s">
        <v>90</v>
      </c>
      <c r="G64" s="105" t="s">
        <v>1359</v>
      </c>
      <c r="H64" s="18" t="s">
        <v>1377</v>
      </c>
      <c r="I64" s="18" t="s">
        <v>1378</v>
      </c>
      <c r="J64" s="22" t="s">
        <v>1379</v>
      </c>
      <c r="K64" s="25" t="s">
        <v>1380</v>
      </c>
      <c r="L64" s="39" t="s">
        <v>1382</v>
      </c>
      <c r="M64" s="24">
        <v>3000.0</v>
      </c>
      <c r="N64" s="32" t="s">
        <v>38</v>
      </c>
      <c r="P64" s="93"/>
      <c r="Q64" s="93"/>
    </row>
    <row r="65" ht="243.75" customHeight="1">
      <c r="A65" s="50">
        <v>52.0</v>
      </c>
      <c r="B65" s="18" t="s">
        <v>1243</v>
      </c>
      <c r="C65" s="20" t="s">
        <v>1244</v>
      </c>
      <c r="D65" s="16" t="s">
        <v>1245</v>
      </c>
      <c r="E65" s="16"/>
      <c r="F65" s="105" t="s">
        <v>90</v>
      </c>
      <c r="G65" s="105" t="s">
        <v>1246</v>
      </c>
      <c r="H65" s="18" t="s">
        <v>1247</v>
      </c>
      <c r="I65" s="18" t="s">
        <v>1248</v>
      </c>
      <c r="J65" s="25" t="s">
        <v>1389</v>
      </c>
      <c r="K65" s="25" t="s">
        <v>1390</v>
      </c>
      <c r="L65" s="39" t="s">
        <v>1391</v>
      </c>
      <c r="M65" s="24">
        <v>4000.0</v>
      </c>
      <c r="N65" s="74" t="s">
        <v>38</v>
      </c>
      <c r="P65" s="93"/>
      <c r="Q65" s="93"/>
    </row>
    <row r="66" ht="289.5" customHeight="1">
      <c r="A66" s="50">
        <v>53.0</v>
      </c>
      <c r="B66" s="90" t="s">
        <v>1252</v>
      </c>
      <c r="C66" s="20" t="s">
        <v>1244</v>
      </c>
      <c r="D66" s="16" t="s">
        <v>1245</v>
      </c>
      <c r="E66" s="16"/>
      <c r="F66" s="105" t="s">
        <v>90</v>
      </c>
      <c r="G66" s="105" t="s">
        <v>1246</v>
      </c>
      <c r="H66" s="18" t="s">
        <v>1253</v>
      </c>
      <c r="I66" s="18" t="s">
        <v>1254</v>
      </c>
      <c r="J66" s="22" t="s">
        <v>1371</v>
      </c>
      <c r="K66" s="91" t="s">
        <v>1395</v>
      </c>
      <c r="L66" s="91" t="s">
        <v>1397</v>
      </c>
      <c r="M66" s="24">
        <v>3500.0</v>
      </c>
      <c r="N66" s="74" t="s">
        <v>38</v>
      </c>
      <c r="P66" s="93"/>
      <c r="Q66" s="93"/>
    </row>
    <row r="67" ht="231.75" customHeight="1">
      <c r="A67" s="50">
        <v>54.0</v>
      </c>
      <c r="B67" s="90" t="s">
        <v>1260</v>
      </c>
      <c r="C67" s="20" t="s">
        <v>1244</v>
      </c>
      <c r="D67" s="16" t="s">
        <v>1245</v>
      </c>
      <c r="E67" s="16"/>
      <c r="F67" s="105" t="s">
        <v>90</v>
      </c>
      <c r="G67" s="105" t="s">
        <v>1246</v>
      </c>
      <c r="H67" s="18" t="s">
        <v>1264</v>
      </c>
      <c r="I67" s="18" t="s">
        <v>1266</v>
      </c>
      <c r="J67" s="22" t="s">
        <v>1402</v>
      </c>
      <c r="K67" s="91" t="s">
        <v>1403</v>
      </c>
      <c r="L67" s="91" t="s">
        <v>1404</v>
      </c>
      <c r="M67" s="24">
        <v>4000.0</v>
      </c>
      <c r="N67" s="74" t="s">
        <v>38</v>
      </c>
      <c r="P67" s="93"/>
      <c r="Q67" s="93"/>
    </row>
    <row r="68" ht="15.75" customHeight="1">
      <c r="A68" s="2" t="s">
        <v>1405</v>
      </c>
      <c r="B68" s="7"/>
      <c r="C68" s="7"/>
      <c r="D68" s="7"/>
      <c r="E68" s="7"/>
      <c r="F68" s="7"/>
      <c r="G68" s="7"/>
      <c r="H68" s="7"/>
      <c r="I68" s="7"/>
      <c r="J68" s="7"/>
      <c r="K68" s="7"/>
      <c r="L68" s="7"/>
      <c r="M68" s="7"/>
      <c r="N68" s="7"/>
    </row>
    <row r="69" ht="60.75" customHeight="1">
      <c r="A69" s="8" t="s">
        <v>2</v>
      </c>
      <c r="B69" s="9" t="s">
        <v>3</v>
      </c>
      <c r="C69" s="9" t="s">
        <v>4</v>
      </c>
      <c r="D69" s="11" t="s">
        <v>5</v>
      </c>
      <c r="E69" s="11" t="s">
        <v>825</v>
      </c>
      <c r="F69" s="9" t="s">
        <v>6</v>
      </c>
      <c r="G69" s="9" t="s">
        <v>7</v>
      </c>
      <c r="H69" s="9" t="s">
        <v>8</v>
      </c>
      <c r="I69" s="8" t="s">
        <v>9</v>
      </c>
      <c r="J69" s="9" t="s">
        <v>10</v>
      </c>
      <c r="K69" s="9" t="s">
        <v>11</v>
      </c>
      <c r="L69" s="9" t="s">
        <v>12</v>
      </c>
      <c r="M69" s="9" t="s">
        <v>13</v>
      </c>
      <c r="N69" s="9" t="s">
        <v>14</v>
      </c>
    </row>
    <row r="70" ht="150.75" customHeight="1">
      <c r="A70" s="32">
        <v>55.0</v>
      </c>
      <c r="B70" s="90" t="s">
        <v>1411</v>
      </c>
      <c r="C70" s="20" t="s">
        <v>893</v>
      </c>
      <c r="D70" s="16" t="s">
        <v>105</v>
      </c>
      <c r="E70" s="16" t="s">
        <v>874</v>
      </c>
      <c r="F70" s="50" t="s">
        <v>1072</v>
      </c>
      <c r="G70" s="17" t="s">
        <v>1415</v>
      </c>
      <c r="H70" s="18" t="s">
        <v>1416</v>
      </c>
      <c r="I70" s="18" t="s">
        <v>1417</v>
      </c>
      <c r="J70" s="22" t="s">
        <v>1418</v>
      </c>
      <c r="K70" s="32" t="s">
        <v>90</v>
      </c>
      <c r="L70" s="25" t="s">
        <v>1419</v>
      </c>
      <c r="M70" s="24">
        <v>4999.5</v>
      </c>
      <c r="N70" s="32" t="s">
        <v>38</v>
      </c>
    </row>
    <row r="71" ht="155.25" customHeight="1">
      <c r="A71" s="32">
        <v>56.0</v>
      </c>
      <c r="B71" s="90" t="s">
        <v>1420</v>
      </c>
      <c r="C71" s="20" t="s">
        <v>893</v>
      </c>
      <c r="D71" s="16" t="s">
        <v>105</v>
      </c>
      <c r="E71" s="16" t="s">
        <v>1301</v>
      </c>
      <c r="F71" s="50" t="s">
        <v>1421</v>
      </c>
      <c r="G71" s="17" t="s">
        <v>1422</v>
      </c>
      <c r="H71" s="18" t="s">
        <v>1423</v>
      </c>
      <c r="I71" s="27" t="s">
        <v>90</v>
      </c>
      <c r="J71" s="22" t="s">
        <v>1424</v>
      </c>
      <c r="K71" s="32" t="s">
        <v>90</v>
      </c>
      <c r="L71" s="25" t="s">
        <v>1426</v>
      </c>
      <c r="M71" s="24">
        <v>220.0</v>
      </c>
      <c r="N71" s="32" t="s">
        <v>38</v>
      </c>
    </row>
    <row r="72" ht="129.0" customHeight="1">
      <c r="A72" s="32">
        <v>57.0</v>
      </c>
      <c r="B72" s="90" t="s">
        <v>1428</v>
      </c>
      <c r="C72" s="20" t="s">
        <v>893</v>
      </c>
      <c r="D72" s="16" t="s">
        <v>105</v>
      </c>
      <c r="E72" s="16" t="s">
        <v>918</v>
      </c>
      <c r="F72" s="22" t="s">
        <v>730</v>
      </c>
      <c r="G72" s="17" t="s">
        <v>1415</v>
      </c>
      <c r="H72" s="18" t="s">
        <v>1432</v>
      </c>
      <c r="I72" s="18" t="s">
        <v>1435</v>
      </c>
      <c r="J72" s="22" t="s">
        <v>1436</v>
      </c>
      <c r="K72" s="32" t="s">
        <v>90</v>
      </c>
      <c r="L72" s="25" t="s">
        <v>1437</v>
      </c>
      <c r="M72" s="24">
        <v>5000.0</v>
      </c>
      <c r="N72" s="32" t="s">
        <v>38</v>
      </c>
    </row>
    <row r="73" ht="366.0" customHeight="1">
      <c r="A73" s="32">
        <v>58.0</v>
      </c>
      <c r="B73" s="90" t="s">
        <v>1438</v>
      </c>
      <c r="C73" s="20" t="s">
        <v>893</v>
      </c>
      <c r="D73" s="16" t="s">
        <v>105</v>
      </c>
      <c r="E73" s="16" t="s">
        <v>832</v>
      </c>
      <c r="F73" s="22" t="s">
        <v>1439</v>
      </c>
      <c r="G73" s="17" t="s">
        <v>1415</v>
      </c>
      <c r="H73" s="18" t="s">
        <v>1440</v>
      </c>
      <c r="I73" s="18" t="s">
        <v>1441</v>
      </c>
      <c r="J73" s="22" t="s">
        <v>1442</v>
      </c>
      <c r="K73" s="32" t="s">
        <v>90</v>
      </c>
      <c r="L73" s="25" t="s">
        <v>1443</v>
      </c>
      <c r="M73" s="24">
        <v>5500.0</v>
      </c>
      <c r="N73" s="32" t="s">
        <v>38</v>
      </c>
    </row>
    <row r="74" ht="15.75" customHeight="1">
      <c r="A74" s="35" t="s">
        <v>1445</v>
      </c>
      <c r="B74" s="6"/>
      <c r="C74" s="6"/>
      <c r="D74" s="6"/>
      <c r="E74" s="6"/>
      <c r="F74" s="6"/>
      <c r="G74" s="6"/>
      <c r="H74" s="6"/>
      <c r="I74" s="6"/>
      <c r="J74" s="6"/>
      <c r="K74" s="6"/>
      <c r="L74" s="6"/>
      <c r="M74" s="6"/>
      <c r="N74" s="6"/>
      <c r="O74" s="6"/>
      <c r="P74" s="106"/>
      <c r="Q74" s="107"/>
    </row>
    <row r="75" ht="80.25" customHeight="1">
      <c r="A75" s="28" t="s">
        <v>2</v>
      </c>
      <c r="B75" s="28" t="s">
        <v>1240</v>
      </c>
      <c r="C75" s="29" t="s">
        <v>4</v>
      </c>
      <c r="D75" s="11" t="s">
        <v>5</v>
      </c>
      <c r="E75" s="11" t="s">
        <v>825</v>
      </c>
      <c r="F75" s="29" t="s">
        <v>6</v>
      </c>
      <c r="G75" s="29" t="s">
        <v>7</v>
      </c>
      <c r="H75" s="29" t="s">
        <v>775</v>
      </c>
      <c r="I75" s="29" t="s">
        <v>1242</v>
      </c>
      <c r="J75" s="29" t="s">
        <v>10</v>
      </c>
      <c r="K75" s="29" t="s">
        <v>11</v>
      </c>
      <c r="L75" s="29" t="s">
        <v>12</v>
      </c>
      <c r="M75" s="29" t="s">
        <v>13</v>
      </c>
      <c r="N75" s="29" t="s">
        <v>1454</v>
      </c>
      <c r="O75" s="29" t="s">
        <v>1455</v>
      </c>
      <c r="P75" s="29" t="s">
        <v>14</v>
      </c>
      <c r="Q75" s="107"/>
    </row>
    <row r="76" ht="189.75" customHeight="1">
      <c r="A76" s="50">
        <v>59.0</v>
      </c>
      <c r="B76" s="90" t="s">
        <v>1456</v>
      </c>
      <c r="C76" s="20" t="s">
        <v>1457</v>
      </c>
      <c r="D76" s="16" t="s">
        <v>1458</v>
      </c>
      <c r="E76" s="16"/>
      <c r="F76" s="105" t="s">
        <v>1459</v>
      </c>
      <c r="G76" s="105" t="s">
        <v>1460</v>
      </c>
      <c r="H76" s="18" t="s">
        <v>1462</v>
      </c>
      <c r="I76" s="18" t="s">
        <v>1464</v>
      </c>
      <c r="J76" s="17" t="s">
        <v>1451</v>
      </c>
      <c r="K76" s="25" t="s">
        <v>1466</v>
      </c>
      <c r="L76" s="25" t="s">
        <v>1467</v>
      </c>
      <c r="M76" s="24">
        <v>100000.0</v>
      </c>
      <c r="N76" s="24">
        <v>47602.0</v>
      </c>
      <c r="O76" s="24">
        <v>45151.2</v>
      </c>
      <c r="P76" s="32" t="s">
        <v>38</v>
      </c>
      <c r="Q76" s="107"/>
      <c r="R76" s="93"/>
      <c r="S76" s="93"/>
    </row>
    <row r="77" ht="15.75" customHeight="1"/>
    <row r="78" ht="15.75" customHeight="1"/>
    <row r="79" ht="15.75" customHeight="1">
      <c r="B79" s="46"/>
      <c r="C79" s="44" t="s">
        <v>1472</v>
      </c>
      <c r="D79" s="49" t="s">
        <v>1473</v>
      </c>
      <c r="E79" s="49"/>
      <c r="F79" s="49" t="s">
        <v>619</v>
      </c>
      <c r="G79" s="44" t="s">
        <v>620</v>
      </c>
      <c r="H79" s="44" t="s">
        <v>622</v>
      </c>
    </row>
    <row r="80" ht="15.75" customHeight="1">
      <c r="B80" s="45" t="s">
        <v>812</v>
      </c>
      <c r="C80" s="47">
        <v>1.0</v>
      </c>
      <c r="D80" s="47">
        <v>3.0</v>
      </c>
      <c r="E80" s="47"/>
      <c r="F80" s="47">
        <f t="shared" ref="F80:F85" si="1">SUM(C80:D80)</f>
        <v>4</v>
      </c>
      <c r="G80" s="47">
        <v>0.0</v>
      </c>
      <c r="H80" s="47">
        <f t="shared" ref="H80:H85" si="2">F80+G80</f>
        <v>4</v>
      </c>
    </row>
    <row r="81" ht="15.75" customHeight="1">
      <c r="B81" s="46" t="s">
        <v>1482</v>
      </c>
      <c r="C81" s="47">
        <v>10.0</v>
      </c>
      <c r="D81" s="47">
        <v>4.0</v>
      </c>
      <c r="E81" s="47"/>
      <c r="F81" s="47">
        <f t="shared" si="1"/>
        <v>14</v>
      </c>
      <c r="G81" s="47">
        <v>-2.0</v>
      </c>
      <c r="H81" s="47">
        <f t="shared" si="2"/>
        <v>12</v>
      </c>
    </row>
    <row r="82" ht="15.75" customHeight="1">
      <c r="B82" s="46" t="s">
        <v>1302</v>
      </c>
      <c r="C82" s="47">
        <v>10.0</v>
      </c>
      <c r="D82" s="47">
        <v>7.0</v>
      </c>
      <c r="E82" s="47"/>
      <c r="F82" s="47">
        <f t="shared" si="1"/>
        <v>17</v>
      </c>
      <c r="G82" s="47">
        <v>0.0</v>
      </c>
      <c r="H82" s="47">
        <f t="shared" si="2"/>
        <v>17</v>
      </c>
    </row>
    <row r="83" ht="15.75" customHeight="1">
      <c r="B83" s="46" t="s">
        <v>815</v>
      </c>
      <c r="C83" s="47">
        <v>4.0</v>
      </c>
      <c r="D83" s="47">
        <v>9.0</v>
      </c>
      <c r="E83" s="47"/>
      <c r="F83" s="47">
        <f t="shared" si="1"/>
        <v>13</v>
      </c>
      <c r="G83" s="47">
        <v>0.0</v>
      </c>
      <c r="H83" s="47">
        <f t="shared" si="2"/>
        <v>13</v>
      </c>
    </row>
    <row r="84" ht="15.75" customHeight="1">
      <c r="B84" s="46" t="s">
        <v>706</v>
      </c>
      <c r="C84" s="47">
        <v>4.0</v>
      </c>
      <c r="D84" s="47">
        <v>0.0</v>
      </c>
      <c r="E84" s="47"/>
      <c r="F84" s="47">
        <f t="shared" si="1"/>
        <v>4</v>
      </c>
      <c r="G84" s="47">
        <v>0.0</v>
      </c>
      <c r="H84" s="47">
        <f t="shared" si="2"/>
        <v>4</v>
      </c>
    </row>
    <row r="85" ht="15.75" customHeight="1">
      <c r="B85" s="46" t="s">
        <v>1490</v>
      </c>
      <c r="C85" s="47">
        <v>1.0</v>
      </c>
      <c r="D85" s="47">
        <v>0.0</v>
      </c>
      <c r="E85" s="47"/>
      <c r="F85" s="47">
        <f t="shared" si="1"/>
        <v>1</v>
      </c>
      <c r="G85" s="47">
        <v>0.0</v>
      </c>
      <c r="H85" s="47">
        <f t="shared" si="2"/>
        <v>1</v>
      </c>
    </row>
    <row r="86" ht="15.75" customHeight="1">
      <c r="B86" s="49" t="s">
        <v>1491</v>
      </c>
      <c r="C86" s="108">
        <f t="shared" ref="C86:D86" si="3">SUM(C80:C85)</f>
        <v>30</v>
      </c>
      <c r="D86" s="108">
        <f t="shared" si="3"/>
        <v>23</v>
      </c>
      <c r="E86" s="108"/>
      <c r="F86" s="108">
        <f t="shared" ref="F86:H86" si="4">SUM(F80:F85)</f>
        <v>53</v>
      </c>
      <c r="G86" s="108">
        <f t="shared" si="4"/>
        <v>-2</v>
      </c>
      <c r="H86" s="108">
        <f t="shared" si="4"/>
        <v>51</v>
      </c>
    </row>
    <row r="87" ht="15.75" customHeight="1">
      <c r="B87" s="46" t="s">
        <v>816</v>
      </c>
      <c r="C87" s="47">
        <v>3.0</v>
      </c>
      <c r="D87" s="47">
        <v>3.0</v>
      </c>
      <c r="E87" s="47"/>
      <c r="F87" s="47">
        <f>SUM(C87:D87)</f>
        <v>6</v>
      </c>
      <c r="G87" s="47">
        <v>0.0</v>
      </c>
      <c r="H87" s="47">
        <f>F87+G87</f>
        <v>6</v>
      </c>
    </row>
    <row r="88" ht="15.75" customHeight="1">
      <c r="B88" s="49" t="s">
        <v>622</v>
      </c>
      <c r="C88" s="112">
        <f t="shared" ref="C88:D88" si="5">SUM(C86:C87)</f>
        <v>33</v>
      </c>
      <c r="D88" s="112">
        <f t="shared" si="5"/>
        <v>26</v>
      </c>
      <c r="E88" s="112"/>
      <c r="F88" s="112">
        <f t="shared" ref="F88:H88" si="6">SUM(F86:F87)</f>
        <v>59</v>
      </c>
      <c r="G88" s="112">
        <f t="shared" si="6"/>
        <v>-2</v>
      </c>
      <c r="H88" s="112">
        <f t="shared" si="6"/>
        <v>57</v>
      </c>
    </row>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N2"/>
    <mergeCell ref="A74:P74"/>
  </mergeCells>
  <conditionalFormatting sqref="L66">
    <cfRule type="colorScale" priority="1">
      <colorScale>
        <cfvo type="min"/>
        <cfvo type="percentile" val="50"/>
        <cfvo type="max"/>
        <color rgb="FFF8696B"/>
        <color rgb="FFFCFCFF"/>
        <color rgb="FF5A8AC6"/>
      </colorScale>
    </cfRule>
  </conditionalFormatting>
  <conditionalFormatting sqref="K66">
    <cfRule type="colorScale" priority="2">
      <colorScale>
        <cfvo type="min"/>
        <cfvo type="percentile" val="50"/>
        <cfvo type="max"/>
        <color rgb="FF5A8AC6"/>
        <color rgb="FFFCFCFF"/>
        <color rgb="FFF8696B"/>
      </colorScale>
    </cfRule>
  </conditionalFormatting>
  <conditionalFormatting sqref="L67">
    <cfRule type="colorScale" priority="3">
      <colorScale>
        <cfvo type="min"/>
        <cfvo type="percentile" val="50"/>
        <cfvo type="max"/>
        <color rgb="FFF8696B"/>
        <color rgb="FFFCFCFF"/>
        <color rgb="FF5A8AC6"/>
      </colorScale>
    </cfRule>
  </conditionalFormatting>
  <conditionalFormatting sqref="K67">
    <cfRule type="colorScale" priority="4">
      <colorScale>
        <cfvo type="min"/>
        <cfvo type="percentile" val="50"/>
        <cfvo type="max"/>
        <color rgb="FF5A8AC6"/>
        <color rgb="FFFCFCFF"/>
        <color rgb="FFF8696B"/>
      </colorScale>
    </cfRule>
  </conditionalFormatting>
  <conditionalFormatting sqref="K57">
    <cfRule type="colorScale" priority="5">
      <colorScale>
        <cfvo type="min"/>
        <cfvo type="percentile" val="50"/>
        <cfvo type="max"/>
        <color rgb="FFF8696B"/>
        <color rgb="FFFCFCFF"/>
        <color rgb="FF5A8AC6"/>
      </colorScale>
    </cfRule>
  </conditionalFormatting>
  <conditionalFormatting sqref="K56">
    <cfRule type="colorScale" priority="6">
      <colorScale>
        <cfvo type="min"/>
        <cfvo type="percentile" val="50"/>
        <cfvo type="max"/>
        <color rgb="FFF8696B"/>
        <color rgb="FFFCFCFF"/>
        <color rgb="FF5A8AC6"/>
      </colorScale>
    </cfRule>
  </conditionalFormatting>
  <conditionalFormatting sqref="K55">
    <cfRule type="colorScale" priority="7">
      <colorScale>
        <cfvo type="min"/>
        <cfvo type="percentile" val="50"/>
        <cfvo type="max"/>
        <color rgb="FFF8696B"/>
        <color rgb="FFFCFCFF"/>
        <color rgb="FF5A8AC6"/>
      </colorScale>
    </cfRule>
  </conditionalFormatting>
  <conditionalFormatting sqref="K54">
    <cfRule type="colorScale" priority="8">
      <colorScale>
        <cfvo type="min"/>
        <cfvo type="percentile" val="50"/>
        <cfvo type="max"/>
        <color rgb="FFF8696B"/>
        <color rgb="FFFCFCFF"/>
        <color rgb="FF5A8AC6"/>
      </colorScale>
    </cfRule>
  </conditionalFormatting>
  <conditionalFormatting sqref="K53">
    <cfRule type="colorScale" priority="9">
      <colorScale>
        <cfvo type="min"/>
        <cfvo type="percentile" val="50"/>
        <cfvo type="max"/>
        <color rgb="FFF8696B"/>
        <color rgb="FFFCFCFF"/>
        <color rgb="FF5A8AC6"/>
      </colorScale>
    </cfRule>
  </conditionalFormatting>
  <conditionalFormatting sqref="K52">
    <cfRule type="colorScale" priority="10">
      <colorScale>
        <cfvo type="min"/>
        <cfvo type="percentile" val="50"/>
        <cfvo type="max"/>
        <color rgb="FFF8696B"/>
        <color rgb="FFFCFCFF"/>
        <color rgb="FF5A8AC6"/>
      </colorScale>
    </cfRule>
  </conditionalFormatting>
  <conditionalFormatting sqref="K51">
    <cfRule type="colorScale" priority="11">
      <colorScale>
        <cfvo type="min"/>
        <cfvo type="percentile" val="50"/>
        <cfvo type="max"/>
        <color rgb="FFF8696B"/>
        <color rgb="FFFCFCFF"/>
        <color rgb="FF5A8AC6"/>
      </colorScale>
    </cfRule>
  </conditionalFormatting>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43"/>
  </cols>
  <sheetData>
    <row r="1" ht="14.25" customHeight="1"/>
    <row r="2" ht="14.25" customHeight="1">
      <c r="B2" s="53" t="s">
        <v>821</v>
      </c>
      <c r="J2" s="54" t="s">
        <v>822</v>
      </c>
      <c r="K2" s="54"/>
      <c r="L2" s="54"/>
      <c r="M2" s="54"/>
      <c r="N2" s="54"/>
      <c r="Q2" s="54" t="s">
        <v>823</v>
      </c>
      <c r="R2" s="54"/>
      <c r="S2" s="54"/>
      <c r="T2" s="54"/>
      <c r="U2" s="54"/>
    </row>
    <row r="3" ht="14.25" customHeight="1">
      <c r="B3" s="54"/>
      <c r="C3" s="55"/>
      <c r="D3" s="55"/>
      <c r="E3" s="55"/>
      <c r="F3" s="55"/>
      <c r="G3" s="55"/>
      <c r="J3" s="56"/>
      <c r="Q3" s="56"/>
    </row>
    <row r="4" ht="14.25" customHeight="1">
      <c r="B4" s="45" t="s">
        <v>826</v>
      </c>
      <c r="J4" s="45" t="s">
        <v>827</v>
      </c>
      <c r="Q4" s="45" t="s">
        <v>828</v>
      </c>
    </row>
    <row r="5" ht="97.5" customHeight="1"/>
    <row r="6" ht="14.25" customHeight="1">
      <c r="B6" s="54"/>
      <c r="C6" s="55"/>
      <c r="D6" s="55"/>
      <c r="E6" s="55"/>
      <c r="F6" s="55"/>
      <c r="G6" s="55"/>
      <c r="J6" s="56"/>
      <c r="Q6" s="56"/>
    </row>
    <row r="7" ht="14.25" customHeight="1">
      <c r="B7" s="57" t="s">
        <v>830</v>
      </c>
      <c r="C7" s="57" t="s">
        <v>833</v>
      </c>
      <c r="D7" s="57" t="s">
        <v>834</v>
      </c>
      <c r="E7" s="57" t="s">
        <v>835</v>
      </c>
      <c r="F7" s="57" t="s">
        <v>837</v>
      </c>
      <c r="G7" s="57" t="s">
        <v>838</v>
      </c>
      <c r="J7" s="57" t="s">
        <v>830</v>
      </c>
      <c r="K7" s="57" t="s">
        <v>833</v>
      </c>
      <c r="L7" s="57" t="s">
        <v>840</v>
      </c>
      <c r="M7" s="57" t="s">
        <v>841</v>
      </c>
      <c r="N7" s="57" t="s">
        <v>843</v>
      </c>
      <c r="O7" s="57" t="s">
        <v>844</v>
      </c>
      <c r="Q7" s="57" t="s">
        <v>830</v>
      </c>
      <c r="R7" s="57" t="s">
        <v>833</v>
      </c>
      <c r="S7" s="57" t="s">
        <v>846</v>
      </c>
      <c r="T7" s="57" t="s">
        <v>847</v>
      </c>
      <c r="U7" s="57" t="s">
        <v>848</v>
      </c>
      <c r="V7" s="57" t="s">
        <v>844</v>
      </c>
    </row>
    <row r="8" ht="14.25" customHeight="1">
      <c r="B8" s="59" t="s">
        <v>852</v>
      </c>
      <c r="C8" s="59" t="s">
        <v>859</v>
      </c>
      <c r="D8" s="60">
        <v>1696816.0</v>
      </c>
      <c r="E8" s="60">
        <v>3163292.69</v>
      </c>
      <c r="F8" s="60">
        <v>2801247.11</v>
      </c>
      <c r="G8" s="61">
        <v>0.885</v>
      </c>
      <c r="J8" s="59" t="s">
        <v>870</v>
      </c>
      <c r="K8" s="59" t="s">
        <v>859</v>
      </c>
      <c r="L8" s="62">
        <v>2070927.0</v>
      </c>
      <c r="M8" s="62">
        <v>1740362.0</v>
      </c>
      <c r="N8" s="62">
        <v>1588647.0000000002</v>
      </c>
      <c r="O8" s="63">
        <f>N8/M8</f>
        <v>0.9128256075</v>
      </c>
      <c r="Q8" s="59" t="s">
        <v>870</v>
      </c>
      <c r="R8" s="59" t="s">
        <v>859</v>
      </c>
      <c r="S8" s="62">
        <v>640539.0</v>
      </c>
      <c r="T8" s="65">
        <v>1174971.0</v>
      </c>
      <c r="U8" s="65">
        <v>513404.27</v>
      </c>
      <c r="V8" s="63">
        <f>SUM(U8/T8)</f>
        <v>0.4369505886</v>
      </c>
    </row>
    <row r="9" ht="55.5" customHeight="1">
      <c r="B9" s="69"/>
      <c r="C9" s="71" t="s">
        <v>899</v>
      </c>
      <c r="D9" s="69"/>
      <c r="E9" s="69"/>
      <c r="F9" s="69"/>
      <c r="G9" s="69"/>
      <c r="J9" s="69"/>
      <c r="K9" s="71" t="s">
        <v>899</v>
      </c>
      <c r="L9" s="69"/>
      <c r="M9" s="69"/>
      <c r="N9" s="69"/>
      <c r="O9" s="69"/>
      <c r="Q9" s="69"/>
      <c r="R9" s="71" t="s">
        <v>899</v>
      </c>
      <c r="S9" s="69"/>
      <c r="T9" s="69"/>
      <c r="U9" s="69"/>
      <c r="V9" s="69"/>
    </row>
    <row r="10" ht="14.25" customHeight="1">
      <c r="B10" s="59" t="s">
        <v>914</v>
      </c>
      <c r="C10" s="59" t="s">
        <v>859</v>
      </c>
      <c r="D10" s="77">
        <v>579428.000000048</v>
      </c>
      <c r="E10" s="60">
        <v>277242.31</v>
      </c>
      <c r="F10" s="60">
        <v>274546.01</v>
      </c>
      <c r="G10" s="61">
        <v>0.9903</v>
      </c>
      <c r="J10" s="59" t="s">
        <v>914</v>
      </c>
      <c r="K10" s="59" t="s">
        <v>859</v>
      </c>
      <c r="L10" s="62">
        <v>177981.0</v>
      </c>
      <c r="M10" s="62">
        <v>24222.0</v>
      </c>
      <c r="N10" s="62">
        <v>24219.62</v>
      </c>
      <c r="O10" s="63">
        <f>N10/M10</f>
        <v>0.9999017422</v>
      </c>
      <c r="Q10" s="59" t="s">
        <v>914</v>
      </c>
      <c r="R10" s="59" t="s">
        <v>859</v>
      </c>
      <c r="S10" s="62">
        <v>0.0</v>
      </c>
      <c r="T10" s="62">
        <v>0.0</v>
      </c>
      <c r="U10" s="62">
        <v>0.0</v>
      </c>
      <c r="V10" s="63">
        <v>0.0</v>
      </c>
    </row>
    <row r="11" ht="59.25" customHeight="1">
      <c r="B11" s="69"/>
      <c r="C11" s="71" t="s">
        <v>899</v>
      </c>
      <c r="D11" s="78"/>
      <c r="E11" s="69"/>
      <c r="F11" s="69"/>
      <c r="G11" s="69"/>
      <c r="J11" s="69"/>
      <c r="K11" s="71" t="s">
        <v>899</v>
      </c>
      <c r="L11" s="69"/>
      <c r="M11" s="69"/>
      <c r="N11" s="69"/>
      <c r="O11" s="69"/>
      <c r="Q11" s="69"/>
      <c r="R11" s="71" t="s">
        <v>899</v>
      </c>
      <c r="S11" s="69"/>
      <c r="T11" s="69"/>
      <c r="U11" s="69"/>
      <c r="V11" s="69"/>
    </row>
    <row r="12" ht="14.25" customHeight="1">
      <c r="B12" s="59" t="s">
        <v>914</v>
      </c>
      <c r="C12" s="59" t="s">
        <v>996</v>
      </c>
      <c r="D12" s="78"/>
      <c r="E12" s="60">
        <v>52000.0</v>
      </c>
      <c r="F12" s="80">
        <v>0.0</v>
      </c>
      <c r="G12" s="61">
        <v>0.0</v>
      </c>
      <c r="J12" s="59" t="s">
        <v>914</v>
      </c>
      <c r="K12" s="59" t="s">
        <v>996</v>
      </c>
      <c r="L12" s="62">
        <v>89909.0</v>
      </c>
      <c r="M12" s="62">
        <v>89909.0</v>
      </c>
      <c r="N12" s="62">
        <v>89776.03</v>
      </c>
      <c r="O12" s="63">
        <f>N12/M12</f>
        <v>0.9985210602</v>
      </c>
      <c r="Q12" s="59" t="s">
        <v>914</v>
      </c>
      <c r="R12" s="59" t="s">
        <v>996</v>
      </c>
      <c r="S12" s="62">
        <v>0.0</v>
      </c>
      <c r="T12" s="62">
        <v>0.0</v>
      </c>
      <c r="U12" s="62">
        <v>0.0</v>
      </c>
      <c r="V12" s="63">
        <v>0.0</v>
      </c>
    </row>
    <row r="13" ht="63.0" customHeight="1">
      <c r="B13" s="69"/>
      <c r="C13" s="71" t="s">
        <v>1010</v>
      </c>
      <c r="D13" s="69"/>
      <c r="E13" s="69"/>
      <c r="F13" s="69"/>
      <c r="G13" s="69"/>
      <c r="J13" s="69"/>
      <c r="K13" s="71" t="s">
        <v>1010</v>
      </c>
      <c r="L13" s="69"/>
      <c r="M13" s="69"/>
      <c r="N13" s="69"/>
      <c r="O13" s="69"/>
      <c r="P13" s="87"/>
      <c r="Q13" s="69"/>
      <c r="R13" s="71" t="s">
        <v>1010</v>
      </c>
      <c r="S13" s="69"/>
      <c r="T13" s="69"/>
      <c r="U13" s="69"/>
      <c r="V13" s="69"/>
    </row>
    <row r="14" ht="14.25" customHeight="1">
      <c r="B14" s="59" t="s">
        <v>1023</v>
      </c>
      <c r="C14" s="59" t="s">
        <v>996</v>
      </c>
      <c r="D14" s="60">
        <v>39267.0</v>
      </c>
      <c r="E14" s="60">
        <v>39960.09</v>
      </c>
      <c r="F14" s="60">
        <v>39886.95</v>
      </c>
      <c r="G14" s="61">
        <v>0.9982</v>
      </c>
      <c r="J14" s="59" t="s">
        <v>1023</v>
      </c>
      <c r="K14" s="59" t="s">
        <v>996</v>
      </c>
      <c r="L14" s="62">
        <v>32839.0</v>
      </c>
      <c r="M14" s="62">
        <v>32840.0</v>
      </c>
      <c r="N14" s="62">
        <v>11779.5</v>
      </c>
      <c r="O14" s="63">
        <f>N14/M14</f>
        <v>0.3586936663</v>
      </c>
      <c r="Q14" s="59" t="s">
        <v>1023</v>
      </c>
      <c r="R14" s="59" t="s">
        <v>996</v>
      </c>
      <c r="S14" s="62">
        <v>0.0</v>
      </c>
      <c r="T14" s="62">
        <v>0.0</v>
      </c>
      <c r="U14" s="62">
        <v>0.0</v>
      </c>
      <c r="V14" s="63">
        <v>0.0</v>
      </c>
    </row>
    <row r="15" ht="60.0" customHeight="1">
      <c r="B15" s="69"/>
      <c r="C15" s="71" t="s">
        <v>1010</v>
      </c>
      <c r="D15" s="69"/>
      <c r="E15" s="69"/>
      <c r="F15" s="69"/>
      <c r="G15" s="69"/>
      <c r="J15" s="69"/>
      <c r="K15" s="71" t="s">
        <v>1010</v>
      </c>
      <c r="L15" s="69"/>
      <c r="M15" s="69"/>
      <c r="N15" s="69"/>
      <c r="O15" s="69"/>
      <c r="P15" s="87"/>
      <c r="Q15" s="69"/>
      <c r="R15" s="71" t="s">
        <v>1010</v>
      </c>
      <c r="S15" s="69"/>
      <c r="T15" s="69"/>
      <c r="U15" s="69"/>
      <c r="V15" s="69"/>
    </row>
    <row r="16" ht="14.25" customHeight="1">
      <c r="B16" s="59" t="s">
        <v>1066</v>
      </c>
      <c r="C16" s="59" t="s">
        <v>1067</v>
      </c>
      <c r="D16" s="60">
        <v>4915.0</v>
      </c>
      <c r="E16" s="60">
        <v>4915.0</v>
      </c>
      <c r="F16" s="60">
        <v>4304.5</v>
      </c>
      <c r="G16" s="61">
        <v>0.8758</v>
      </c>
      <c r="J16" s="59" t="s">
        <v>1070</v>
      </c>
      <c r="K16" s="59" t="s">
        <v>859</v>
      </c>
      <c r="L16" s="62">
        <v>35596.0</v>
      </c>
      <c r="M16" s="62">
        <v>31466.0</v>
      </c>
      <c r="N16" s="62">
        <v>28879.08</v>
      </c>
      <c r="O16" s="63">
        <f>N16/M16</f>
        <v>0.9177868175</v>
      </c>
      <c r="Q16" s="59" t="s">
        <v>1070</v>
      </c>
      <c r="R16" s="59" t="s">
        <v>859</v>
      </c>
      <c r="S16" s="62">
        <v>0.0</v>
      </c>
      <c r="T16" s="62">
        <v>0.0</v>
      </c>
      <c r="U16" s="62">
        <v>0.0</v>
      </c>
      <c r="V16" s="63">
        <v>0.0</v>
      </c>
    </row>
    <row r="17" ht="61.5" customHeight="1">
      <c r="B17" s="69"/>
      <c r="C17" s="71" t="s">
        <v>1102</v>
      </c>
      <c r="D17" s="69"/>
      <c r="E17" s="69"/>
      <c r="F17" s="69"/>
      <c r="G17" s="69"/>
      <c r="J17" s="69"/>
      <c r="K17" s="71" t="s">
        <v>899</v>
      </c>
      <c r="L17" s="69"/>
      <c r="M17" s="69"/>
      <c r="N17" s="69"/>
      <c r="O17" s="69"/>
      <c r="P17" s="87"/>
      <c r="Q17" s="69"/>
      <c r="R17" s="71" t="s">
        <v>899</v>
      </c>
      <c r="S17" s="69"/>
      <c r="T17" s="69"/>
      <c r="U17" s="69"/>
      <c r="V17" s="69"/>
    </row>
    <row r="18" ht="14.25" customHeight="1">
      <c r="B18" s="59" t="s">
        <v>1070</v>
      </c>
      <c r="C18" s="59" t="s">
        <v>859</v>
      </c>
      <c r="D18" s="60">
        <v>80970.8</v>
      </c>
      <c r="E18" s="60">
        <v>56065.44</v>
      </c>
      <c r="F18" s="60">
        <v>45374.64</v>
      </c>
      <c r="G18" s="61">
        <v>0.8093</v>
      </c>
      <c r="J18" s="59" t="s">
        <v>1132</v>
      </c>
      <c r="K18" s="59" t="s">
        <v>996</v>
      </c>
      <c r="L18" s="62">
        <v>13611.4</v>
      </c>
      <c r="M18" s="62">
        <v>9979.43</v>
      </c>
      <c r="N18" s="62">
        <v>9979.43</v>
      </c>
      <c r="O18" s="63">
        <f>N18/M18</f>
        <v>1</v>
      </c>
      <c r="Q18" s="59" t="s">
        <v>1132</v>
      </c>
      <c r="R18" s="59" t="s">
        <v>996</v>
      </c>
      <c r="S18" s="62">
        <v>0.0</v>
      </c>
      <c r="T18" s="62">
        <v>0.0</v>
      </c>
      <c r="U18" s="62">
        <v>0.0</v>
      </c>
      <c r="V18" s="63">
        <v>0.0</v>
      </c>
    </row>
    <row r="19" ht="64.5" customHeight="1">
      <c r="B19" s="69"/>
      <c r="C19" s="71" t="s">
        <v>899</v>
      </c>
      <c r="D19" s="69"/>
      <c r="E19" s="69"/>
      <c r="F19" s="69"/>
      <c r="G19" s="69"/>
      <c r="J19" s="69"/>
      <c r="K19" s="71" t="s">
        <v>1010</v>
      </c>
      <c r="L19" s="69"/>
      <c r="M19" s="69"/>
      <c r="N19" s="69"/>
      <c r="O19" s="69"/>
      <c r="Q19" s="69"/>
      <c r="R19" s="71" t="s">
        <v>1010</v>
      </c>
      <c r="S19" s="69"/>
      <c r="T19" s="69"/>
      <c r="U19" s="69"/>
      <c r="V19" s="69"/>
    </row>
    <row r="20" ht="14.25" customHeight="1">
      <c r="B20" s="59" t="s">
        <v>1132</v>
      </c>
      <c r="C20" s="59" t="s">
        <v>996</v>
      </c>
      <c r="D20" s="60">
        <v>83800.0</v>
      </c>
      <c r="E20" s="60">
        <v>70188.6</v>
      </c>
      <c r="F20" s="60">
        <v>70188.6</v>
      </c>
      <c r="G20" s="61">
        <v>1.0</v>
      </c>
      <c r="J20" s="94" t="s">
        <v>1205</v>
      </c>
      <c r="K20" s="10"/>
      <c r="L20" s="96">
        <f t="shared" ref="L20:N20" si="1">SUM(L8:L19)</f>
        <v>2420863.4</v>
      </c>
      <c r="M20" s="97">
        <f t="shared" si="1"/>
        <v>1928778.43</v>
      </c>
      <c r="N20" s="97">
        <f t="shared" si="1"/>
        <v>1753280.66</v>
      </c>
      <c r="O20" s="98">
        <f>N20/M20</f>
        <v>0.9090109225</v>
      </c>
      <c r="Q20" s="59" t="s">
        <v>1066</v>
      </c>
      <c r="R20" s="59" t="s">
        <v>1067</v>
      </c>
      <c r="S20" s="65">
        <v>15000.0</v>
      </c>
      <c r="T20" s="65">
        <v>15000.0</v>
      </c>
      <c r="U20" s="65">
        <v>4356.1</v>
      </c>
      <c r="V20" s="99">
        <f>SUM(U20/T20)</f>
        <v>0.2904066667</v>
      </c>
    </row>
    <row r="21" ht="62.25" customHeight="1">
      <c r="B21" s="69"/>
      <c r="C21" s="71" t="s">
        <v>1010</v>
      </c>
      <c r="D21" s="69"/>
      <c r="E21" s="69"/>
      <c r="F21" s="69"/>
      <c r="G21" s="69"/>
      <c r="M21" s="100"/>
      <c r="N21" s="101"/>
      <c r="O21" s="102"/>
      <c r="Q21" s="69"/>
      <c r="R21" s="71" t="s">
        <v>1102</v>
      </c>
      <c r="S21" s="69"/>
      <c r="T21" s="69"/>
      <c r="U21" s="69"/>
      <c r="V21" s="69"/>
    </row>
    <row r="22" ht="14.25" customHeight="1">
      <c r="Q22" s="94" t="s">
        <v>1205</v>
      </c>
      <c r="R22" s="10"/>
      <c r="S22" s="96">
        <f t="shared" ref="S22:U22" si="2">SUM(S8:S21)</f>
        <v>655539</v>
      </c>
      <c r="T22" s="97">
        <f t="shared" si="2"/>
        <v>1189971</v>
      </c>
      <c r="U22" s="97">
        <f t="shared" si="2"/>
        <v>517760.37</v>
      </c>
    </row>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5">
    <mergeCell ref="J8:J9"/>
    <mergeCell ref="L8:L9"/>
    <mergeCell ref="J10:J11"/>
    <mergeCell ref="L10:L11"/>
    <mergeCell ref="J12:J13"/>
    <mergeCell ref="L12:L13"/>
    <mergeCell ref="M8:M9"/>
    <mergeCell ref="N8:N9"/>
    <mergeCell ref="M10:M11"/>
    <mergeCell ref="N10:N11"/>
    <mergeCell ref="O10:O11"/>
    <mergeCell ref="M12:M13"/>
    <mergeCell ref="N12:N13"/>
    <mergeCell ref="O12:O13"/>
    <mergeCell ref="O8:O9"/>
    <mergeCell ref="Q8:Q9"/>
    <mergeCell ref="Q10:Q11"/>
    <mergeCell ref="Q12:Q13"/>
    <mergeCell ref="S8:S9"/>
    <mergeCell ref="T8:T9"/>
    <mergeCell ref="S10:S11"/>
    <mergeCell ref="T10:T11"/>
    <mergeCell ref="S12:S13"/>
    <mergeCell ref="T12:T13"/>
    <mergeCell ref="U8:U9"/>
    <mergeCell ref="V8:V9"/>
    <mergeCell ref="U10:U11"/>
    <mergeCell ref="V10:V11"/>
    <mergeCell ref="U12:U13"/>
    <mergeCell ref="V12:V13"/>
    <mergeCell ref="B2:G2"/>
    <mergeCell ref="B4:G5"/>
    <mergeCell ref="J4:O5"/>
    <mergeCell ref="Q4:V5"/>
    <mergeCell ref="B8:B9"/>
    <mergeCell ref="D8:D9"/>
    <mergeCell ref="E8:E9"/>
    <mergeCell ref="E10:E11"/>
    <mergeCell ref="E12:E13"/>
    <mergeCell ref="F8:F9"/>
    <mergeCell ref="G8:G9"/>
    <mergeCell ref="B10:B11"/>
    <mergeCell ref="F10:F11"/>
    <mergeCell ref="G10:G11"/>
    <mergeCell ref="B12:B13"/>
    <mergeCell ref="G14:G15"/>
    <mergeCell ref="D18:D19"/>
    <mergeCell ref="B20:B21"/>
    <mergeCell ref="D20:D21"/>
    <mergeCell ref="E20:E21"/>
    <mergeCell ref="F20:F21"/>
    <mergeCell ref="G20:G21"/>
    <mergeCell ref="D10:D13"/>
    <mergeCell ref="D14:D15"/>
    <mergeCell ref="D16:D17"/>
    <mergeCell ref="E16:E17"/>
    <mergeCell ref="F16:F17"/>
    <mergeCell ref="G16:G17"/>
    <mergeCell ref="G18:G19"/>
    <mergeCell ref="E14:E15"/>
    <mergeCell ref="F14:F15"/>
    <mergeCell ref="J14:J15"/>
    <mergeCell ref="M14:M15"/>
    <mergeCell ref="N14:N15"/>
    <mergeCell ref="O14:O15"/>
    <mergeCell ref="J16:J17"/>
    <mergeCell ref="O16:O17"/>
    <mergeCell ref="E18:E19"/>
    <mergeCell ref="F18:F19"/>
    <mergeCell ref="J18:J19"/>
    <mergeCell ref="M18:M19"/>
    <mergeCell ref="N18:N19"/>
    <mergeCell ref="O18:O19"/>
    <mergeCell ref="J20:K20"/>
    <mergeCell ref="F12:F13"/>
    <mergeCell ref="G12:G13"/>
    <mergeCell ref="Q14:Q15"/>
    <mergeCell ref="S14:S15"/>
    <mergeCell ref="T14:T15"/>
    <mergeCell ref="U14:U15"/>
    <mergeCell ref="V14:V15"/>
    <mergeCell ref="B14:B15"/>
    <mergeCell ref="B16:B17"/>
    <mergeCell ref="B18:B19"/>
    <mergeCell ref="L14:L15"/>
    <mergeCell ref="L16:L17"/>
    <mergeCell ref="L18:L19"/>
    <mergeCell ref="M16:M17"/>
    <mergeCell ref="N16:N17"/>
    <mergeCell ref="Q16:Q17"/>
    <mergeCell ref="S16:S17"/>
    <mergeCell ref="T16:T17"/>
    <mergeCell ref="U16:U17"/>
    <mergeCell ref="V16:V17"/>
    <mergeCell ref="S18:S19"/>
    <mergeCell ref="T18:T19"/>
    <mergeCell ref="U18:U19"/>
    <mergeCell ref="V18:V19"/>
    <mergeCell ref="Q18:Q19"/>
    <mergeCell ref="Q20:Q21"/>
    <mergeCell ref="S20:S21"/>
    <mergeCell ref="T20:T21"/>
    <mergeCell ref="U20:U21"/>
    <mergeCell ref="V20:V21"/>
    <mergeCell ref="Q22:R2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6.86"/>
    <col customWidth="1" min="2" max="2" width="33.57"/>
    <col customWidth="1" min="3" max="3" width="23.86"/>
    <col customWidth="1" min="4" max="4" width="28.0"/>
    <col customWidth="1" min="5" max="5" width="28.71"/>
    <col customWidth="1" min="6" max="6" width="23.14"/>
    <col customWidth="1" min="7" max="7" width="46.14"/>
    <col customWidth="1" min="8" max="8" width="76.29"/>
    <col customWidth="1" min="9" max="9" width="28.14"/>
    <col customWidth="1" min="10" max="10" width="44.71"/>
    <col customWidth="1" min="11" max="11" width="48.71"/>
    <col customWidth="1" min="12" max="12" width="25.57"/>
    <col customWidth="1" min="13" max="13" width="29.29"/>
    <col customWidth="1" min="14" max="14" width="24.29"/>
    <col customWidth="1" min="15" max="15" width="24.0"/>
    <col customWidth="1" min="16" max="16" width="20.86"/>
    <col customWidth="1" min="17" max="17" width="22.57"/>
    <col customWidth="1" min="18" max="18" width="21.14"/>
    <col customWidth="1" min="19" max="19" width="27.71"/>
    <col customWidth="1" min="20" max="20" width="17.14"/>
    <col customWidth="1" min="21" max="21" width="18.29"/>
    <col customWidth="1" min="22" max="26" width="17.14"/>
  </cols>
  <sheetData>
    <row r="1">
      <c r="A1" s="67" t="s">
        <v>892</v>
      </c>
    </row>
    <row r="2">
      <c r="A2" s="73" t="s">
        <v>1</v>
      </c>
      <c r="B2" s="75"/>
      <c r="C2" s="75"/>
      <c r="D2" s="75"/>
      <c r="E2" s="75"/>
      <c r="F2" s="75"/>
      <c r="G2" s="75"/>
      <c r="H2" s="75"/>
      <c r="I2" s="75"/>
      <c r="J2" s="75"/>
      <c r="K2" s="75"/>
      <c r="L2" s="75"/>
      <c r="M2" s="75"/>
      <c r="N2" s="75"/>
      <c r="O2" s="75"/>
      <c r="P2" s="75"/>
      <c r="Q2" s="75"/>
      <c r="R2" s="75"/>
      <c r="S2" s="75"/>
      <c r="T2" s="75"/>
      <c r="U2" s="76"/>
    </row>
    <row r="3" ht="77.25" customHeight="1">
      <c r="A3" s="28" t="s">
        <v>2</v>
      </c>
      <c r="B3" s="29" t="s">
        <v>3</v>
      </c>
      <c r="C3" s="29" t="s">
        <v>4</v>
      </c>
      <c r="D3" s="29" t="s">
        <v>5</v>
      </c>
      <c r="E3" s="29" t="s">
        <v>6</v>
      </c>
      <c r="F3" s="29" t="s">
        <v>7</v>
      </c>
      <c r="G3" s="29" t="s">
        <v>8</v>
      </c>
      <c r="H3" s="29" t="s">
        <v>9</v>
      </c>
      <c r="I3" s="29" t="s">
        <v>10</v>
      </c>
      <c r="J3" s="29" t="s">
        <v>11</v>
      </c>
      <c r="K3" s="29" t="s">
        <v>12</v>
      </c>
      <c r="L3" s="29" t="s">
        <v>943</v>
      </c>
      <c r="M3" s="29" t="s">
        <v>946</v>
      </c>
      <c r="N3" s="29" t="s">
        <v>951</v>
      </c>
      <c r="O3" s="29" t="s">
        <v>952</v>
      </c>
      <c r="P3" s="29" t="s">
        <v>954</v>
      </c>
      <c r="Q3" s="29" t="s">
        <v>956</v>
      </c>
      <c r="R3" s="29" t="s">
        <v>14</v>
      </c>
      <c r="S3" s="29" t="s">
        <v>961</v>
      </c>
      <c r="T3" s="29" t="s">
        <v>963</v>
      </c>
      <c r="U3" s="29" t="s">
        <v>967</v>
      </c>
    </row>
    <row r="4" ht="212.25" customHeight="1">
      <c r="A4" s="14">
        <v>1.0</v>
      </c>
      <c r="B4" s="18" t="s">
        <v>972</v>
      </c>
      <c r="C4" s="27" t="s">
        <v>974</v>
      </c>
      <c r="D4" s="16" t="s">
        <v>105</v>
      </c>
      <c r="E4" s="27" t="s">
        <v>978</v>
      </c>
      <c r="F4" s="20" t="s">
        <v>983</v>
      </c>
      <c r="G4" s="18" t="s">
        <v>984</v>
      </c>
      <c r="H4" s="18" t="s">
        <v>985</v>
      </c>
      <c r="I4" s="22" t="s">
        <v>987</v>
      </c>
      <c r="J4" s="23" t="s">
        <v>991</v>
      </c>
      <c r="K4" s="23"/>
      <c r="L4" s="24">
        <v>4120627.61</v>
      </c>
      <c r="M4" s="24">
        <v>752032.0</v>
      </c>
      <c r="N4" s="24">
        <v>1913591.87</v>
      </c>
      <c r="O4" s="24">
        <v>374501.52</v>
      </c>
      <c r="P4" s="24">
        <v>1712904.97</v>
      </c>
      <c r="Q4" s="81">
        <f t="shared" ref="Q4:Q9" si="1">N4-P4</f>
        <v>200686.9</v>
      </c>
      <c r="R4" s="83" t="s">
        <v>106</v>
      </c>
      <c r="S4" s="85">
        <f t="shared" ref="S4:S9" si="2">(O4+P4)/L4</f>
        <v>0.5065748928</v>
      </c>
      <c r="T4" s="32">
        <v>37.0</v>
      </c>
      <c r="U4" s="86">
        <f t="shared" ref="U4:U9" si="3">P4/N4</f>
        <v>0.8951255473</v>
      </c>
    </row>
    <row r="5" ht="97.5" customHeight="1">
      <c r="A5" s="14">
        <v>2.0</v>
      </c>
      <c r="B5" s="18" t="s">
        <v>1015</v>
      </c>
      <c r="C5" s="27" t="s">
        <v>1017</v>
      </c>
      <c r="D5" s="16" t="s">
        <v>105</v>
      </c>
      <c r="E5" s="27" t="s">
        <v>1020</v>
      </c>
      <c r="F5" s="20" t="s">
        <v>1025</v>
      </c>
      <c r="G5" s="18" t="s">
        <v>1026</v>
      </c>
      <c r="H5" s="18" t="s">
        <v>1029</v>
      </c>
      <c r="I5" s="22" t="s">
        <v>211</v>
      </c>
      <c r="J5" s="23" t="s">
        <v>1031</v>
      </c>
      <c r="K5" s="23" t="s">
        <v>1033</v>
      </c>
      <c r="L5" s="24">
        <v>956569.9</v>
      </c>
      <c r="M5" s="24">
        <v>95944.0</v>
      </c>
      <c r="N5" s="24">
        <v>470239.61</v>
      </c>
      <c r="O5" s="24">
        <v>106229.3</v>
      </c>
      <c r="P5" s="24">
        <v>470239.61</v>
      </c>
      <c r="Q5" s="81">
        <f t="shared" si="1"/>
        <v>0</v>
      </c>
      <c r="R5" s="83" t="s">
        <v>106</v>
      </c>
      <c r="S5" s="85">
        <f t="shared" si="2"/>
        <v>0.6026416993</v>
      </c>
      <c r="T5" s="32">
        <v>37.0</v>
      </c>
      <c r="U5" s="86">
        <f t="shared" si="3"/>
        <v>1</v>
      </c>
    </row>
    <row r="6" ht="128.25" customHeight="1">
      <c r="A6" s="14">
        <v>3.0</v>
      </c>
      <c r="B6" s="18" t="s">
        <v>1040</v>
      </c>
      <c r="C6" s="27" t="s">
        <v>1042</v>
      </c>
      <c r="D6" s="16" t="s">
        <v>105</v>
      </c>
      <c r="E6" s="27" t="s">
        <v>1044</v>
      </c>
      <c r="F6" s="20" t="s">
        <v>1045</v>
      </c>
      <c r="G6" s="18" t="s">
        <v>1047</v>
      </c>
      <c r="H6" s="18" t="s">
        <v>1049</v>
      </c>
      <c r="I6" s="22" t="s">
        <v>1050</v>
      </c>
      <c r="J6" s="23" t="s">
        <v>1053</v>
      </c>
      <c r="K6" s="23"/>
      <c r="L6" s="24">
        <v>3197043.3</v>
      </c>
      <c r="M6" s="24">
        <v>225570.0</v>
      </c>
      <c r="N6" s="24">
        <v>396378.38</v>
      </c>
      <c r="O6" s="24">
        <v>127623.22</v>
      </c>
      <c r="P6" s="24">
        <v>253638.38</v>
      </c>
      <c r="Q6" s="81">
        <f t="shared" si="1"/>
        <v>142740</v>
      </c>
      <c r="R6" s="83" t="s">
        <v>106</v>
      </c>
      <c r="S6" s="85">
        <f t="shared" si="2"/>
        <v>0.1192544374</v>
      </c>
      <c r="T6" s="32">
        <v>37.0</v>
      </c>
      <c r="U6" s="86">
        <f t="shared" si="3"/>
        <v>0.6398895419</v>
      </c>
    </row>
    <row r="7" ht="96.0" customHeight="1">
      <c r="A7" s="14">
        <v>4.0</v>
      </c>
      <c r="B7" s="18" t="s">
        <v>1055</v>
      </c>
      <c r="C7" s="27" t="s">
        <v>1056</v>
      </c>
      <c r="D7" s="16" t="s">
        <v>105</v>
      </c>
      <c r="E7" s="27" t="s">
        <v>1057</v>
      </c>
      <c r="F7" s="20" t="s">
        <v>1058</v>
      </c>
      <c r="G7" s="18" t="s">
        <v>1059</v>
      </c>
      <c r="H7" s="18" t="s">
        <v>1061</v>
      </c>
      <c r="I7" s="22" t="s">
        <v>1062</v>
      </c>
      <c r="J7" s="23" t="s">
        <v>1063</v>
      </c>
      <c r="K7" s="23" t="s">
        <v>1064</v>
      </c>
      <c r="L7" s="24">
        <v>248669.63</v>
      </c>
      <c r="M7" s="24">
        <v>210522.0</v>
      </c>
      <c r="N7" s="24">
        <v>145600.26</v>
      </c>
      <c r="O7" s="24">
        <v>38146.69</v>
      </c>
      <c r="P7" s="24">
        <v>139875.18</v>
      </c>
      <c r="Q7" s="81">
        <f t="shared" si="1"/>
        <v>5725.08</v>
      </c>
      <c r="R7" s="83" t="s">
        <v>106</v>
      </c>
      <c r="S7" s="85">
        <f t="shared" si="2"/>
        <v>0.7158971122</v>
      </c>
      <c r="T7" s="32">
        <v>37.0</v>
      </c>
      <c r="U7" s="86">
        <f t="shared" si="3"/>
        <v>0.9606794658</v>
      </c>
    </row>
    <row r="8" ht="154.5" customHeight="1">
      <c r="A8" s="14">
        <v>5.0</v>
      </c>
      <c r="B8" s="18" t="s">
        <v>1068</v>
      </c>
      <c r="C8" s="27" t="s">
        <v>1071</v>
      </c>
      <c r="D8" s="16" t="s">
        <v>25</v>
      </c>
      <c r="E8" s="27" t="s">
        <v>1072</v>
      </c>
      <c r="F8" s="20" t="s">
        <v>1073</v>
      </c>
      <c r="G8" s="18" t="s">
        <v>1074</v>
      </c>
      <c r="H8" s="18" t="s">
        <v>1075</v>
      </c>
      <c r="I8" s="22" t="s">
        <v>1076</v>
      </c>
      <c r="J8" s="23" t="s">
        <v>1077</v>
      </c>
      <c r="K8" s="23" t="s">
        <v>1079</v>
      </c>
      <c r="L8" s="24">
        <v>4376364.3</v>
      </c>
      <c r="M8" s="24">
        <v>376152.0</v>
      </c>
      <c r="N8" s="24">
        <v>207293.14</v>
      </c>
      <c r="O8" s="24">
        <v>1488909.22</v>
      </c>
      <c r="P8" s="24">
        <v>194611.94</v>
      </c>
      <c r="Q8" s="81">
        <f t="shared" si="1"/>
        <v>12681.2</v>
      </c>
      <c r="R8" s="83" t="s">
        <v>106</v>
      </c>
      <c r="S8" s="85">
        <f t="shared" si="2"/>
        <v>0.3846848764</v>
      </c>
      <c r="T8" s="32">
        <v>37.0</v>
      </c>
      <c r="U8" s="86">
        <f t="shared" si="3"/>
        <v>0.9388247966</v>
      </c>
    </row>
    <row r="9" ht="154.5" customHeight="1">
      <c r="A9" s="14">
        <v>6.0</v>
      </c>
      <c r="B9" s="18" t="s">
        <v>1093</v>
      </c>
      <c r="C9" s="27" t="s">
        <v>1095</v>
      </c>
      <c r="D9" s="16" t="s">
        <v>1096</v>
      </c>
      <c r="E9" s="18" t="s">
        <v>1057</v>
      </c>
      <c r="F9" s="20" t="s">
        <v>1100</v>
      </c>
      <c r="G9" s="18" t="s">
        <v>1101</v>
      </c>
      <c r="H9" s="18" t="s">
        <v>1104</v>
      </c>
      <c r="I9" s="22" t="s">
        <v>1106</v>
      </c>
      <c r="J9" s="23" t="s">
        <v>1108</v>
      </c>
      <c r="K9" s="23" t="s">
        <v>90</v>
      </c>
      <c r="L9" s="24">
        <v>347799.54</v>
      </c>
      <c r="M9" s="24">
        <v>36596.0</v>
      </c>
      <c r="N9" s="24">
        <v>30189.43</v>
      </c>
      <c r="O9" s="24">
        <v>279585.13999999996</v>
      </c>
      <c r="P9" s="24">
        <v>29977.03</v>
      </c>
      <c r="Q9" s="81">
        <f t="shared" si="1"/>
        <v>212.4</v>
      </c>
      <c r="R9" s="14" t="s">
        <v>38</v>
      </c>
      <c r="S9" s="85">
        <f t="shared" si="2"/>
        <v>0.8900591703</v>
      </c>
      <c r="T9" s="32">
        <v>37.0</v>
      </c>
      <c r="U9" s="86">
        <f t="shared" si="3"/>
        <v>0.992964425</v>
      </c>
    </row>
    <row r="10">
      <c r="A10" s="73" t="s">
        <v>1121</v>
      </c>
      <c r="B10" s="75"/>
      <c r="C10" s="75"/>
      <c r="D10" s="75"/>
      <c r="E10" s="75"/>
      <c r="F10" s="75"/>
      <c r="G10" s="75"/>
      <c r="H10" s="75"/>
      <c r="I10" s="75"/>
      <c r="J10" s="75"/>
      <c r="K10" s="75"/>
      <c r="L10" s="75"/>
      <c r="M10" s="75"/>
      <c r="N10" s="75"/>
      <c r="O10" s="75"/>
      <c r="P10" s="75"/>
      <c r="Q10" s="75"/>
      <c r="R10" s="75"/>
      <c r="S10" s="75"/>
      <c r="T10" s="75"/>
      <c r="U10" s="76"/>
    </row>
    <row r="11" ht="89.25" customHeight="1">
      <c r="A11" s="28" t="s">
        <v>2</v>
      </c>
      <c r="B11" s="29" t="s">
        <v>3</v>
      </c>
      <c r="C11" s="29" t="s">
        <v>4</v>
      </c>
      <c r="D11" s="11" t="s">
        <v>5</v>
      </c>
      <c r="E11" s="29" t="s">
        <v>6</v>
      </c>
      <c r="F11" s="29" t="s">
        <v>7</v>
      </c>
      <c r="G11" s="29" t="s">
        <v>8</v>
      </c>
      <c r="H11" s="29" t="s">
        <v>9</v>
      </c>
      <c r="I11" s="29" t="s">
        <v>10</v>
      </c>
      <c r="J11" s="29" t="s">
        <v>11</v>
      </c>
      <c r="K11" s="29" t="s">
        <v>12</v>
      </c>
      <c r="L11" s="29" t="s">
        <v>943</v>
      </c>
      <c r="M11" s="29" t="s">
        <v>946</v>
      </c>
      <c r="N11" s="29" t="s">
        <v>951</v>
      </c>
      <c r="O11" s="29" t="s">
        <v>952</v>
      </c>
      <c r="P11" s="29" t="s">
        <v>954</v>
      </c>
      <c r="Q11" s="29" t="s">
        <v>956</v>
      </c>
      <c r="R11" s="29" t="s">
        <v>14</v>
      </c>
      <c r="S11" s="29" t="s">
        <v>1158</v>
      </c>
      <c r="T11" s="29" t="s">
        <v>963</v>
      </c>
      <c r="U11" s="29" t="s">
        <v>967</v>
      </c>
    </row>
    <row r="12" ht="170.25" customHeight="1">
      <c r="A12" s="32">
        <v>7.0</v>
      </c>
      <c r="B12" s="18" t="s">
        <v>1163</v>
      </c>
      <c r="C12" s="20" t="s">
        <v>1165</v>
      </c>
      <c r="D12" s="16" t="s">
        <v>105</v>
      </c>
      <c r="E12" s="16" t="s">
        <v>1168</v>
      </c>
      <c r="F12" s="74" t="s">
        <v>1171</v>
      </c>
      <c r="G12" s="39" t="s">
        <v>1178</v>
      </c>
      <c r="H12" s="18" t="s">
        <v>1181</v>
      </c>
      <c r="I12" s="17" t="s">
        <v>987</v>
      </c>
      <c r="J12" s="25" t="s">
        <v>1204</v>
      </c>
      <c r="K12" s="95" t="s">
        <v>1208</v>
      </c>
      <c r="L12" s="24">
        <v>110000.0</v>
      </c>
      <c r="M12" s="24">
        <v>80970.8</v>
      </c>
      <c r="N12" s="24">
        <v>56065.44</v>
      </c>
      <c r="O12" s="24">
        <v>19029.2</v>
      </c>
      <c r="P12" s="24">
        <v>45374.64</v>
      </c>
      <c r="Q12" s="24">
        <f>N12-P12</f>
        <v>10690.8</v>
      </c>
      <c r="R12" s="42" t="s">
        <v>106</v>
      </c>
      <c r="S12" s="85">
        <f>(O12+P12)/L12</f>
        <v>0.5854894545</v>
      </c>
      <c r="T12" s="32">
        <v>39.0</v>
      </c>
      <c r="U12" s="86">
        <f>P12/N12</f>
        <v>0.8093156854</v>
      </c>
    </row>
    <row r="13">
      <c r="A13" s="73" t="s">
        <v>554</v>
      </c>
      <c r="B13" s="75"/>
      <c r="C13" s="75"/>
      <c r="D13" s="75"/>
      <c r="E13" s="75"/>
      <c r="F13" s="75"/>
      <c r="G13" s="75"/>
      <c r="H13" s="75"/>
      <c r="I13" s="75"/>
      <c r="J13" s="75"/>
      <c r="K13" s="75"/>
      <c r="L13" s="75"/>
      <c r="M13" s="75"/>
      <c r="N13" s="75"/>
      <c r="O13" s="75"/>
      <c r="P13" s="75"/>
      <c r="Q13" s="75"/>
      <c r="R13" s="75"/>
      <c r="S13" s="75"/>
      <c r="T13" s="75"/>
      <c r="U13" s="76"/>
    </row>
    <row r="14" ht="89.25" customHeight="1">
      <c r="A14" s="28" t="s">
        <v>2</v>
      </c>
      <c r="B14" s="29" t="s">
        <v>3</v>
      </c>
      <c r="C14" s="29" t="s">
        <v>4</v>
      </c>
      <c r="D14" s="11" t="s">
        <v>5</v>
      </c>
      <c r="E14" s="29" t="s">
        <v>6</v>
      </c>
      <c r="F14" s="29" t="s">
        <v>7</v>
      </c>
      <c r="G14" s="29" t="s">
        <v>8</v>
      </c>
      <c r="H14" s="29" t="s">
        <v>9</v>
      </c>
      <c r="I14" s="29" t="s">
        <v>10</v>
      </c>
      <c r="J14" s="29" t="s">
        <v>11</v>
      </c>
      <c r="K14" s="29" t="s">
        <v>12</v>
      </c>
      <c r="L14" s="29" t="s">
        <v>943</v>
      </c>
      <c r="M14" s="29" t="s">
        <v>946</v>
      </c>
      <c r="N14" s="29" t="s">
        <v>951</v>
      </c>
      <c r="O14" s="29" t="s">
        <v>952</v>
      </c>
      <c r="P14" s="29" t="s">
        <v>954</v>
      </c>
      <c r="Q14" s="29" t="s">
        <v>956</v>
      </c>
      <c r="R14" s="29" t="s">
        <v>14</v>
      </c>
      <c r="S14" s="29" t="s">
        <v>1158</v>
      </c>
      <c r="T14" s="29" t="s">
        <v>963</v>
      </c>
      <c r="U14" s="29" t="s">
        <v>967</v>
      </c>
    </row>
    <row r="15" ht="134.25" customHeight="1">
      <c r="A15" s="32">
        <v>8.0</v>
      </c>
      <c r="B15" s="18" t="s">
        <v>1304</v>
      </c>
      <c r="C15" s="20" t="s">
        <v>1305</v>
      </c>
      <c r="D15" s="16" t="s">
        <v>1306</v>
      </c>
      <c r="E15" s="16" t="s">
        <v>1307</v>
      </c>
      <c r="F15" s="74" t="s">
        <v>1308</v>
      </c>
      <c r="G15" s="39" t="s">
        <v>1309</v>
      </c>
      <c r="H15" s="18" t="s">
        <v>1310</v>
      </c>
      <c r="I15" s="17" t="s">
        <v>1311</v>
      </c>
      <c r="J15" s="25" t="s">
        <v>1314</v>
      </c>
      <c r="K15" s="39" t="s">
        <v>1315</v>
      </c>
      <c r="L15" s="24">
        <v>98900.0</v>
      </c>
      <c r="M15" s="24">
        <v>60380.0</v>
      </c>
      <c r="N15" s="24">
        <v>52000.0</v>
      </c>
      <c r="O15" s="24">
        <v>60380.0</v>
      </c>
      <c r="P15" s="24">
        <v>0.0</v>
      </c>
      <c r="Q15" s="81">
        <f t="shared" ref="Q15:Q23" si="4">N15-P15</f>
        <v>52000</v>
      </c>
      <c r="R15" s="42" t="s">
        <v>106</v>
      </c>
      <c r="S15" s="85">
        <f t="shared" ref="S15:S30" si="5">(O15+P15)/L15</f>
        <v>0.6105156724</v>
      </c>
      <c r="T15" s="32">
        <v>48.0</v>
      </c>
      <c r="U15" s="86">
        <f t="shared" ref="U15:U23" si="6">P15/N15</f>
        <v>0</v>
      </c>
    </row>
    <row r="16" ht="156.0" customHeight="1">
      <c r="A16" s="32">
        <v>9.0</v>
      </c>
      <c r="B16" s="18" t="s">
        <v>1323</v>
      </c>
      <c r="C16" s="20" t="s">
        <v>1165</v>
      </c>
      <c r="D16" s="16" t="s">
        <v>105</v>
      </c>
      <c r="E16" s="16" t="s">
        <v>1325</v>
      </c>
      <c r="F16" s="74" t="s">
        <v>1171</v>
      </c>
      <c r="G16" s="39" t="s">
        <v>1326</v>
      </c>
      <c r="H16" s="18" t="s">
        <v>1327</v>
      </c>
      <c r="I16" s="17" t="s">
        <v>987</v>
      </c>
      <c r="J16" s="25" t="s">
        <v>1329</v>
      </c>
      <c r="K16" s="39" t="s">
        <v>1330</v>
      </c>
      <c r="L16" s="24">
        <v>110000.0</v>
      </c>
      <c r="M16" s="24">
        <v>79095.0</v>
      </c>
      <c r="N16" s="24">
        <v>60302.45</v>
      </c>
      <c r="O16" s="24">
        <v>20904.43</v>
      </c>
      <c r="P16" s="24">
        <v>57606.15</v>
      </c>
      <c r="Q16" s="81">
        <f t="shared" si="4"/>
        <v>2696.3</v>
      </c>
      <c r="R16" s="42" t="s">
        <v>106</v>
      </c>
      <c r="S16" s="85">
        <f t="shared" si="5"/>
        <v>0.7137325455</v>
      </c>
      <c r="T16" s="32">
        <v>37.0</v>
      </c>
      <c r="U16" s="86">
        <f t="shared" si="6"/>
        <v>0.9552870572</v>
      </c>
    </row>
    <row r="17" ht="131.25" customHeight="1">
      <c r="A17" s="32">
        <v>10.0</v>
      </c>
      <c r="B17" s="18" t="s">
        <v>1332</v>
      </c>
      <c r="C17" s="20" t="s">
        <v>1165</v>
      </c>
      <c r="D17" s="16" t="s">
        <v>105</v>
      </c>
      <c r="E17" s="16" t="s">
        <v>1333</v>
      </c>
      <c r="F17" s="74" t="s">
        <v>1171</v>
      </c>
      <c r="G17" s="39" t="s">
        <v>1335</v>
      </c>
      <c r="H17" s="18" t="s">
        <v>1336</v>
      </c>
      <c r="I17" s="17" t="s">
        <v>721</v>
      </c>
      <c r="J17" s="25" t="s">
        <v>1337</v>
      </c>
      <c r="K17" s="39" t="s">
        <v>1338</v>
      </c>
      <c r="L17" s="24">
        <v>110000.0</v>
      </c>
      <c r="M17" s="24">
        <v>78247.0</v>
      </c>
      <c r="N17" s="24">
        <v>62297.12</v>
      </c>
      <c r="O17" s="24">
        <v>21752.5</v>
      </c>
      <c r="P17" s="24">
        <v>62297.12</v>
      </c>
      <c r="Q17" s="81">
        <f t="shared" si="4"/>
        <v>0</v>
      </c>
      <c r="R17" s="42" t="s">
        <v>106</v>
      </c>
      <c r="S17" s="85">
        <f t="shared" si="5"/>
        <v>0.7640874545</v>
      </c>
      <c r="T17" s="32">
        <v>37.0</v>
      </c>
      <c r="U17" s="86">
        <f t="shared" si="6"/>
        <v>1</v>
      </c>
    </row>
    <row r="18" ht="132.75" customHeight="1">
      <c r="A18" s="32">
        <v>11.0</v>
      </c>
      <c r="B18" s="18" t="s">
        <v>1340</v>
      </c>
      <c r="C18" s="20" t="s">
        <v>1341</v>
      </c>
      <c r="D18" s="16" t="s">
        <v>105</v>
      </c>
      <c r="E18" s="16" t="s">
        <v>1342</v>
      </c>
      <c r="F18" s="74" t="s">
        <v>1343</v>
      </c>
      <c r="G18" s="39" t="s">
        <v>1344</v>
      </c>
      <c r="H18" s="18" t="s">
        <v>1345</v>
      </c>
      <c r="I18" s="17" t="s">
        <v>1346</v>
      </c>
      <c r="J18" s="25" t="s">
        <v>1349</v>
      </c>
      <c r="K18" s="39" t="s">
        <v>1350</v>
      </c>
      <c r="L18" s="24">
        <v>44682.0</v>
      </c>
      <c r="M18" s="24">
        <v>33090.0</v>
      </c>
      <c r="N18" s="24">
        <v>210.0</v>
      </c>
      <c r="O18" s="24">
        <v>7530.0</v>
      </c>
      <c r="P18" s="24">
        <v>210.0</v>
      </c>
      <c r="Q18" s="81">
        <f t="shared" si="4"/>
        <v>0</v>
      </c>
      <c r="R18" s="42" t="s">
        <v>106</v>
      </c>
      <c r="S18" s="85">
        <f t="shared" si="5"/>
        <v>0.1732241171</v>
      </c>
      <c r="T18" s="32">
        <v>37.0</v>
      </c>
      <c r="U18" s="86">
        <f t="shared" si="6"/>
        <v>1</v>
      </c>
    </row>
    <row r="19" ht="124.5" customHeight="1">
      <c r="A19" s="32">
        <v>12.0</v>
      </c>
      <c r="B19" s="18" t="s">
        <v>1351</v>
      </c>
      <c r="C19" s="20" t="s">
        <v>1341</v>
      </c>
      <c r="D19" s="16" t="s">
        <v>105</v>
      </c>
      <c r="E19" s="16" t="s">
        <v>1287</v>
      </c>
      <c r="F19" s="74" t="s">
        <v>1343</v>
      </c>
      <c r="G19" s="39" t="s">
        <v>1352</v>
      </c>
      <c r="H19" s="18" t="s">
        <v>1353</v>
      </c>
      <c r="I19" s="17" t="s">
        <v>1354</v>
      </c>
      <c r="J19" s="25" t="s">
        <v>1357</v>
      </c>
      <c r="K19" s="39" t="s">
        <v>1358</v>
      </c>
      <c r="L19" s="24">
        <v>100000.0</v>
      </c>
      <c r="M19" s="24">
        <v>43673.0</v>
      </c>
      <c r="N19" s="24">
        <v>20692.8</v>
      </c>
      <c r="O19" s="24">
        <v>1236.0</v>
      </c>
      <c r="P19" s="24">
        <v>20692.8</v>
      </c>
      <c r="Q19" s="81">
        <f t="shared" si="4"/>
        <v>0</v>
      </c>
      <c r="R19" s="42" t="s">
        <v>106</v>
      </c>
      <c r="S19" s="85">
        <f t="shared" si="5"/>
        <v>0.219288</v>
      </c>
      <c r="T19" s="32">
        <v>37.0</v>
      </c>
      <c r="U19" s="86">
        <f t="shared" si="6"/>
        <v>1</v>
      </c>
    </row>
    <row r="20" ht="104.25" customHeight="1">
      <c r="A20" s="32">
        <v>13.0</v>
      </c>
      <c r="B20" s="18" t="s">
        <v>1364</v>
      </c>
      <c r="C20" s="20" t="s">
        <v>1341</v>
      </c>
      <c r="D20" s="16" t="s">
        <v>105</v>
      </c>
      <c r="E20" s="16" t="s">
        <v>1366</v>
      </c>
      <c r="F20" s="74" t="s">
        <v>1343</v>
      </c>
      <c r="G20" s="39" t="s">
        <v>1367</v>
      </c>
      <c r="H20" s="18" t="s">
        <v>1369</v>
      </c>
      <c r="I20" s="17" t="s">
        <v>323</v>
      </c>
      <c r="J20" s="25" t="s">
        <v>1372</v>
      </c>
      <c r="K20" s="39" t="s">
        <v>1374</v>
      </c>
      <c r="L20" s="24">
        <v>38867.87</v>
      </c>
      <c r="M20" s="24">
        <v>33440.0</v>
      </c>
      <c r="N20" s="24">
        <v>18291.59</v>
      </c>
      <c r="O20" s="24">
        <v>1894.0</v>
      </c>
      <c r="P20" s="24">
        <v>18291.59</v>
      </c>
      <c r="Q20" s="81">
        <f t="shared" si="4"/>
        <v>0</v>
      </c>
      <c r="R20" s="42" t="s">
        <v>106</v>
      </c>
      <c r="S20" s="85">
        <f t="shared" si="5"/>
        <v>0.5193387237</v>
      </c>
      <c r="T20" s="32">
        <v>37.0</v>
      </c>
      <c r="U20" s="86">
        <f t="shared" si="6"/>
        <v>1</v>
      </c>
    </row>
    <row r="21" ht="124.5" customHeight="1">
      <c r="A21" s="32">
        <v>14.0</v>
      </c>
      <c r="B21" s="18" t="s">
        <v>1381</v>
      </c>
      <c r="C21" s="20" t="s">
        <v>1341</v>
      </c>
      <c r="D21" s="16" t="s">
        <v>105</v>
      </c>
      <c r="E21" s="16" t="s">
        <v>1383</v>
      </c>
      <c r="F21" s="74" t="s">
        <v>1343</v>
      </c>
      <c r="G21" s="39" t="s">
        <v>1384</v>
      </c>
      <c r="H21" s="18" t="s">
        <v>1385</v>
      </c>
      <c r="I21" s="17" t="s">
        <v>1386</v>
      </c>
      <c r="J21" s="25" t="s">
        <v>1387</v>
      </c>
      <c r="K21" s="39" t="s">
        <v>1388</v>
      </c>
      <c r="L21" s="24">
        <v>51727.5</v>
      </c>
      <c r="M21" s="24">
        <v>37754.0</v>
      </c>
      <c r="N21" s="24">
        <v>14218.08</v>
      </c>
      <c r="O21" s="24">
        <v>9271.0</v>
      </c>
      <c r="P21" s="24">
        <v>14218.08</v>
      </c>
      <c r="Q21" s="81">
        <f t="shared" si="4"/>
        <v>0</v>
      </c>
      <c r="R21" s="42" t="s">
        <v>106</v>
      </c>
      <c r="S21" s="85">
        <f t="shared" si="5"/>
        <v>0.4540926973</v>
      </c>
      <c r="T21" s="32">
        <v>37.0</v>
      </c>
      <c r="U21" s="86">
        <f t="shared" si="6"/>
        <v>1</v>
      </c>
    </row>
    <row r="22" ht="126.75" customHeight="1">
      <c r="A22" s="32">
        <v>15.0</v>
      </c>
      <c r="B22" s="18" t="s">
        <v>1392</v>
      </c>
      <c r="C22" s="20" t="s">
        <v>1393</v>
      </c>
      <c r="D22" s="16" t="s">
        <v>105</v>
      </c>
      <c r="E22" s="16" t="s">
        <v>1027</v>
      </c>
      <c r="F22" s="74" t="s">
        <v>1394</v>
      </c>
      <c r="G22" s="39" t="s">
        <v>1396</v>
      </c>
      <c r="H22" s="18" t="s">
        <v>1398</v>
      </c>
      <c r="I22" s="17" t="s">
        <v>1399</v>
      </c>
      <c r="J22" s="25" t="s">
        <v>1400</v>
      </c>
      <c r="K22" s="39" t="s">
        <v>1401</v>
      </c>
      <c r="L22" s="24">
        <v>43231.65</v>
      </c>
      <c r="M22" s="24">
        <v>28331.0</v>
      </c>
      <c r="N22" s="24">
        <v>12255.56</v>
      </c>
      <c r="O22" s="24">
        <v>10969.7</v>
      </c>
      <c r="P22" s="24">
        <v>12255.56</v>
      </c>
      <c r="Q22" s="81">
        <f t="shared" si="4"/>
        <v>0</v>
      </c>
      <c r="R22" s="42" t="s">
        <v>106</v>
      </c>
      <c r="S22" s="85">
        <f t="shared" si="5"/>
        <v>0.537228165</v>
      </c>
      <c r="T22" s="32">
        <v>37.0</v>
      </c>
      <c r="U22" s="86">
        <f t="shared" si="6"/>
        <v>1</v>
      </c>
    </row>
    <row r="23" ht="119.25" customHeight="1">
      <c r="A23" s="32">
        <v>16.0</v>
      </c>
      <c r="B23" s="18" t="s">
        <v>1406</v>
      </c>
      <c r="C23" s="20" t="s">
        <v>1407</v>
      </c>
      <c r="D23" s="16" t="s">
        <v>105</v>
      </c>
      <c r="E23" s="16" t="s">
        <v>1072</v>
      </c>
      <c r="F23" s="74" t="s">
        <v>1408</v>
      </c>
      <c r="G23" s="18" t="s">
        <v>1409</v>
      </c>
      <c r="H23" s="18" t="s">
        <v>1410</v>
      </c>
      <c r="I23" s="17" t="s">
        <v>1412</v>
      </c>
      <c r="J23" s="25" t="s">
        <v>1413</v>
      </c>
      <c r="K23" s="39" t="s">
        <v>1414</v>
      </c>
      <c r="L23" s="24">
        <v>110000.0</v>
      </c>
      <c r="M23" s="24">
        <v>55345.0</v>
      </c>
      <c r="N23" s="24">
        <v>42854.19</v>
      </c>
      <c r="O23" s="24">
        <v>44654.649999999994</v>
      </c>
      <c r="P23" s="24">
        <v>42854.19</v>
      </c>
      <c r="Q23" s="81">
        <f t="shared" si="4"/>
        <v>0</v>
      </c>
      <c r="R23" s="42" t="s">
        <v>106</v>
      </c>
      <c r="S23" s="85">
        <f t="shared" si="5"/>
        <v>0.7955349091</v>
      </c>
      <c r="T23" s="32">
        <v>37.0</v>
      </c>
      <c r="U23" s="86">
        <f t="shared" si="6"/>
        <v>1</v>
      </c>
    </row>
    <row r="24" ht="179.25" customHeight="1">
      <c r="A24" s="32">
        <v>17.0</v>
      </c>
      <c r="B24" s="90" t="s">
        <v>1425</v>
      </c>
      <c r="C24" s="20" t="s">
        <v>1427</v>
      </c>
      <c r="D24" s="16" t="s">
        <v>105</v>
      </c>
      <c r="E24" s="20" t="s">
        <v>1072</v>
      </c>
      <c r="F24" s="74" t="s">
        <v>1429</v>
      </c>
      <c r="G24" s="18" t="s">
        <v>1430</v>
      </c>
      <c r="H24" s="18" t="s">
        <v>1431</v>
      </c>
      <c r="I24" s="17" t="s">
        <v>1076</v>
      </c>
      <c r="J24" s="25" t="s">
        <v>1433</v>
      </c>
      <c r="K24" s="39" t="s">
        <v>1434</v>
      </c>
      <c r="L24" s="24">
        <v>110000.0</v>
      </c>
      <c r="M24" s="24">
        <v>9739.0</v>
      </c>
      <c r="N24" s="24">
        <f>9739-9739</f>
        <v>0</v>
      </c>
      <c r="O24" s="24">
        <v>90259.93000000001</v>
      </c>
      <c r="P24" s="41" t="s">
        <v>1444</v>
      </c>
      <c r="Q24" s="41" t="s">
        <v>1444</v>
      </c>
      <c r="R24" s="14" t="s">
        <v>38</v>
      </c>
      <c r="S24" s="85" t="str">
        <f t="shared" si="5"/>
        <v>#VALUE!</v>
      </c>
      <c r="T24" s="32">
        <v>37.0</v>
      </c>
      <c r="U24" s="86">
        <v>0.0</v>
      </c>
    </row>
    <row r="25" ht="127.5" customHeight="1">
      <c r="A25" s="32">
        <v>18.0</v>
      </c>
      <c r="B25" s="18" t="s">
        <v>1446</v>
      </c>
      <c r="C25" s="20" t="s">
        <v>1447</v>
      </c>
      <c r="D25" s="16" t="s">
        <v>105</v>
      </c>
      <c r="E25" s="20" t="s">
        <v>1072</v>
      </c>
      <c r="F25" s="74" t="s">
        <v>1448</v>
      </c>
      <c r="G25" s="18" t="s">
        <v>1449</v>
      </c>
      <c r="H25" s="18" t="s">
        <v>1450</v>
      </c>
      <c r="I25" s="17" t="s">
        <v>1451</v>
      </c>
      <c r="J25" s="25" t="s">
        <v>1452</v>
      </c>
      <c r="K25" s="39" t="s">
        <v>1453</v>
      </c>
      <c r="L25" s="24">
        <v>110000.0</v>
      </c>
      <c r="M25" s="24">
        <v>35830.0</v>
      </c>
      <c r="N25" s="24">
        <v>13063.8</v>
      </c>
      <c r="O25" s="24">
        <v>63990.21</v>
      </c>
      <c r="P25" s="24">
        <v>13063.8</v>
      </c>
      <c r="Q25" s="81">
        <f>N25-P25</f>
        <v>0</v>
      </c>
      <c r="R25" s="14" t="s">
        <v>38</v>
      </c>
      <c r="S25" s="85">
        <f t="shared" si="5"/>
        <v>0.700491</v>
      </c>
      <c r="T25" s="32">
        <v>37.0</v>
      </c>
      <c r="U25" s="86">
        <f>P25/N25</f>
        <v>1</v>
      </c>
    </row>
    <row r="26" ht="181.5" customHeight="1">
      <c r="A26" s="32">
        <v>19.0</v>
      </c>
      <c r="B26" s="18" t="s">
        <v>1461</v>
      </c>
      <c r="C26" s="20" t="s">
        <v>1463</v>
      </c>
      <c r="D26" s="16" t="s">
        <v>105</v>
      </c>
      <c r="E26" s="20" t="s">
        <v>1465</v>
      </c>
      <c r="F26" s="74" t="s">
        <v>1448</v>
      </c>
      <c r="G26" s="18" t="s">
        <v>1468</v>
      </c>
      <c r="H26" s="18" t="s">
        <v>1469</v>
      </c>
      <c r="I26" s="17" t="s">
        <v>596</v>
      </c>
      <c r="J26" s="25" t="s">
        <v>1470</v>
      </c>
      <c r="K26" s="39" t="s">
        <v>1471</v>
      </c>
      <c r="L26" s="24">
        <v>77694.82</v>
      </c>
      <c r="M26" s="24">
        <v>26845.0</v>
      </c>
      <c r="N26" s="41" t="s">
        <v>1444</v>
      </c>
      <c r="O26" s="41">
        <v>43786.17</v>
      </c>
      <c r="P26" s="41" t="s">
        <v>1444</v>
      </c>
      <c r="Q26" s="41" t="s">
        <v>1444</v>
      </c>
      <c r="R26" s="14" t="s">
        <v>38</v>
      </c>
      <c r="S26" s="85" t="str">
        <f t="shared" si="5"/>
        <v>#VALUE!</v>
      </c>
      <c r="T26" s="32">
        <v>37.0</v>
      </c>
      <c r="U26" s="86">
        <v>0.0</v>
      </c>
    </row>
    <row r="27" ht="120.0" customHeight="1">
      <c r="A27" s="32">
        <v>20.0</v>
      </c>
      <c r="B27" s="18" t="s">
        <v>1474</v>
      </c>
      <c r="C27" s="20" t="s">
        <v>1475</v>
      </c>
      <c r="D27" s="16" t="s">
        <v>105</v>
      </c>
      <c r="E27" s="20" t="s">
        <v>1476</v>
      </c>
      <c r="F27" s="74" t="s">
        <v>1448</v>
      </c>
      <c r="G27" s="18" t="s">
        <v>1477</v>
      </c>
      <c r="H27" s="18" t="s">
        <v>1478</v>
      </c>
      <c r="I27" s="17" t="s">
        <v>1479</v>
      </c>
      <c r="J27" s="25" t="s">
        <v>1480</v>
      </c>
      <c r="K27" s="39" t="s">
        <v>1481</v>
      </c>
      <c r="L27" s="24">
        <v>36256.0</v>
      </c>
      <c r="M27" s="24">
        <v>12259.0</v>
      </c>
      <c r="N27" s="24">
        <v>9177.72</v>
      </c>
      <c r="O27" s="24">
        <v>20700.989999999998</v>
      </c>
      <c r="P27" s="24">
        <v>9177.72</v>
      </c>
      <c r="Q27" s="81">
        <f t="shared" ref="Q27:Q28" si="7">N27-P27</f>
        <v>0</v>
      </c>
      <c r="R27" s="14" t="s">
        <v>38</v>
      </c>
      <c r="S27" s="85">
        <f t="shared" si="5"/>
        <v>0.8241038725</v>
      </c>
      <c r="T27" s="32">
        <v>37.0</v>
      </c>
      <c r="U27" s="86">
        <f t="shared" ref="U27:U28" si="8">P27/N27</f>
        <v>1</v>
      </c>
    </row>
    <row r="28" ht="162.75" customHeight="1">
      <c r="A28" s="32">
        <v>21.0</v>
      </c>
      <c r="B28" s="18" t="s">
        <v>1483</v>
      </c>
      <c r="C28" s="20" t="s">
        <v>1484</v>
      </c>
      <c r="D28" s="16" t="s">
        <v>105</v>
      </c>
      <c r="E28" s="20" t="s">
        <v>1072</v>
      </c>
      <c r="F28" s="74" t="s">
        <v>1448</v>
      </c>
      <c r="G28" s="18" t="s">
        <v>1485</v>
      </c>
      <c r="H28" s="18" t="s">
        <v>1486</v>
      </c>
      <c r="I28" s="17" t="s">
        <v>1487</v>
      </c>
      <c r="J28" s="25" t="s">
        <v>1488</v>
      </c>
      <c r="K28" s="39" t="s">
        <v>1489</v>
      </c>
      <c r="L28" s="24">
        <v>110000.0</v>
      </c>
      <c r="M28" s="24">
        <v>25956.0</v>
      </c>
      <c r="N28" s="24">
        <f>25956-15921</f>
        <v>10035</v>
      </c>
      <c r="O28" s="24">
        <v>74043.08</v>
      </c>
      <c r="P28" s="24">
        <v>10035.0</v>
      </c>
      <c r="Q28" s="81">
        <f t="shared" si="7"/>
        <v>0</v>
      </c>
      <c r="R28" s="14" t="s">
        <v>38</v>
      </c>
      <c r="S28" s="85">
        <f t="shared" si="5"/>
        <v>0.7643461818</v>
      </c>
      <c r="T28" s="32">
        <v>37.0</v>
      </c>
      <c r="U28" s="86">
        <f t="shared" si="8"/>
        <v>1</v>
      </c>
    </row>
    <row r="29" ht="125.25" customHeight="1">
      <c r="A29" s="32">
        <v>22.0</v>
      </c>
      <c r="B29" s="18" t="s">
        <v>1492</v>
      </c>
      <c r="C29" s="20" t="s">
        <v>1493</v>
      </c>
      <c r="D29" s="16" t="s">
        <v>105</v>
      </c>
      <c r="E29" s="16" t="s">
        <v>1494</v>
      </c>
      <c r="F29" s="17" t="s">
        <v>1495</v>
      </c>
      <c r="G29" s="18" t="s">
        <v>1496</v>
      </c>
      <c r="H29" s="18" t="s">
        <v>1497</v>
      </c>
      <c r="I29" s="17" t="s">
        <v>1498</v>
      </c>
      <c r="J29" s="25" t="s">
        <v>1499</v>
      </c>
      <c r="K29" s="39" t="s">
        <v>1500</v>
      </c>
      <c r="L29" s="24">
        <v>19999.98</v>
      </c>
      <c r="M29" s="24">
        <v>5122.000000048</v>
      </c>
      <c r="N29" s="41" t="s">
        <v>1444</v>
      </c>
      <c r="O29" s="24">
        <v>13059.26</v>
      </c>
      <c r="P29" s="41" t="s">
        <v>1444</v>
      </c>
      <c r="Q29" s="41" t="s">
        <v>1444</v>
      </c>
      <c r="R29" s="14" t="s">
        <v>38</v>
      </c>
      <c r="S29" s="85" t="str">
        <f t="shared" si="5"/>
        <v>#VALUE!</v>
      </c>
      <c r="T29" s="32">
        <v>37.0</v>
      </c>
      <c r="U29" s="41">
        <v>0.0</v>
      </c>
    </row>
    <row r="30" ht="118.5" customHeight="1">
      <c r="A30" s="32">
        <v>23.0</v>
      </c>
      <c r="B30" s="18" t="s">
        <v>1502</v>
      </c>
      <c r="C30" s="20" t="s">
        <v>1503</v>
      </c>
      <c r="D30" s="16" t="s">
        <v>105</v>
      </c>
      <c r="E30" s="16" t="s">
        <v>1505</v>
      </c>
      <c r="F30" s="17" t="s">
        <v>1506</v>
      </c>
      <c r="G30" s="18" t="s">
        <v>1507</v>
      </c>
      <c r="H30" s="18" t="s">
        <v>1508</v>
      </c>
      <c r="I30" s="17" t="s">
        <v>1510</v>
      </c>
      <c r="J30" s="25" t="s">
        <v>1511</v>
      </c>
      <c r="K30" s="39" t="s">
        <v>1512</v>
      </c>
      <c r="L30" s="24">
        <v>29997.0</v>
      </c>
      <c r="M30" s="24">
        <v>14322.0</v>
      </c>
      <c r="N30" s="24">
        <v>13844.0</v>
      </c>
      <c r="O30" s="24">
        <v>12947.18</v>
      </c>
      <c r="P30" s="24">
        <v>13844.0</v>
      </c>
      <c r="Q30" s="41" t="s">
        <v>1444</v>
      </c>
      <c r="R30" s="83" t="s">
        <v>106</v>
      </c>
      <c r="S30" s="85">
        <f t="shared" si="5"/>
        <v>0.8931286462</v>
      </c>
      <c r="T30" s="32">
        <v>37.0</v>
      </c>
      <c r="U30" s="41">
        <v>0.0</v>
      </c>
    </row>
    <row r="31" ht="15.75" customHeight="1">
      <c r="A31" s="73" t="s">
        <v>1515</v>
      </c>
      <c r="B31" s="75"/>
      <c r="C31" s="75"/>
      <c r="D31" s="75"/>
      <c r="E31" s="75"/>
      <c r="F31" s="75"/>
      <c r="G31" s="75"/>
      <c r="H31" s="75"/>
      <c r="I31" s="75"/>
      <c r="J31" s="75"/>
      <c r="K31" s="75"/>
      <c r="L31" s="75"/>
      <c r="M31" s="75"/>
      <c r="N31" s="75"/>
      <c r="O31" s="75"/>
      <c r="P31" s="75"/>
      <c r="Q31" s="75"/>
      <c r="R31" s="75"/>
      <c r="S31" s="75"/>
      <c r="T31" s="75"/>
      <c r="U31" s="76"/>
    </row>
    <row r="32" ht="89.25" customHeight="1">
      <c r="A32" s="28" t="s">
        <v>2</v>
      </c>
      <c r="B32" s="29" t="s">
        <v>3</v>
      </c>
      <c r="C32" s="29" t="s">
        <v>4</v>
      </c>
      <c r="D32" s="11" t="s">
        <v>5</v>
      </c>
      <c r="E32" s="29" t="s">
        <v>6</v>
      </c>
      <c r="F32" s="29" t="s">
        <v>7</v>
      </c>
      <c r="G32" s="29" t="s">
        <v>8</v>
      </c>
      <c r="H32" s="29" t="s">
        <v>9</v>
      </c>
      <c r="I32" s="29" t="s">
        <v>10</v>
      </c>
      <c r="J32" s="29" t="s">
        <v>11</v>
      </c>
      <c r="K32" s="29" t="s">
        <v>12</v>
      </c>
      <c r="L32" s="29" t="s">
        <v>943</v>
      </c>
      <c r="M32" s="29" t="s">
        <v>946</v>
      </c>
      <c r="N32" s="29" t="s">
        <v>951</v>
      </c>
      <c r="O32" s="29" t="s">
        <v>952</v>
      </c>
      <c r="P32" s="29" t="s">
        <v>954</v>
      </c>
      <c r="Q32" s="29" t="s">
        <v>956</v>
      </c>
      <c r="R32" s="29" t="s">
        <v>14</v>
      </c>
      <c r="S32" s="29" t="s">
        <v>1158</v>
      </c>
      <c r="T32" s="29" t="s">
        <v>963</v>
      </c>
      <c r="U32" s="29" t="s">
        <v>967</v>
      </c>
    </row>
    <row r="33" ht="128.25" customHeight="1">
      <c r="A33" s="32">
        <v>24.0</v>
      </c>
      <c r="B33" s="18" t="s">
        <v>1522</v>
      </c>
      <c r="C33" s="20" t="s">
        <v>1523</v>
      </c>
      <c r="D33" s="16" t="s">
        <v>1306</v>
      </c>
      <c r="E33" s="16" t="s">
        <v>1524</v>
      </c>
      <c r="F33" s="74" t="s">
        <v>1525</v>
      </c>
      <c r="G33" s="39" t="s">
        <v>1526</v>
      </c>
      <c r="H33" s="18" t="s">
        <v>1528</v>
      </c>
      <c r="I33" s="22" t="s">
        <v>1529</v>
      </c>
      <c r="J33" s="25" t="s">
        <v>1530</v>
      </c>
      <c r="K33" s="39" t="s">
        <v>1531</v>
      </c>
      <c r="L33" s="24">
        <v>40000.0</v>
      </c>
      <c r="M33" s="24">
        <v>16303.0</v>
      </c>
      <c r="N33" s="24">
        <v>10340.09</v>
      </c>
      <c r="O33" s="24">
        <v>16303.0</v>
      </c>
      <c r="P33" s="24">
        <v>10266.95</v>
      </c>
      <c r="Q33" s="81">
        <f t="shared" ref="Q33:Q34" si="9">N33-P33</f>
        <v>73.14</v>
      </c>
      <c r="R33" s="42" t="s">
        <v>106</v>
      </c>
      <c r="S33" s="85">
        <f t="shared" ref="S33:S34" si="10">(O33+P33)/L33</f>
        <v>0.66424875</v>
      </c>
      <c r="T33" s="32">
        <v>48.0</v>
      </c>
      <c r="U33" s="86">
        <f t="shared" ref="U33:U34" si="11">P33/N33</f>
        <v>0.9929265606</v>
      </c>
    </row>
    <row r="34" ht="183.75" customHeight="1">
      <c r="A34" s="32">
        <v>25.0</v>
      </c>
      <c r="B34" s="18" t="s">
        <v>1537</v>
      </c>
      <c r="C34" s="20" t="s">
        <v>1523</v>
      </c>
      <c r="D34" s="16" t="s">
        <v>1306</v>
      </c>
      <c r="E34" s="16" t="s">
        <v>1539</v>
      </c>
      <c r="F34" s="74" t="s">
        <v>1308</v>
      </c>
      <c r="G34" s="39" t="s">
        <v>1543</v>
      </c>
      <c r="H34" s="18" t="s">
        <v>1544</v>
      </c>
      <c r="I34" s="22" t="s">
        <v>1062</v>
      </c>
      <c r="J34" s="25" t="s">
        <v>1547</v>
      </c>
      <c r="K34" s="39" t="s">
        <v>1548</v>
      </c>
      <c r="L34" s="24">
        <v>40000.0</v>
      </c>
      <c r="M34" s="24">
        <v>22964.0</v>
      </c>
      <c r="N34" s="24">
        <v>29620.0</v>
      </c>
      <c r="O34" s="24">
        <v>22964.0</v>
      </c>
      <c r="P34" s="24">
        <v>29620.0</v>
      </c>
      <c r="Q34" s="81">
        <f t="shared" si="9"/>
        <v>0</v>
      </c>
      <c r="R34" s="42" t="s">
        <v>106</v>
      </c>
      <c r="S34" s="85">
        <f t="shared" si="10"/>
        <v>1.3146</v>
      </c>
      <c r="T34" s="32">
        <v>48.0</v>
      </c>
      <c r="U34" s="86">
        <f t="shared" si="11"/>
        <v>1</v>
      </c>
    </row>
    <row r="35" ht="15.75" customHeight="1">
      <c r="A35" s="73" t="s">
        <v>1554</v>
      </c>
      <c r="B35" s="75"/>
      <c r="C35" s="75"/>
      <c r="D35" s="75"/>
      <c r="E35" s="75"/>
      <c r="F35" s="75"/>
      <c r="G35" s="75"/>
      <c r="H35" s="75"/>
      <c r="I35" s="75"/>
      <c r="J35" s="75"/>
      <c r="K35" s="75"/>
      <c r="L35" s="75"/>
      <c r="M35" s="75"/>
      <c r="N35" s="75"/>
      <c r="O35" s="75"/>
      <c r="P35" s="75"/>
      <c r="Q35" s="75"/>
      <c r="R35" s="75"/>
      <c r="S35" s="75"/>
      <c r="T35" s="75"/>
      <c r="U35" s="76"/>
    </row>
    <row r="36" ht="80.25" customHeight="1">
      <c r="A36" s="28" t="s">
        <v>2</v>
      </c>
      <c r="B36" s="28" t="s">
        <v>1240</v>
      </c>
      <c r="C36" s="29" t="s">
        <v>4</v>
      </c>
      <c r="D36" s="11" t="s">
        <v>5</v>
      </c>
      <c r="E36" s="29" t="s">
        <v>6</v>
      </c>
      <c r="F36" s="29" t="s">
        <v>7</v>
      </c>
      <c r="G36" s="29" t="s">
        <v>775</v>
      </c>
      <c r="H36" s="29" t="s">
        <v>1242</v>
      </c>
      <c r="I36" s="29" t="s">
        <v>10</v>
      </c>
      <c r="J36" s="29" t="s">
        <v>11</v>
      </c>
      <c r="K36" s="29" t="s">
        <v>12</v>
      </c>
      <c r="L36" s="29" t="s">
        <v>943</v>
      </c>
      <c r="M36" s="29" t="s">
        <v>946</v>
      </c>
      <c r="N36" s="29" t="s">
        <v>951</v>
      </c>
      <c r="O36" s="29" t="s">
        <v>952</v>
      </c>
      <c r="P36" s="29" t="s">
        <v>954</v>
      </c>
      <c r="Q36" s="29" t="s">
        <v>956</v>
      </c>
      <c r="R36" s="29" t="s">
        <v>14</v>
      </c>
      <c r="S36" s="29" t="s">
        <v>1158</v>
      </c>
      <c r="T36" s="29" t="s">
        <v>963</v>
      </c>
      <c r="U36" s="29" t="s">
        <v>967</v>
      </c>
    </row>
    <row r="37" ht="108.75" customHeight="1">
      <c r="A37" s="32">
        <v>26.0</v>
      </c>
      <c r="B37" s="18" t="s">
        <v>1562</v>
      </c>
      <c r="C37" s="20" t="s">
        <v>1563</v>
      </c>
      <c r="D37" s="16" t="s">
        <v>1245</v>
      </c>
      <c r="E37" s="105" t="s">
        <v>90</v>
      </c>
      <c r="F37" s="105" t="s">
        <v>1564</v>
      </c>
      <c r="G37" s="39" t="s">
        <v>1565</v>
      </c>
      <c r="H37" s="18" t="s">
        <v>1566</v>
      </c>
      <c r="I37" s="22" t="s">
        <v>1567</v>
      </c>
      <c r="J37" s="25" t="s">
        <v>1568</v>
      </c>
      <c r="K37" s="135" t="s">
        <v>1570</v>
      </c>
      <c r="L37" s="24">
        <v>4915.0</v>
      </c>
      <c r="M37" s="24">
        <v>4915.0</v>
      </c>
      <c r="N37" s="24">
        <v>4915.0</v>
      </c>
      <c r="O37" s="40">
        <v>0.0</v>
      </c>
      <c r="P37" s="24">
        <v>4304.5</v>
      </c>
      <c r="Q37" s="81">
        <f>N37-P37</f>
        <v>610.5</v>
      </c>
      <c r="R37" s="83" t="s">
        <v>106</v>
      </c>
      <c r="S37" s="85">
        <f>(O37+P37)/L37</f>
        <v>0.8757884028</v>
      </c>
      <c r="T37" s="32">
        <v>15.0</v>
      </c>
      <c r="U37" s="86">
        <f>P37/N37</f>
        <v>0.8757884028</v>
      </c>
    </row>
    <row r="38" ht="15.75" customHeight="1">
      <c r="A38" s="73" t="s">
        <v>1579</v>
      </c>
      <c r="B38" s="75"/>
      <c r="C38" s="75"/>
      <c r="D38" s="75"/>
      <c r="E38" s="75"/>
      <c r="F38" s="75"/>
      <c r="G38" s="75"/>
      <c r="H38" s="75"/>
      <c r="I38" s="75"/>
      <c r="J38" s="75"/>
      <c r="K38" s="75"/>
      <c r="L38" s="75"/>
      <c r="M38" s="75"/>
      <c r="N38" s="75"/>
      <c r="O38" s="75"/>
      <c r="P38" s="75"/>
      <c r="Q38" s="75"/>
      <c r="R38" s="75"/>
      <c r="S38" s="75"/>
      <c r="T38" s="75"/>
      <c r="U38" s="76"/>
    </row>
    <row r="39" ht="80.25" customHeight="1">
      <c r="A39" s="28" t="s">
        <v>2</v>
      </c>
      <c r="B39" s="29" t="s">
        <v>3</v>
      </c>
      <c r="C39" s="29" t="s">
        <v>4</v>
      </c>
      <c r="D39" s="11" t="s">
        <v>5</v>
      </c>
      <c r="E39" s="29" t="s">
        <v>1584</v>
      </c>
      <c r="F39" s="29" t="s">
        <v>7</v>
      </c>
      <c r="G39" s="29" t="s">
        <v>8</v>
      </c>
      <c r="H39" s="29" t="s">
        <v>9</v>
      </c>
      <c r="I39" s="29" t="s">
        <v>1586</v>
      </c>
      <c r="J39" s="29" t="s">
        <v>11</v>
      </c>
      <c r="K39" s="29" t="s">
        <v>12</v>
      </c>
      <c r="L39" s="29" t="s">
        <v>943</v>
      </c>
      <c r="M39" s="29" t="s">
        <v>946</v>
      </c>
      <c r="N39" s="29" t="s">
        <v>951</v>
      </c>
      <c r="O39" s="29" t="s">
        <v>952</v>
      </c>
      <c r="P39" s="29" t="s">
        <v>954</v>
      </c>
      <c r="Q39" s="29" t="s">
        <v>956</v>
      </c>
      <c r="R39" s="29" t="s">
        <v>14</v>
      </c>
      <c r="S39" s="29" t="s">
        <v>1158</v>
      </c>
      <c r="T39" s="29" t="s">
        <v>963</v>
      </c>
      <c r="U39" s="29" t="s">
        <v>967</v>
      </c>
    </row>
    <row r="40" ht="150.75" customHeight="1">
      <c r="A40" s="32">
        <v>27.0</v>
      </c>
      <c r="B40" s="18" t="s">
        <v>1589</v>
      </c>
      <c r="C40" s="20" t="s">
        <v>1591</v>
      </c>
      <c r="D40" s="16" t="s">
        <v>1458</v>
      </c>
      <c r="E40" s="105" t="s">
        <v>1593</v>
      </c>
      <c r="F40" s="105" t="s">
        <v>1595</v>
      </c>
      <c r="G40" s="18" t="s">
        <v>1597</v>
      </c>
      <c r="H40" s="18" t="s">
        <v>1598</v>
      </c>
      <c r="I40" s="37" t="s">
        <v>721</v>
      </c>
      <c r="J40" s="25" t="s">
        <v>1601</v>
      </c>
      <c r="K40" s="25" t="s">
        <v>1602</v>
      </c>
      <c r="L40" s="24">
        <v>99998.0</v>
      </c>
      <c r="M40" s="24">
        <v>0.0</v>
      </c>
      <c r="N40" s="41" t="s">
        <v>1603</v>
      </c>
      <c r="O40" s="24">
        <v>98461.68</v>
      </c>
      <c r="P40" s="41" t="s">
        <v>1603</v>
      </c>
      <c r="Q40" s="41" t="s">
        <v>1603</v>
      </c>
      <c r="R40" s="14" t="s">
        <v>38</v>
      </c>
      <c r="S40" s="85" t="str">
        <f t="shared" ref="S40:S41" si="12">(O40+P40)/L40</f>
        <v>#VALUE!</v>
      </c>
      <c r="T40" s="50">
        <v>49.0</v>
      </c>
      <c r="U40" s="86">
        <v>0.0</v>
      </c>
    </row>
    <row r="41" ht="109.5" customHeight="1">
      <c r="A41" s="32">
        <v>28.0</v>
      </c>
      <c r="B41" s="18" t="s">
        <v>1606</v>
      </c>
      <c r="C41" s="20" t="s">
        <v>1607</v>
      </c>
      <c r="D41" s="16" t="s">
        <v>1458</v>
      </c>
      <c r="E41" s="105" t="s">
        <v>1608</v>
      </c>
      <c r="F41" s="105" t="s">
        <v>1609</v>
      </c>
      <c r="G41" s="18" t="s">
        <v>1610</v>
      </c>
      <c r="H41" s="18" t="s">
        <v>1611</v>
      </c>
      <c r="I41" s="37" t="s">
        <v>1311</v>
      </c>
      <c r="J41" s="25" t="s">
        <v>1613</v>
      </c>
      <c r="K41" s="25" t="s">
        <v>1614</v>
      </c>
      <c r="L41" s="24">
        <v>99975.0</v>
      </c>
      <c r="M41" s="24">
        <v>83800.0</v>
      </c>
      <c r="N41" s="24">
        <v>70188.6</v>
      </c>
      <c r="O41" s="24">
        <v>16175.0</v>
      </c>
      <c r="P41" s="24">
        <v>70188.6</v>
      </c>
      <c r="Q41" s="81">
        <f>N41-P41</f>
        <v>0</v>
      </c>
      <c r="R41" s="83" t="s">
        <v>106</v>
      </c>
      <c r="S41" s="85">
        <f t="shared" si="12"/>
        <v>0.863851963</v>
      </c>
      <c r="T41" s="50">
        <v>49.0</v>
      </c>
      <c r="U41" s="86">
        <f>P41/N41</f>
        <v>1</v>
      </c>
    </row>
    <row r="42" ht="15.75" customHeight="1">
      <c r="A42" s="73" t="s">
        <v>1628</v>
      </c>
      <c r="B42" s="75"/>
      <c r="C42" s="75"/>
      <c r="D42" s="75"/>
      <c r="E42" s="75"/>
      <c r="F42" s="75"/>
      <c r="G42" s="75"/>
      <c r="H42" s="75"/>
      <c r="I42" s="75"/>
      <c r="J42" s="75"/>
      <c r="K42" s="75"/>
      <c r="L42" s="75"/>
      <c r="M42" s="75"/>
      <c r="N42" s="75"/>
      <c r="O42" s="75"/>
      <c r="P42" s="75"/>
      <c r="Q42" s="75"/>
      <c r="R42" s="75"/>
      <c r="S42" s="75"/>
      <c r="T42" s="75"/>
      <c r="U42" s="76"/>
    </row>
    <row r="43" ht="80.25" customHeight="1">
      <c r="A43" s="28" t="s">
        <v>2</v>
      </c>
      <c r="B43" s="29" t="s">
        <v>3</v>
      </c>
      <c r="C43" s="29" t="s">
        <v>1633</v>
      </c>
      <c r="D43" s="11" t="s">
        <v>5</v>
      </c>
      <c r="E43" s="29" t="s">
        <v>1584</v>
      </c>
      <c r="F43" s="29" t="s">
        <v>1636</v>
      </c>
      <c r="G43" s="29" t="s">
        <v>8</v>
      </c>
      <c r="H43" s="29" t="s">
        <v>9</v>
      </c>
      <c r="I43" s="29" t="s">
        <v>1637</v>
      </c>
      <c r="J43" s="29" t="s">
        <v>11</v>
      </c>
      <c r="K43" s="29" t="s">
        <v>12</v>
      </c>
      <c r="L43" s="29" t="s">
        <v>943</v>
      </c>
      <c r="M43" s="29" t="s">
        <v>946</v>
      </c>
      <c r="N43" s="29" t="s">
        <v>951</v>
      </c>
      <c r="O43" s="29" t="s">
        <v>952</v>
      </c>
      <c r="P43" s="29" t="s">
        <v>954</v>
      </c>
      <c r="Q43" s="29" t="s">
        <v>956</v>
      </c>
      <c r="R43" s="29" t="s">
        <v>14</v>
      </c>
      <c r="S43" s="29" t="s">
        <v>1158</v>
      </c>
      <c r="T43" s="29" t="s">
        <v>963</v>
      </c>
      <c r="U43" s="29" t="s">
        <v>967</v>
      </c>
    </row>
    <row r="44" ht="237.0" customHeight="1">
      <c r="A44" s="32">
        <v>29.0</v>
      </c>
      <c r="B44" s="18" t="s">
        <v>1640</v>
      </c>
      <c r="C44" s="20" t="s">
        <v>1641</v>
      </c>
      <c r="D44" s="16"/>
      <c r="E44" s="105"/>
      <c r="F44" s="105" t="s">
        <v>1643</v>
      </c>
      <c r="G44" s="18"/>
      <c r="H44" s="18"/>
      <c r="I44" s="37" t="s">
        <v>1645</v>
      </c>
      <c r="J44" s="25"/>
      <c r="K44" s="25"/>
      <c r="L44" s="41" t="s">
        <v>1603</v>
      </c>
      <c r="M44" s="24">
        <v>0.0</v>
      </c>
      <c r="N44" s="41" t="s">
        <v>1603</v>
      </c>
      <c r="O44" s="24"/>
      <c r="P44" s="41" t="s">
        <v>1603</v>
      </c>
      <c r="Q44" s="41" t="s">
        <v>1603</v>
      </c>
      <c r="R44" s="83" t="s">
        <v>106</v>
      </c>
      <c r="S44" s="85" t="str">
        <f t="shared" ref="S44:S45" si="13">(O44+P44)/L44</f>
        <v>#VALUE!</v>
      </c>
      <c r="T44" s="50">
        <v>49.0</v>
      </c>
      <c r="U44" s="86">
        <v>0.0</v>
      </c>
    </row>
    <row r="45" ht="173.25" customHeight="1">
      <c r="A45" s="32">
        <v>30.0</v>
      </c>
      <c r="B45" s="18" t="s">
        <v>1652</v>
      </c>
      <c r="C45" s="20" t="s">
        <v>1653</v>
      </c>
      <c r="D45" s="16"/>
      <c r="E45" s="105"/>
      <c r="F45" s="105" t="s">
        <v>1643</v>
      </c>
      <c r="G45" s="18"/>
      <c r="H45" s="18"/>
      <c r="I45" s="37" t="s">
        <v>1655</v>
      </c>
      <c r="J45" s="25"/>
      <c r="K45" s="25"/>
      <c r="L45" s="41" t="s">
        <v>1603</v>
      </c>
      <c r="M45" s="24">
        <v>0.0</v>
      </c>
      <c r="N45" s="41" t="s">
        <v>1603</v>
      </c>
      <c r="O45" s="24"/>
      <c r="P45" s="41" t="s">
        <v>1603</v>
      </c>
      <c r="Q45" s="41" t="s">
        <v>1603</v>
      </c>
      <c r="R45" s="83" t="s">
        <v>106</v>
      </c>
      <c r="S45" s="85" t="str">
        <f t="shared" si="13"/>
        <v>#VALUE!</v>
      </c>
      <c r="T45" s="50">
        <v>49.0</v>
      </c>
      <c r="U45" s="86">
        <v>0.0</v>
      </c>
    </row>
    <row r="46" ht="19.5" customHeight="1">
      <c r="C46" s="170"/>
      <c r="D46" s="170"/>
      <c r="E46" s="171"/>
      <c r="F46" s="170"/>
      <c r="G46" s="170"/>
      <c r="H46" s="170"/>
      <c r="I46" s="170"/>
      <c r="J46" s="170"/>
      <c r="K46" s="170"/>
      <c r="L46" s="170"/>
      <c r="M46" s="173">
        <f t="shared" ref="M46:Q46" si="14">SUM(M3:M41)</f>
        <v>2485196.8</v>
      </c>
      <c r="N46" s="175">
        <f t="shared" si="14"/>
        <v>3663664.13</v>
      </c>
      <c r="O46" s="175">
        <f t="shared" si="14"/>
        <v>3085307.07</v>
      </c>
      <c r="P46" s="175">
        <f t="shared" si="14"/>
        <v>3235547.81</v>
      </c>
      <c r="Q46" s="175">
        <f t="shared" si="14"/>
        <v>428116.32</v>
      </c>
      <c r="T46" s="38"/>
      <c r="U46" s="176">
        <f>P46/N46</f>
        <v>0.8831453144</v>
      </c>
    </row>
    <row r="47" ht="15.75" customHeight="1">
      <c r="B47" s="177" t="s">
        <v>1700</v>
      </c>
      <c r="C47" s="170"/>
      <c r="D47" s="170"/>
      <c r="E47" s="170"/>
      <c r="F47" s="170"/>
      <c r="G47" s="170"/>
      <c r="H47" s="170"/>
      <c r="I47" s="170"/>
      <c r="J47" s="170"/>
      <c r="K47" s="170"/>
      <c r="L47" s="170"/>
      <c r="M47" s="170"/>
      <c r="N47" s="173"/>
      <c r="O47" s="173"/>
      <c r="R47" s="178"/>
    </row>
    <row r="48" ht="15.75" customHeight="1">
      <c r="A48" s="177" t="s">
        <v>1603</v>
      </c>
      <c r="B48" s="167" t="s">
        <v>1715</v>
      </c>
      <c r="C48" s="170"/>
      <c r="D48" s="170"/>
      <c r="E48" s="170"/>
      <c r="F48" s="170"/>
      <c r="G48" s="170"/>
      <c r="H48" s="170"/>
      <c r="I48" s="170"/>
      <c r="J48" s="170"/>
      <c r="K48" s="170"/>
      <c r="L48" s="170"/>
      <c r="M48" s="170"/>
      <c r="N48" s="179"/>
      <c r="O48" s="170"/>
      <c r="R48" s="178"/>
    </row>
    <row r="49" ht="15.75" customHeight="1">
      <c r="A49" s="177" t="s">
        <v>1721</v>
      </c>
      <c r="B49" s="167" t="s">
        <v>1723</v>
      </c>
      <c r="C49" s="170"/>
      <c r="D49" s="170"/>
      <c r="E49" s="170"/>
      <c r="F49" s="170"/>
      <c r="G49" s="170"/>
      <c r="H49" s="170"/>
      <c r="I49" s="170"/>
      <c r="J49" s="170"/>
      <c r="K49" s="170"/>
      <c r="L49" s="170"/>
      <c r="M49" s="170"/>
      <c r="N49" s="179"/>
      <c r="O49" s="170"/>
      <c r="R49" s="178"/>
    </row>
    <row r="50" ht="15.75" customHeight="1">
      <c r="C50" s="170"/>
      <c r="D50" s="170"/>
      <c r="E50" s="171"/>
      <c r="F50" s="170"/>
      <c r="G50" s="170"/>
      <c r="H50" s="170"/>
      <c r="I50" s="170"/>
      <c r="J50" s="170"/>
      <c r="K50" s="170"/>
      <c r="L50" s="170"/>
      <c r="M50" s="179"/>
      <c r="N50" s="170"/>
      <c r="O50" s="170"/>
      <c r="P50" s="170"/>
      <c r="Q50" s="170"/>
      <c r="T50" s="38"/>
    </row>
    <row r="51" ht="15.75" customHeight="1">
      <c r="B51" s="180"/>
      <c r="C51" s="181"/>
      <c r="D51" s="181"/>
      <c r="E51" s="182"/>
      <c r="F51" s="181"/>
      <c r="G51" s="181"/>
      <c r="H51" s="181"/>
      <c r="I51" s="181"/>
      <c r="J51" s="181"/>
      <c r="K51" s="181"/>
      <c r="L51" s="181"/>
      <c r="M51" s="183"/>
      <c r="N51" s="170"/>
      <c r="O51" s="170"/>
      <c r="P51" s="170"/>
      <c r="Q51" s="170"/>
      <c r="T51" s="38"/>
    </row>
    <row r="52" ht="50.25" customHeight="1">
      <c r="B52" s="184" t="s">
        <v>1746</v>
      </c>
      <c r="C52" s="184" t="s">
        <v>1749</v>
      </c>
      <c r="D52" s="185" t="s">
        <v>1752</v>
      </c>
      <c r="E52" s="184" t="s">
        <v>619</v>
      </c>
      <c r="F52" s="184" t="s">
        <v>620</v>
      </c>
      <c r="G52" s="184" t="s">
        <v>622</v>
      </c>
      <c r="H52" s="180"/>
      <c r="M52" s="186" t="s">
        <v>946</v>
      </c>
      <c r="N52" s="186" t="s">
        <v>951</v>
      </c>
      <c r="O52" s="186" t="s">
        <v>952</v>
      </c>
      <c r="P52" s="186" t="s">
        <v>954</v>
      </c>
      <c r="Q52" s="186" t="s">
        <v>956</v>
      </c>
      <c r="T52" s="38"/>
    </row>
    <row r="53" ht="31.5" customHeight="1">
      <c r="B53" s="37" t="s">
        <v>812</v>
      </c>
      <c r="C53" s="32">
        <v>0.0</v>
      </c>
      <c r="D53" s="187">
        <v>6.0</v>
      </c>
      <c r="E53" s="32">
        <f t="shared" ref="E53:E58" si="16">SUM(C53:D53)</f>
        <v>6</v>
      </c>
      <c r="F53" s="32">
        <v>0.0</v>
      </c>
      <c r="G53" s="188">
        <f t="shared" ref="G53:G58" si="17">E53+F53</f>
        <v>6</v>
      </c>
      <c r="H53" s="180"/>
      <c r="M53" s="183">
        <f t="shared" ref="M53:Q53" si="15">SUM(M4:M9)</f>
        <v>1696816</v>
      </c>
      <c r="N53" s="183">
        <f t="shared" si="15"/>
        <v>3163292.69</v>
      </c>
      <c r="O53" s="183">
        <f t="shared" si="15"/>
        <v>2414995.09</v>
      </c>
      <c r="P53" s="183">
        <f t="shared" si="15"/>
        <v>2801247.11</v>
      </c>
      <c r="Q53" s="183">
        <f t="shared" si="15"/>
        <v>362045.58</v>
      </c>
      <c r="T53" s="38"/>
    </row>
    <row r="54" ht="39.0" customHeight="1">
      <c r="B54" s="37" t="s">
        <v>554</v>
      </c>
      <c r="C54" s="32">
        <v>1.0</v>
      </c>
      <c r="D54" s="187">
        <v>15.0</v>
      </c>
      <c r="E54" s="32">
        <f t="shared" si="16"/>
        <v>16</v>
      </c>
      <c r="F54" s="32">
        <v>0.0</v>
      </c>
      <c r="G54" s="188">
        <f t="shared" si="17"/>
        <v>16</v>
      </c>
      <c r="H54" s="180"/>
      <c r="M54" s="183">
        <f t="shared" ref="M54:Q54" si="18">SUM(M14:M30)</f>
        <v>579428</v>
      </c>
      <c r="N54" s="183">
        <f t="shared" si="18"/>
        <v>329242.31</v>
      </c>
      <c r="O54" s="183">
        <f t="shared" si="18"/>
        <v>497379.1</v>
      </c>
      <c r="P54" s="183">
        <f t="shared" si="18"/>
        <v>274546.01</v>
      </c>
      <c r="Q54" s="183">
        <f t="shared" si="18"/>
        <v>54696.3</v>
      </c>
      <c r="T54" s="38"/>
    </row>
    <row r="55" ht="54.0" customHeight="1">
      <c r="B55" s="37" t="s">
        <v>1515</v>
      </c>
      <c r="C55" s="32">
        <v>2.0</v>
      </c>
      <c r="D55" s="187">
        <v>0.0</v>
      </c>
      <c r="E55" s="32">
        <f t="shared" si="16"/>
        <v>2</v>
      </c>
      <c r="F55" s="32">
        <v>0.0</v>
      </c>
      <c r="G55" s="188">
        <f t="shared" si="17"/>
        <v>2</v>
      </c>
      <c r="H55" s="180"/>
      <c r="M55" s="183">
        <f t="shared" ref="M55:Q55" si="19">SUM(M32:M34)</f>
        <v>39267</v>
      </c>
      <c r="N55" s="183">
        <f t="shared" si="19"/>
        <v>39960.09</v>
      </c>
      <c r="O55" s="183">
        <f t="shared" si="19"/>
        <v>39267</v>
      </c>
      <c r="P55" s="183">
        <f t="shared" si="19"/>
        <v>39886.95</v>
      </c>
      <c r="Q55" s="183">
        <f t="shared" si="19"/>
        <v>73.14</v>
      </c>
      <c r="T55" s="38"/>
    </row>
    <row r="56" ht="55.5" customHeight="1">
      <c r="B56" s="37" t="s">
        <v>1554</v>
      </c>
      <c r="C56" s="32">
        <v>1.0</v>
      </c>
      <c r="D56" s="187">
        <v>0.0</v>
      </c>
      <c r="E56" s="32">
        <f t="shared" si="16"/>
        <v>1</v>
      </c>
      <c r="F56" s="32">
        <v>0.0</v>
      </c>
      <c r="G56" s="188">
        <f t="shared" si="17"/>
        <v>1</v>
      </c>
      <c r="H56" s="180"/>
      <c r="M56" s="183">
        <f t="shared" ref="M56:Q56" si="20">SUM(M37)</f>
        <v>4915</v>
      </c>
      <c r="N56" s="183">
        <f t="shared" si="20"/>
        <v>4915</v>
      </c>
      <c r="O56" s="183">
        <f t="shared" si="20"/>
        <v>0</v>
      </c>
      <c r="P56" s="183">
        <f t="shared" si="20"/>
        <v>4304.5</v>
      </c>
      <c r="Q56" s="183">
        <f t="shared" si="20"/>
        <v>610.5</v>
      </c>
      <c r="T56" s="38"/>
    </row>
    <row r="57" ht="57.0" customHeight="1">
      <c r="B57" s="37" t="s">
        <v>1121</v>
      </c>
      <c r="C57" s="32">
        <v>0.0</v>
      </c>
      <c r="D57" s="187">
        <v>1.0</v>
      </c>
      <c r="E57" s="32">
        <f t="shared" si="16"/>
        <v>1</v>
      </c>
      <c r="F57" s="32">
        <v>0.0</v>
      </c>
      <c r="G57" s="188">
        <f t="shared" si="17"/>
        <v>1</v>
      </c>
      <c r="H57" s="180"/>
      <c r="M57" s="183">
        <f t="shared" ref="M57:Q57" si="21">SUM(M12)</f>
        <v>80970.8</v>
      </c>
      <c r="N57" s="183">
        <f t="shared" si="21"/>
        <v>56065.44</v>
      </c>
      <c r="O57" s="183">
        <f t="shared" si="21"/>
        <v>19029.2</v>
      </c>
      <c r="P57" s="183">
        <f t="shared" si="21"/>
        <v>45374.64</v>
      </c>
      <c r="Q57" s="183">
        <f t="shared" si="21"/>
        <v>10690.8</v>
      </c>
      <c r="T57" s="38"/>
    </row>
    <row r="58" ht="48.0" customHeight="1">
      <c r="B58" s="37" t="s">
        <v>1826</v>
      </c>
      <c r="C58" s="32">
        <v>0.0</v>
      </c>
      <c r="D58" s="187">
        <v>2.0</v>
      </c>
      <c r="E58" s="32">
        <f t="shared" si="16"/>
        <v>2</v>
      </c>
      <c r="F58" s="32">
        <v>0.0</v>
      </c>
      <c r="G58" s="188">
        <f t="shared" si="17"/>
        <v>2</v>
      </c>
      <c r="H58" s="180"/>
      <c r="M58" s="183">
        <f t="shared" ref="M58:Q58" si="22">SUM(M40:M41)</f>
        <v>83800</v>
      </c>
      <c r="N58" s="183">
        <f t="shared" si="22"/>
        <v>70188.6</v>
      </c>
      <c r="O58" s="183">
        <f t="shared" si="22"/>
        <v>114636.68</v>
      </c>
      <c r="P58" s="183">
        <f t="shared" si="22"/>
        <v>70188.6</v>
      </c>
      <c r="Q58" s="183">
        <f t="shared" si="22"/>
        <v>0</v>
      </c>
      <c r="T58" s="38"/>
    </row>
    <row r="59" ht="15.75" customHeight="1">
      <c r="B59" s="187"/>
      <c r="C59" s="184">
        <f t="shared" ref="C59:G59" si="23">SUM(C53:C58)</f>
        <v>4</v>
      </c>
      <c r="D59" s="185">
        <f t="shared" si="23"/>
        <v>24</v>
      </c>
      <c r="E59" s="184">
        <f t="shared" si="23"/>
        <v>28</v>
      </c>
      <c r="F59" s="184">
        <f t="shared" si="23"/>
        <v>0</v>
      </c>
      <c r="G59" s="185">
        <f t="shared" si="23"/>
        <v>28</v>
      </c>
      <c r="H59" s="180"/>
      <c r="M59" s="191">
        <f t="shared" ref="M59:Q59" si="24">SUM(M53:M58)</f>
        <v>2485196.8</v>
      </c>
      <c r="N59" s="191">
        <f t="shared" si="24"/>
        <v>3663664.13</v>
      </c>
      <c r="O59" s="191">
        <f t="shared" si="24"/>
        <v>3085307.07</v>
      </c>
      <c r="P59" s="191">
        <f t="shared" si="24"/>
        <v>3235547.81</v>
      </c>
      <c r="Q59" s="191">
        <f t="shared" si="24"/>
        <v>428116.32</v>
      </c>
      <c r="T59" s="38"/>
    </row>
    <row r="60" ht="15.75" customHeight="1">
      <c r="B60" s="180"/>
      <c r="C60" s="181"/>
      <c r="D60" s="181"/>
      <c r="E60" s="182"/>
      <c r="F60" s="181"/>
      <c r="G60" s="181"/>
      <c r="H60" s="181"/>
      <c r="N60" s="170"/>
      <c r="O60" s="170"/>
      <c r="P60" s="170"/>
      <c r="Q60" s="170"/>
      <c r="T60" s="38"/>
    </row>
    <row r="61" ht="15.75" customHeight="1">
      <c r="C61" s="170"/>
      <c r="D61" s="170"/>
      <c r="E61" s="171"/>
      <c r="F61" s="170"/>
      <c r="G61" s="170"/>
      <c r="H61" s="170"/>
      <c r="I61" s="170"/>
      <c r="J61" s="170"/>
      <c r="K61" s="170"/>
      <c r="L61" s="170"/>
      <c r="M61" s="170"/>
      <c r="N61" s="170"/>
      <c r="O61" s="170"/>
      <c r="P61" s="170"/>
      <c r="Q61" s="170"/>
      <c r="T61" s="38"/>
    </row>
    <row r="62" ht="15.75" customHeight="1">
      <c r="B62" s="192" t="s">
        <v>1871</v>
      </c>
      <c r="C62" s="10"/>
      <c r="D62" s="194" t="s">
        <v>1879</v>
      </c>
      <c r="E62" s="10"/>
      <c r="F62" s="194" t="s">
        <v>1881</v>
      </c>
      <c r="G62" s="10"/>
      <c r="H62" s="170"/>
      <c r="I62" s="170"/>
      <c r="J62" s="170"/>
      <c r="K62" s="170"/>
      <c r="L62" s="170"/>
      <c r="M62" s="170"/>
      <c r="N62" s="170"/>
      <c r="O62" s="170"/>
      <c r="P62" s="170"/>
      <c r="Q62" s="170"/>
      <c r="T62" s="38"/>
    </row>
    <row r="63" ht="15.75" customHeight="1">
      <c r="B63" s="195" t="s">
        <v>1885</v>
      </c>
      <c r="C63" s="195" t="s">
        <v>1887</v>
      </c>
      <c r="D63" s="195" t="s">
        <v>1885</v>
      </c>
      <c r="E63" s="195" t="s">
        <v>1887</v>
      </c>
      <c r="F63" s="195" t="s">
        <v>1885</v>
      </c>
      <c r="G63" s="195" t="s">
        <v>1887</v>
      </c>
      <c r="H63" s="170"/>
      <c r="I63" s="170"/>
      <c r="J63" s="170"/>
      <c r="K63" s="170"/>
      <c r="L63" s="170"/>
      <c r="M63" s="170"/>
      <c r="N63" s="170"/>
      <c r="O63" s="170"/>
      <c r="P63" s="170"/>
      <c r="Q63" s="170"/>
      <c r="T63" s="38"/>
    </row>
    <row r="64" ht="15.75" customHeight="1">
      <c r="B64" s="180"/>
      <c r="C64" s="180"/>
      <c r="D64" s="180"/>
      <c r="E64" s="196"/>
      <c r="F64" s="180">
        <v>7.0</v>
      </c>
      <c r="G64" s="181">
        <v>4.0</v>
      </c>
      <c r="H64" s="170"/>
      <c r="I64" s="170"/>
      <c r="J64" s="170"/>
      <c r="K64" s="170"/>
      <c r="L64" s="170"/>
      <c r="M64" s="170"/>
      <c r="N64" s="170"/>
      <c r="O64" s="170"/>
      <c r="P64" s="170"/>
      <c r="Q64" s="170"/>
      <c r="T64" s="38"/>
    </row>
    <row r="65" ht="15.75" customHeight="1">
      <c r="B65" s="185">
        <f t="shared" ref="B65:G65" si="25">SUM(B64)</f>
        <v>0</v>
      </c>
      <c r="C65" s="185">
        <f t="shared" si="25"/>
        <v>0</v>
      </c>
      <c r="D65" s="185">
        <f t="shared" si="25"/>
        <v>0</v>
      </c>
      <c r="E65" s="184">
        <f t="shared" si="25"/>
        <v>0</v>
      </c>
      <c r="F65" s="185">
        <f t="shared" si="25"/>
        <v>7</v>
      </c>
      <c r="G65" s="185">
        <f t="shared" si="25"/>
        <v>4</v>
      </c>
      <c r="H65" s="170"/>
      <c r="I65" s="170"/>
      <c r="J65" s="170"/>
      <c r="K65" s="170"/>
      <c r="L65" s="170"/>
      <c r="M65" s="170"/>
      <c r="N65" s="170"/>
      <c r="O65" s="170"/>
      <c r="P65" s="170"/>
      <c r="Q65" s="170"/>
      <c r="T65" s="38"/>
    </row>
    <row r="66" ht="15.75" customHeight="1">
      <c r="B66" s="197" t="s">
        <v>622</v>
      </c>
      <c r="C66" s="198">
        <f>B65+C65</f>
        <v>0</v>
      </c>
      <c r="D66" s="197" t="s">
        <v>622</v>
      </c>
      <c r="E66" s="195">
        <f>D65+E65</f>
        <v>0</v>
      </c>
      <c r="F66" s="197" t="s">
        <v>622</v>
      </c>
      <c r="G66" s="198">
        <f>F65+G65</f>
        <v>11</v>
      </c>
      <c r="H66" s="170"/>
      <c r="I66" s="170"/>
      <c r="J66" s="170"/>
      <c r="K66" s="170"/>
      <c r="L66" s="170"/>
      <c r="M66" s="170"/>
      <c r="N66" s="170"/>
      <c r="O66" s="170"/>
      <c r="P66" s="170"/>
      <c r="Q66" s="170"/>
      <c r="T66" s="38"/>
    </row>
    <row r="67" ht="15.75" customHeight="1">
      <c r="C67" s="170"/>
      <c r="D67" s="170"/>
      <c r="E67" s="171"/>
      <c r="F67" s="170"/>
      <c r="G67" s="170"/>
      <c r="H67" s="170"/>
      <c r="I67" s="170"/>
      <c r="J67" s="170"/>
      <c r="K67" s="170"/>
      <c r="L67" s="170"/>
      <c r="M67" s="170"/>
      <c r="N67" s="170"/>
      <c r="O67" s="170"/>
      <c r="P67" s="170"/>
      <c r="Q67" s="170"/>
      <c r="T67" s="38"/>
    </row>
    <row r="68" ht="15.75" customHeight="1">
      <c r="C68" s="170"/>
      <c r="D68" s="170"/>
      <c r="E68" s="171"/>
      <c r="F68" s="170"/>
      <c r="G68" s="170"/>
      <c r="H68" s="170"/>
      <c r="I68" s="170"/>
      <c r="J68" s="170"/>
      <c r="K68" s="170"/>
      <c r="L68" s="170"/>
      <c r="M68" s="170"/>
      <c r="N68" s="170"/>
      <c r="O68" s="170"/>
      <c r="P68" s="170"/>
      <c r="Q68" s="170"/>
      <c r="T68" s="38"/>
    </row>
    <row r="69" ht="15.75" customHeight="1">
      <c r="C69" s="170"/>
      <c r="D69" s="170"/>
      <c r="E69" s="171"/>
      <c r="F69" s="170"/>
      <c r="G69" s="170"/>
      <c r="H69" s="170"/>
      <c r="I69" s="170"/>
      <c r="J69" s="170"/>
      <c r="K69" s="170"/>
      <c r="L69" s="170"/>
      <c r="M69" s="170"/>
      <c r="N69" s="170"/>
      <c r="O69" s="170"/>
      <c r="P69" s="170"/>
      <c r="Q69" s="170"/>
      <c r="T69" s="38"/>
    </row>
    <row r="70" ht="15.75" customHeight="1">
      <c r="C70" s="170"/>
      <c r="D70" s="170"/>
      <c r="E70" s="171"/>
      <c r="F70" s="170"/>
      <c r="G70" s="170"/>
      <c r="H70" s="170"/>
      <c r="I70" s="170"/>
      <c r="J70" s="170"/>
      <c r="K70" s="170"/>
      <c r="L70" s="170"/>
      <c r="M70" s="170"/>
      <c r="N70" s="170"/>
      <c r="O70" s="170"/>
      <c r="P70" s="170"/>
      <c r="Q70" s="170"/>
      <c r="T70" s="38"/>
    </row>
    <row r="71" ht="15.75" customHeight="1">
      <c r="C71" s="170"/>
      <c r="D71" s="170"/>
      <c r="E71" s="171"/>
      <c r="F71" s="170"/>
      <c r="G71" s="170"/>
      <c r="H71" s="170"/>
      <c r="I71" s="170"/>
      <c r="J71" s="170"/>
      <c r="K71" s="170"/>
      <c r="L71" s="170"/>
      <c r="M71" s="170"/>
      <c r="N71" s="170"/>
      <c r="O71" s="170"/>
      <c r="P71" s="170"/>
      <c r="Q71" s="170"/>
      <c r="T71" s="38"/>
    </row>
    <row r="72" ht="15.75" customHeight="1">
      <c r="C72" s="170"/>
      <c r="D72" s="170"/>
      <c r="E72" s="171"/>
      <c r="F72" s="170"/>
      <c r="G72" s="170"/>
      <c r="H72" s="170"/>
      <c r="I72" s="170"/>
      <c r="J72" s="170"/>
      <c r="K72" s="170"/>
      <c r="L72" s="170"/>
      <c r="M72" s="170"/>
      <c r="N72" s="170"/>
      <c r="O72" s="170"/>
      <c r="P72" s="170"/>
      <c r="Q72" s="170"/>
      <c r="T72" s="38"/>
    </row>
    <row r="73" ht="15.75" customHeight="1">
      <c r="C73" s="170"/>
      <c r="D73" s="170"/>
      <c r="E73" s="171"/>
      <c r="F73" s="170"/>
      <c r="G73" s="170"/>
      <c r="H73" s="170"/>
      <c r="I73" s="170"/>
      <c r="J73" s="170"/>
      <c r="K73" s="170"/>
      <c r="L73" s="170"/>
      <c r="M73" s="170"/>
      <c r="N73" s="170"/>
      <c r="O73" s="170"/>
      <c r="P73" s="170"/>
      <c r="Q73" s="170"/>
      <c r="T73" s="38"/>
    </row>
    <row r="74" ht="15.75" customHeight="1">
      <c r="C74" s="170"/>
      <c r="D74" s="170"/>
      <c r="E74" s="171"/>
      <c r="F74" s="170"/>
      <c r="G74" s="170"/>
      <c r="H74" s="170"/>
      <c r="I74" s="170"/>
      <c r="J74" s="170"/>
      <c r="K74" s="170"/>
      <c r="L74" s="170"/>
      <c r="M74" s="170"/>
      <c r="N74" s="170"/>
      <c r="O74" s="170"/>
      <c r="P74" s="170"/>
      <c r="Q74" s="170"/>
      <c r="T74" s="38"/>
    </row>
    <row r="75" ht="15.75" customHeight="1">
      <c r="C75" s="170"/>
      <c r="D75" s="170"/>
      <c r="E75" s="171"/>
      <c r="F75" s="170"/>
      <c r="G75" s="170"/>
      <c r="H75" s="170"/>
      <c r="I75" s="170"/>
      <c r="J75" s="170"/>
      <c r="K75" s="170"/>
      <c r="L75" s="170"/>
      <c r="M75" s="170"/>
      <c r="N75" s="170"/>
      <c r="O75" s="170"/>
      <c r="P75" s="170"/>
      <c r="Q75" s="170"/>
      <c r="T75" s="38"/>
    </row>
    <row r="76" ht="15.75" customHeight="1">
      <c r="C76" s="170"/>
      <c r="D76" s="170"/>
      <c r="E76" s="171"/>
      <c r="F76" s="170"/>
      <c r="G76" s="170"/>
      <c r="H76" s="170"/>
      <c r="I76" s="170"/>
      <c r="J76" s="170"/>
      <c r="K76" s="170"/>
      <c r="L76" s="170"/>
      <c r="M76" s="170"/>
      <c r="N76" s="170"/>
      <c r="O76" s="170"/>
      <c r="P76" s="170"/>
      <c r="Q76" s="170"/>
      <c r="T76" s="38"/>
    </row>
    <row r="77" ht="15.75" customHeight="1">
      <c r="C77" s="170"/>
      <c r="D77" s="170"/>
      <c r="E77" s="171"/>
      <c r="F77" s="170"/>
      <c r="G77" s="170"/>
      <c r="H77" s="170"/>
      <c r="I77" s="170"/>
      <c r="J77" s="170"/>
      <c r="K77" s="170"/>
      <c r="L77" s="170"/>
      <c r="M77" s="170"/>
      <c r="N77" s="170"/>
      <c r="O77" s="170"/>
      <c r="P77" s="170"/>
      <c r="Q77" s="170"/>
      <c r="T77" s="38"/>
    </row>
    <row r="78" ht="15.75" customHeight="1">
      <c r="C78" s="170"/>
      <c r="D78" s="170"/>
      <c r="E78" s="171"/>
      <c r="F78" s="170"/>
      <c r="G78" s="170"/>
      <c r="H78" s="170"/>
      <c r="I78" s="170"/>
      <c r="J78" s="170"/>
      <c r="K78" s="170"/>
      <c r="L78" s="170"/>
      <c r="M78" s="170"/>
      <c r="N78" s="170"/>
      <c r="O78" s="170"/>
      <c r="P78" s="170"/>
      <c r="Q78" s="170"/>
      <c r="T78" s="38"/>
    </row>
    <row r="79" ht="15.75" customHeight="1">
      <c r="C79" s="170"/>
      <c r="D79" s="170"/>
      <c r="E79" s="171"/>
      <c r="F79" s="170"/>
      <c r="G79" s="170"/>
      <c r="H79" s="170"/>
      <c r="I79" s="170"/>
      <c r="J79" s="170"/>
      <c r="K79" s="170"/>
      <c r="L79" s="170"/>
      <c r="M79" s="170"/>
      <c r="N79" s="170"/>
      <c r="O79" s="170"/>
      <c r="P79" s="170"/>
      <c r="Q79" s="170"/>
      <c r="T79" s="38"/>
    </row>
    <row r="80" ht="15.75" customHeight="1">
      <c r="C80" s="170"/>
      <c r="D80" s="170"/>
      <c r="E80" s="171"/>
      <c r="F80" s="170"/>
      <c r="G80" s="170"/>
      <c r="H80" s="170"/>
      <c r="I80" s="170"/>
      <c r="J80" s="170"/>
      <c r="K80" s="170"/>
      <c r="L80" s="170"/>
      <c r="M80" s="170"/>
      <c r="N80" s="170"/>
      <c r="O80" s="170"/>
      <c r="P80" s="170"/>
      <c r="Q80" s="170"/>
      <c r="T80" s="38"/>
    </row>
    <row r="81" ht="15.75" customHeight="1">
      <c r="C81" s="170"/>
      <c r="D81" s="170"/>
      <c r="E81" s="171"/>
      <c r="F81" s="170"/>
      <c r="G81" s="170"/>
      <c r="H81" s="170"/>
      <c r="I81" s="170"/>
      <c r="J81" s="170"/>
      <c r="K81" s="170"/>
      <c r="L81" s="170"/>
      <c r="M81" s="170"/>
      <c r="N81" s="170"/>
      <c r="O81" s="170"/>
      <c r="P81" s="170"/>
      <c r="Q81" s="170"/>
      <c r="T81" s="38"/>
    </row>
    <row r="82" ht="15.75" customHeight="1">
      <c r="C82" s="170"/>
      <c r="D82" s="170"/>
      <c r="E82" s="171"/>
      <c r="F82" s="170"/>
      <c r="G82" s="170"/>
      <c r="H82" s="170"/>
      <c r="I82" s="170"/>
      <c r="J82" s="170"/>
      <c r="K82" s="170"/>
      <c r="L82" s="170"/>
      <c r="M82" s="170"/>
      <c r="N82" s="170"/>
      <c r="O82" s="170"/>
      <c r="P82" s="170"/>
      <c r="Q82" s="170"/>
      <c r="T82" s="38"/>
    </row>
    <row r="83" ht="15.75" customHeight="1">
      <c r="C83" s="170"/>
      <c r="D83" s="170"/>
      <c r="E83" s="171"/>
      <c r="F83" s="170"/>
      <c r="G83" s="170"/>
      <c r="H83" s="170"/>
      <c r="I83" s="170"/>
      <c r="J83" s="170"/>
      <c r="K83" s="170"/>
      <c r="L83" s="170"/>
      <c r="M83" s="170"/>
      <c r="N83" s="170"/>
      <c r="O83" s="170"/>
      <c r="P83" s="170"/>
      <c r="Q83" s="170"/>
      <c r="T83" s="38"/>
    </row>
    <row r="84" ht="15.75" customHeight="1">
      <c r="C84" s="170"/>
      <c r="D84" s="170"/>
      <c r="E84" s="171"/>
      <c r="F84" s="170"/>
      <c r="G84" s="170"/>
      <c r="H84" s="170"/>
      <c r="I84" s="170"/>
      <c r="J84" s="170"/>
      <c r="K84" s="170"/>
      <c r="L84" s="170"/>
      <c r="M84" s="170"/>
      <c r="N84" s="170"/>
      <c r="O84" s="170"/>
      <c r="P84" s="170"/>
      <c r="Q84" s="170"/>
      <c r="T84" s="38"/>
    </row>
    <row r="85" ht="15.75" customHeight="1">
      <c r="C85" s="170"/>
      <c r="D85" s="170"/>
      <c r="E85" s="171"/>
      <c r="F85" s="170"/>
      <c r="G85" s="170"/>
      <c r="H85" s="170"/>
      <c r="I85" s="170"/>
      <c r="J85" s="170"/>
      <c r="K85" s="170"/>
      <c r="L85" s="170"/>
      <c r="M85" s="170"/>
      <c r="N85" s="170"/>
      <c r="O85" s="170"/>
      <c r="P85" s="170"/>
      <c r="Q85" s="170"/>
      <c r="T85" s="38"/>
    </row>
    <row r="86" ht="15.75" customHeight="1">
      <c r="C86" s="170"/>
      <c r="D86" s="170"/>
      <c r="E86" s="171"/>
      <c r="F86" s="170"/>
      <c r="G86" s="170"/>
      <c r="H86" s="170"/>
      <c r="I86" s="170"/>
      <c r="J86" s="170"/>
      <c r="K86" s="170"/>
      <c r="L86" s="170"/>
      <c r="M86" s="170"/>
      <c r="N86" s="170"/>
      <c r="O86" s="170"/>
      <c r="P86" s="170"/>
      <c r="Q86" s="170"/>
      <c r="T86" s="38"/>
    </row>
    <row r="87" ht="15.75" customHeight="1">
      <c r="C87" s="170"/>
      <c r="D87" s="170"/>
      <c r="E87" s="171"/>
      <c r="F87" s="170"/>
      <c r="G87" s="170"/>
      <c r="H87" s="170"/>
      <c r="I87" s="170"/>
      <c r="J87" s="170"/>
      <c r="K87" s="170"/>
      <c r="L87" s="170"/>
      <c r="M87" s="170"/>
      <c r="N87" s="170"/>
      <c r="O87" s="170"/>
      <c r="P87" s="170"/>
      <c r="Q87" s="170"/>
      <c r="T87" s="38"/>
    </row>
    <row r="88" ht="15.75" customHeight="1">
      <c r="C88" s="170"/>
      <c r="D88" s="170"/>
      <c r="E88" s="171"/>
      <c r="F88" s="170"/>
      <c r="G88" s="170"/>
      <c r="H88" s="170"/>
      <c r="I88" s="170"/>
      <c r="J88" s="170"/>
      <c r="K88" s="170"/>
      <c r="L88" s="170"/>
      <c r="M88" s="170"/>
      <c r="N88" s="170"/>
      <c r="O88" s="170"/>
      <c r="P88" s="170"/>
      <c r="Q88" s="170"/>
      <c r="T88" s="38"/>
    </row>
    <row r="89" ht="15.75" customHeight="1">
      <c r="C89" s="170"/>
      <c r="D89" s="170"/>
      <c r="E89" s="171"/>
      <c r="F89" s="170"/>
      <c r="G89" s="170"/>
      <c r="H89" s="170"/>
      <c r="I89" s="170"/>
      <c r="J89" s="170"/>
      <c r="K89" s="170"/>
      <c r="L89" s="170"/>
      <c r="M89" s="170"/>
      <c r="N89" s="170"/>
      <c r="O89" s="170"/>
      <c r="P89" s="170"/>
      <c r="Q89" s="170"/>
      <c r="T89" s="38"/>
    </row>
    <row r="90" ht="15.75" customHeight="1">
      <c r="C90" s="170"/>
      <c r="D90" s="170"/>
      <c r="E90" s="171"/>
      <c r="F90" s="170"/>
      <c r="G90" s="170"/>
      <c r="H90" s="170"/>
      <c r="I90" s="170"/>
      <c r="J90" s="170"/>
      <c r="K90" s="170"/>
      <c r="L90" s="170"/>
      <c r="M90" s="170"/>
      <c r="N90" s="170"/>
      <c r="O90" s="170"/>
      <c r="P90" s="170"/>
      <c r="Q90" s="170"/>
      <c r="T90" s="38"/>
    </row>
    <row r="91" ht="15.75" customHeight="1">
      <c r="C91" s="170"/>
      <c r="D91" s="170"/>
      <c r="E91" s="171"/>
      <c r="F91" s="170"/>
      <c r="G91" s="170"/>
      <c r="H91" s="170"/>
      <c r="I91" s="170"/>
      <c r="J91" s="170"/>
      <c r="K91" s="170"/>
      <c r="L91" s="170"/>
      <c r="M91" s="170"/>
      <c r="N91" s="170"/>
      <c r="O91" s="170"/>
      <c r="P91" s="170"/>
      <c r="Q91" s="170"/>
      <c r="T91" s="38"/>
    </row>
    <row r="92" ht="15.75" customHeight="1">
      <c r="C92" s="170"/>
      <c r="D92" s="170"/>
      <c r="E92" s="171"/>
      <c r="F92" s="170"/>
      <c r="G92" s="170"/>
      <c r="H92" s="170"/>
      <c r="I92" s="170"/>
      <c r="J92" s="170"/>
      <c r="K92" s="170"/>
      <c r="L92" s="170"/>
      <c r="M92" s="170"/>
      <c r="N92" s="170"/>
      <c r="O92" s="170"/>
      <c r="P92" s="170"/>
      <c r="Q92" s="170"/>
      <c r="T92" s="38"/>
    </row>
    <row r="93" ht="15.75" customHeight="1">
      <c r="C93" s="170"/>
      <c r="D93" s="170"/>
      <c r="E93" s="171"/>
      <c r="F93" s="170"/>
      <c r="G93" s="170"/>
      <c r="H93" s="170"/>
      <c r="I93" s="170"/>
      <c r="J93" s="170"/>
      <c r="K93" s="170"/>
      <c r="L93" s="170"/>
      <c r="M93" s="170"/>
      <c r="N93" s="170"/>
      <c r="O93" s="170"/>
      <c r="P93" s="170"/>
      <c r="Q93" s="170"/>
      <c r="T93" s="38"/>
    </row>
    <row r="94" ht="15.75" customHeight="1">
      <c r="C94" s="170"/>
      <c r="D94" s="170"/>
      <c r="E94" s="171"/>
      <c r="F94" s="170"/>
      <c r="G94" s="170"/>
      <c r="H94" s="170"/>
      <c r="I94" s="170"/>
      <c r="J94" s="170"/>
      <c r="K94" s="170"/>
      <c r="L94" s="170"/>
      <c r="M94" s="170"/>
      <c r="N94" s="170"/>
      <c r="O94" s="170"/>
      <c r="P94" s="170"/>
      <c r="Q94" s="170"/>
      <c r="T94" s="38"/>
    </row>
    <row r="95" ht="15.75" customHeight="1">
      <c r="C95" s="170"/>
      <c r="D95" s="170"/>
      <c r="E95" s="171"/>
      <c r="F95" s="170"/>
      <c r="G95" s="170"/>
      <c r="H95" s="170"/>
      <c r="I95" s="170"/>
      <c r="J95" s="170"/>
      <c r="K95" s="170"/>
      <c r="L95" s="170"/>
      <c r="M95" s="170"/>
      <c r="N95" s="170"/>
      <c r="O95" s="170"/>
      <c r="P95" s="170"/>
      <c r="Q95" s="170"/>
      <c r="T95" s="38"/>
    </row>
    <row r="96" ht="15.75" customHeight="1">
      <c r="C96" s="170"/>
      <c r="D96" s="170"/>
      <c r="E96" s="171"/>
      <c r="F96" s="170"/>
      <c r="G96" s="170"/>
      <c r="H96" s="170"/>
      <c r="I96" s="170"/>
      <c r="J96" s="170"/>
      <c r="K96" s="170"/>
      <c r="L96" s="170"/>
      <c r="M96" s="170"/>
      <c r="N96" s="170"/>
      <c r="O96" s="170"/>
      <c r="P96" s="170"/>
      <c r="Q96" s="170"/>
      <c r="T96" s="38"/>
    </row>
    <row r="97" ht="15.75" customHeight="1">
      <c r="C97" s="170"/>
      <c r="D97" s="170"/>
      <c r="E97" s="171"/>
      <c r="F97" s="170"/>
      <c r="G97" s="170"/>
      <c r="H97" s="170"/>
      <c r="I97" s="170"/>
      <c r="J97" s="170"/>
      <c r="K97" s="170"/>
      <c r="L97" s="170"/>
      <c r="M97" s="170"/>
      <c r="N97" s="170"/>
      <c r="O97" s="170"/>
      <c r="P97" s="170"/>
      <c r="Q97" s="170"/>
      <c r="T97" s="38"/>
    </row>
    <row r="98" ht="15.75" customHeight="1">
      <c r="C98" s="170"/>
      <c r="D98" s="170"/>
      <c r="E98" s="171"/>
      <c r="F98" s="170"/>
      <c r="G98" s="170"/>
      <c r="H98" s="170"/>
      <c r="I98" s="170"/>
      <c r="J98" s="170"/>
      <c r="K98" s="170"/>
      <c r="L98" s="170"/>
      <c r="M98" s="170"/>
      <c r="N98" s="170"/>
      <c r="O98" s="170"/>
      <c r="P98" s="170"/>
      <c r="Q98" s="170"/>
      <c r="T98" s="38"/>
    </row>
    <row r="99" ht="15.75" customHeight="1">
      <c r="C99" s="170"/>
      <c r="D99" s="170"/>
      <c r="E99" s="171"/>
      <c r="F99" s="170"/>
      <c r="G99" s="170"/>
      <c r="H99" s="170"/>
      <c r="I99" s="170"/>
      <c r="J99" s="170"/>
      <c r="K99" s="170"/>
      <c r="L99" s="170"/>
      <c r="M99" s="170"/>
      <c r="N99" s="170"/>
      <c r="O99" s="170"/>
      <c r="P99" s="170"/>
      <c r="Q99" s="170"/>
      <c r="T99" s="38"/>
    </row>
    <row r="100" ht="15.75" customHeight="1">
      <c r="C100" s="170"/>
      <c r="D100" s="170"/>
      <c r="E100" s="171"/>
      <c r="F100" s="170"/>
      <c r="G100" s="170"/>
      <c r="H100" s="170"/>
      <c r="I100" s="170"/>
      <c r="J100" s="170"/>
      <c r="K100" s="170"/>
      <c r="L100" s="170"/>
      <c r="M100" s="170"/>
      <c r="N100" s="170"/>
      <c r="O100" s="170"/>
      <c r="P100" s="170"/>
      <c r="Q100" s="170"/>
      <c r="T100" s="38"/>
    </row>
    <row r="101" ht="15.75" customHeight="1">
      <c r="C101" s="170"/>
      <c r="D101" s="170"/>
      <c r="E101" s="171"/>
      <c r="F101" s="170"/>
      <c r="G101" s="170"/>
      <c r="H101" s="170"/>
      <c r="I101" s="170"/>
      <c r="J101" s="170"/>
      <c r="K101" s="170"/>
      <c r="L101" s="170"/>
      <c r="M101" s="170"/>
      <c r="N101" s="170"/>
      <c r="O101" s="170"/>
      <c r="P101" s="170"/>
      <c r="Q101" s="170"/>
      <c r="T101" s="38"/>
    </row>
    <row r="102" ht="15.75" customHeight="1">
      <c r="C102" s="170"/>
      <c r="D102" s="170"/>
      <c r="E102" s="171"/>
      <c r="F102" s="170"/>
      <c r="G102" s="170"/>
      <c r="H102" s="170"/>
      <c r="I102" s="170"/>
      <c r="J102" s="170"/>
      <c r="K102" s="170"/>
      <c r="L102" s="170"/>
      <c r="M102" s="170"/>
      <c r="N102" s="170"/>
      <c r="O102" s="170"/>
      <c r="P102" s="170"/>
      <c r="Q102" s="170"/>
      <c r="T102" s="38"/>
    </row>
    <row r="103" ht="15.75" customHeight="1">
      <c r="C103" s="170"/>
      <c r="D103" s="170"/>
      <c r="E103" s="171"/>
      <c r="F103" s="170"/>
      <c r="G103" s="170"/>
      <c r="H103" s="170"/>
      <c r="I103" s="170"/>
      <c r="J103" s="170"/>
      <c r="K103" s="170"/>
      <c r="L103" s="170"/>
      <c r="M103" s="170"/>
      <c r="N103" s="170"/>
      <c r="O103" s="170"/>
      <c r="P103" s="170"/>
      <c r="Q103" s="170"/>
      <c r="T103" s="38"/>
    </row>
    <row r="104" ht="15.75" customHeight="1">
      <c r="C104" s="170"/>
      <c r="D104" s="170"/>
      <c r="E104" s="171"/>
      <c r="F104" s="170"/>
      <c r="G104" s="170"/>
      <c r="H104" s="170"/>
      <c r="I104" s="170"/>
      <c r="J104" s="170"/>
      <c r="K104" s="170"/>
      <c r="L104" s="170"/>
      <c r="M104" s="170"/>
      <c r="N104" s="170"/>
      <c r="O104" s="170"/>
      <c r="P104" s="170"/>
      <c r="Q104" s="170"/>
      <c r="T104" s="38"/>
    </row>
    <row r="105" ht="15.75" customHeight="1">
      <c r="C105" s="170"/>
      <c r="D105" s="170"/>
      <c r="E105" s="171"/>
      <c r="F105" s="170"/>
      <c r="G105" s="170"/>
      <c r="H105" s="170"/>
      <c r="I105" s="170"/>
      <c r="J105" s="170"/>
      <c r="K105" s="170"/>
      <c r="L105" s="170"/>
      <c r="M105" s="170"/>
      <c r="N105" s="170"/>
      <c r="O105" s="170"/>
      <c r="P105" s="170"/>
      <c r="Q105" s="170"/>
      <c r="T105" s="38"/>
    </row>
    <row r="106" ht="15.75" customHeight="1">
      <c r="C106" s="170"/>
      <c r="D106" s="170"/>
      <c r="E106" s="171"/>
      <c r="F106" s="170"/>
      <c r="G106" s="170"/>
      <c r="H106" s="170"/>
      <c r="I106" s="170"/>
      <c r="J106" s="170"/>
      <c r="K106" s="170"/>
      <c r="L106" s="170"/>
      <c r="M106" s="170"/>
      <c r="N106" s="170"/>
      <c r="O106" s="170"/>
      <c r="P106" s="170"/>
      <c r="Q106" s="170"/>
      <c r="T106" s="38"/>
    </row>
    <row r="107" ht="15.75" customHeight="1">
      <c r="C107" s="170"/>
      <c r="D107" s="170"/>
      <c r="E107" s="171"/>
      <c r="F107" s="170"/>
      <c r="G107" s="170"/>
      <c r="H107" s="170"/>
      <c r="I107" s="170"/>
      <c r="J107" s="170"/>
      <c r="K107" s="170"/>
      <c r="L107" s="170"/>
      <c r="M107" s="170"/>
      <c r="N107" s="170"/>
      <c r="O107" s="170"/>
      <c r="P107" s="170"/>
      <c r="Q107" s="170"/>
      <c r="T107" s="38"/>
    </row>
    <row r="108" ht="15.75" customHeight="1">
      <c r="C108" s="170"/>
      <c r="D108" s="170"/>
      <c r="E108" s="171"/>
      <c r="F108" s="170"/>
      <c r="G108" s="170"/>
      <c r="H108" s="170"/>
      <c r="I108" s="170"/>
      <c r="J108" s="170"/>
      <c r="K108" s="170"/>
      <c r="L108" s="170"/>
      <c r="M108" s="170"/>
      <c r="N108" s="170"/>
      <c r="O108" s="170"/>
      <c r="P108" s="170"/>
      <c r="Q108" s="170"/>
      <c r="T108" s="38"/>
    </row>
    <row r="109" ht="15.75" customHeight="1">
      <c r="C109" s="170"/>
      <c r="D109" s="170"/>
      <c r="E109" s="171"/>
      <c r="F109" s="170"/>
      <c r="G109" s="170"/>
      <c r="H109" s="170"/>
      <c r="I109" s="170"/>
      <c r="J109" s="170"/>
      <c r="K109" s="170"/>
      <c r="L109" s="170"/>
      <c r="M109" s="170"/>
      <c r="N109" s="170"/>
      <c r="O109" s="170"/>
      <c r="P109" s="170"/>
      <c r="Q109" s="170"/>
      <c r="T109" s="38"/>
    </row>
    <row r="110" ht="15.75" customHeight="1">
      <c r="C110" s="170"/>
      <c r="D110" s="170"/>
      <c r="E110" s="171"/>
      <c r="F110" s="170"/>
      <c r="G110" s="170"/>
      <c r="H110" s="170"/>
      <c r="I110" s="170"/>
      <c r="J110" s="170"/>
      <c r="K110" s="170"/>
      <c r="L110" s="170"/>
      <c r="M110" s="170"/>
      <c r="N110" s="170"/>
      <c r="O110" s="170"/>
      <c r="P110" s="170"/>
      <c r="Q110" s="170"/>
      <c r="T110" s="38"/>
    </row>
    <row r="111" ht="15.75" customHeight="1">
      <c r="C111" s="170"/>
      <c r="D111" s="170"/>
      <c r="E111" s="171"/>
      <c r="F111" s="170"/>
      <c r="G111" s="170"/>
      <c r="H111" s="170"/>
      <c r="I111" s="170"/>
      <c r="J111" s="170"/>
      <c r="K111" s="170"/>
      <c r="L111" s="170"/>
      <c r="M111" s="170"/>
      <c r="N111" s="170"/>
      <c r="O111" s="170"/>
      <c r="P111" s="170"/>
      <c r="Q111" s="170"/>
      <c r="T111" s="38"/>
    </row>
    <row r="112" ht="15.75" customHeight="1">
      <c r="C112" s="170"/>
      <c r="D112" s="170"/>
      <c r="E112" s="171"/>
      <c r="F112" s="170"/>
      <c r="G112" s="170"/>
      <c r="H112" s="170"/>
      <c r="I112" s="170"/>
      <c r="J112" s="170"/>
      <c r="K112" s="170"/>
      <c r="L112" s="170"/>
      <c r="M112" s="170"/>
      <c r="N112" s="170"/>
      <c r="O112" s="170"/>
      <c r="P112" s="170"/>
      <c r="Q112" s="170"/>
      <c r="T112" s="38"/>
    </row>
    <row r="113" ht="15.75" customHeight="1">
      <c r="C113" s="170"/>
      <c r="D113" s="170"/>
      <c r="E113" s="171"/>
      <c r="F113" s="170"/>
      <c r="G113" s="170"/>
      <c r="H113" s="170"/>
      <c r="I113" s="170"/>
      <c r="J113" s="170"/>
      <c r="K113" s="170"/>
      <c r="L113" s="170"/>
      <c r="M113" s="170"/>
      <c r="N113" s="170"/>
      <c r="O113" s="170"/>
      <c r="P113" s="170"/>
      <c r="Q113" s="170"/>
      <c r="T113" s="38"/>
    </row>
    <row r="114" ht="15.75" customHeight="1">
      <c r="C114" s="170"/>
      <c r="D114" s="170"/>
      <c r="E114" s="171"/>
      <c r="F114" s="170"/>
      <c r="G114" s="170"/>
      <c r="H114" s="170"/>
      <c r="I114" s="170"/>
      <c r="J114" s="170"/>
      <c r="K114" s="170"/>
      <c r="L114" s="170"/>
      <c r="M114" s="170"/>
      <c r="N114" s="170"/>
      <c r="O114" s="170"/>
      <c r="P114" s="170"/>
      <c r="Q114" s="170"/>
      <c r="T114" s="38"/>
    </row>
    <row r="115" ht="15.75" customHeight="1">
      <c r="C115" s="170"/>
      <c r="D115" s="170"/>
      <c r="E115" s="171"/>
      <c r="F115" s="170"/>
      <c r="G115" s="170"/>
      <c r="H115" s="170"/>
      <c r="I115" s="170"/>
      <c r="J115" s="170"/>
      <c r="K115" s="170"/>
      <c r="L115" s="170"/>
      <c r="M115" s="170"/>
      <c r="N115" s="170"/>
      <c r="O115" s="170"/>
      <c r="P115" s="170"/>
      <c r="Q115" s="170"/>
      <c r="T115" s="38"/>
    </row>
    <row r="116" ht="15.75" customHeight="1">
      <c r="C116" s="170"/>
      <c r="D116" s="170"/>
      <c r="E116" s="171"/>
      <c r="F116" s="170"/>
      <c r="G116" s="170"/>
      <c r="H116" s="170"/>
      <c r="I116" s="170"/>
      <c r="J116" s="170"/>
      <c r="K116" s="170"/>
      <c r="L116" s="170"/>
      <c r="M116" s="170"/>
      <c r="N116" s="170"/>
      <c r="O116" s="170"/>
      <c r="P116" s="170"/>
      <c r="Q116" s="170"/>
      <c r="T116" s="38"/>
    </row>
    <row r="117" ht="15.75" customHeight="1">
      <c r="C117" s="170"/>
      <c r="D117" s="170"/>
      <c r="E117" s="171"/>
      <c r="F117" s="170"/>
      <c r="G117" s="170"/>
      <c r="H117" s="170"/>
      <c r="I117" s="170"/>
      <c r="J117" s="170"/>
      <c r="K117" s="170"/>
      <c r="L117" s="170"/>
      <c r="M117" s="170"/>
      <c r="N117" s="170"/>
      <c r="O117" s="170"/>
      <c r="P117" s="170"/>
      <c r="Q117" s="170"/>
      <c r="T117" s="38"/>
    </row>
    <row r="118" ht="15.75" customHeight="1">
      <c r="C118" s="170"/>
      <c r="D118" s="170"/>
      <c r="E118" s="171"/>
      <c r="F118" s="170"/>
      <c r="G118" s="170"/>
      <c r="H118" s="170"/>
      <c r="I118" s="170"/>
      <c r="J118" s="170"/>
      <c r="K118" s="170"/>
      <c r="L118" s="170"/>
      <c r="M118" s="170"/>
      <c r="N118" s="170"/>
      <c r="O118" s="170"/>
      <c r="P118" s="170"/>
      <c r="Q118" s="170"/>
      <c r="T118" s="38"/>
    </row>
    <row r="119" ht="15.75" customHeight="1">
      <c r="C119" s="170"/>
      <c r="D119" s="170"/>
      <c r="E119" s="171"/>
      <c r="F119" s="170"/>
      <c r="G119" s="170"/>
      <c r="H119" s="170"/>
      <c r="I119" s="170"/>
      <c r="J119" s="170"/>
      <c r="K119" s="170"/>
      <c r="L119" s="170"/>
      <c r="M119" s="170"/>
      <c r="N119" s="170"/>
      <c r="O119" s="170"/>
      <c r="P119" s="170"/>
      <c r="Q119" s="170"/>
      <c r="T119" s="38"/>
    </row>
    <row r="120" ht="15.75" customHeight="1">
      <c r="C120" s="170"/>
      <c r="D120" s="170"/>
      <c r="E120" s="171"/>
      <c r="F120" s="170"/>
      <c r="G120" s="170"/>
      <c r="H120" s="170"/>
      <c r="I120" s="170"/>
      <c r="J120" s="170"/>
      <c r="K120" s="170"/>
      <c r="L120" s="170"/>
      <c r="M120" s="170"/>
      <c r="N120" s="170"/>
      <c r="O120" s="170"/>
      <c r="P120" s="170"/>
      <c r="Q120" s="170"/>
      <c r="T120" s="38"/>
    </row>
    <row r="121" ht="15.75" customHeight="1">
      <c r="C121" s="170"/>
      <c r="D121" s="170"/>
      <c r="E121" s="171"/>
      <c r="F121" s="170"/>
      <c r="G121" s="170"/>
      <c r="H121" s="170"/>
      <c r="I121" s="170"/>
      <c r="J121" s="170"/>
      <c r="K121" s="170"/>
      <c r="L121" s="170"/>
      <c r="M121" s="170"/>
      <c r="N121" s="170"/>
      <c r="O121" s="170"/>
      <c r="P121" s="170"/>
      <c r="Q121" s="170"/>
      <c r="T121" s="38"/>
    </row>
    <row r="122" ht="15.75" customHeight="1">
      <c r="C122" s="170"/>
      <c r="D122" s="170"/>
      <c r="E122" s="171"/>
      <c r="F122" s="170"/>
      <c r="G122" s="170"/>
      <c r="H122" s="170"/>
      <c r="I122" s="170"/>
      <c r="J122" s="170"/>
      <c r="K122" s="170"/>
      <c r="L122" s="170"/>
      <c r="M122" s="170"/>
      <c r="N122" s="170"/>
      <c r="O122" s="170"/>
      <c r="P122" s="170"/>
      <c r="Q122" s="170"/>
      <c r="T122" s="38"/>
    </row>
    <row r="123" ht="15.75" customHeight="1">
      <c r="C123" s="170"/>
      <c r="D123" s="170"/>
      <c r="E123" s="171"/>
      <c r="F123" s="170"/>
      <c r="G123" s="170"/>
      <c r="H123" s="170"/>
      <c r="I123" s="170"/>
      <c r="J123" s="170"/>
      <c r="K123" s="170"/>
      <c r="L123" s="170"/>
      <c r="M123" s="170"/>
      <c r="N123" s="170"/>
      <c r="O123" s="170"/>
      <c r="P123" s="170"/>
      <c r="Q123" s="170"/>
      <c r="T123" s="38"/>
    </row>
    <row r="124" ht="15.75" customHeight="1">
      <c r="C124" s="170"/>
      <c r="D124" s="170"/>
      <c r="E124" s="171"/>
      <c r="F124" s="170"/>
      <c r="G124" s="170"/>
      <c r="H124" s="170"/>
      <c r="I124" s="170"/>
      <c r="J124" s="170"/>
      <c r="K124" s="170"/>
      <c r="L124" s="170"/>
      <c r="M124" s="170"/>
      <c r="N124" s="170"/>
      <c r="O124" s="170"/>
      <c r="P124" s="170"/>
      <c r="Q124" s="170"/>
      <c r="T124" s="38"/>
    </row>
    <row r="125" ht="15.75" customHeight="1">
      <c r="C125" s="170"/>
      <c r="D125" s="170"/>
      <c r="E125" s="171"/>
      <c r="F125" s="170"/>
      <c r="G125" s="170"/>
      <c r="H125" s="170"/>
      <c r="I125" s="170"/>
      <c r="J125" s="170"/>
      <c r="K125" s="170"/>
      <c r="L125" s="170"/>
      <c r="M125" s="170"/>
      <c r="N125" s="170"/>
      <c r="O125" s="170"/>
      <c r="P125" s="170"/>
      <c r="Q125" s="170"/>
      <c r="T125" s="38"/>
    </row>
    <row r="126" ht="15.75" customHeight="1">
      <c r="C126" s="170"/>
      <c r="D126" s="170"/>
      <c r="E126" s="171"/>
      <c r="F126" s="170"/>
      <c r="G126" s="170"/>
      <c r="H126" s="170"/>
      <c r="I126" s="170"/>
      <c r="J126" s="170"/>
      <c r="K126" s="170"/>
      <c r="L126" s="170"/>
      <c r="M126" s="170"/>
      <c r="N126" s="170"/>
      <c r="O126" s="170"/>
      <c r="P126" s="170"/>
      <c r="Q126" s="170"/>
      <c r="T126" s="38"/>
    </row>
    <row r="127" ht="15.75" customHeight="1">
      <c r="C127" s="170"/>
      <c r="D127" s="170"/>
      <c r="E127" s="171"/>
      <c r="F127" s="170"/>
      <c r="G127" s="170"/>
      <c r="H127" s="170"/>
      <c r="I127" s="170"/>
      <c r="J127" s="170"/>
      <c r="K127" s="170"/>
      <c r="L127" s="170"/>
      <c r="M127" s="170"/>
      <c r="N127" s="170"/>
      <c r="O127" s="170"/>
      <c r="P127" s="170"/>
      <c r="Q127" s="170"/>
      <c r="T127" s="38"/>
    </row>
    <row r="128" ht="15.75" customHeight="1">
      <c r="C128" s="170"/>
      <c r="D128" s="170"/>
      <c r="E128" s="171"/>
      <c r="F128" s="170"/>
      <c r="G128" s="170"/>
      <c r="H128" s="170"/>
      <c r="I128" s="170"/>
      <c r="J128" s="170"/>
      <c r="K128" s="170"/>
      <c r="L128" s="170"/>
      <c r="M128" s="170"/>
      <c r="N128" s="170"/>
      <c r="O128" s="170"/>
      <c r="P128" s="170"/>
      <c r="Q128" s="170"/>
      <c r="T128" s="38"/>
    </row>
    <row r="129" ht="15.75" customHeight="1">
      <c r="C129" s="170"/>
      <c r="D129" s="170"/>
      <c r="E129" s="171"/>
      <c r="F129" s="170"/>
      <c r="G129" s="170"/>
      <c r="H129" s="170"/>
      <c r="I129" s="170"/>
      <c r="J129" s="170"/>
      <c r="K129" s="170"/>
      <c r="L129" s="170"/>
      <c r="M129" s="170"/>
      <c r="N129" s="170"/>
      <c r="O129" s="170"/>
      <c r="P129" s="170"/>
      <c r="Q129" s="170"/>
      <c r="T129" s="38"/>
    </row>
    <row r="130" ht="15.75" customHeight="1">
      <c r="C130" s="170"/>
      <c r="D130" s="170"/>
      <c r="E130" s="171"/>
      <c r="F130" s="170"/>
      <c r="G130" s="170"/>
      <c r="H130" s="170"/>
      <c r="I130" s="170"/>
      <c r="J130" s="170"/>
      <c r="K130" s="170"/>
      <c r="L130" s="170"/>
      <c r="M130" s="170"/>
      <c r="N130" s="170"/>
      <c r="O130" s="170"/>
      <c r="P130" s="170"/>
      <c r="Q130" s="170"/>
      <c r="T130" s="38"/>
    </row>
    <row r="131" ht="15.75" customHeight="1">
      <c r="C131" s="170"/>
      <c r="D131" s="170"/>
      <c r="E131" s="171"/>
      <c r="F131" s="170"/>
      <c r="G131" s="170"/>
      <c r="H131" s="170"/>
      <c r="I131" s="170"/>
      <c r="J131" s="170"/>
      <c r="K131" s="170"/>
      <c r="L131" s="170"/>
      <c r="M131" s="170"/>
      <c r="N131" s="170"/>
      <c r="O131" s="170"/>
      <c r="P131" s="170"/>
      <c r="Q131" s="170"/>
      <c r="T131" s="38"/>
    </row>
    <row r="132" ht="15.75" customHeight="1">
      <c r="C132" s="170"/>
      <c r="D132" s="170"/>
      <c r="E132" s="171"/>
      <c r="F132" s="170"/>
      <c r="G132" s="170"/>
      <c r="H132" s="170"/>
      <c r="I132" s="170"/>
      <c r="J132" s="170"/>
      <c r="K132" s="170"/>
      <c r="L132" s="170"/>
      <c r="M132" s="170"/>
      <c r="N132" s="170"/>
      <c r="O132" s="170"/>
      <c r="P132" s="170"/>
      <c r="Q132" s="170"/>
      <c r="T132" s="38"/>
    </row>
    <row r="133" ht="15.75" customHeight="1">
      <c r="C133" s="170"/>
      <c r="D133" s="170"/>
      <c r="E133" s="171"/>
      <c r="F133" s="170"/>
      <c r="G133" s="170"/>
      <c r="H133" s="170"/>
      <c r="I133" s="170"/>
      <c r="J133" s="170"/>
      <c r="K133" s="170"/>
      <c r="L133" s="170"/>
      <c r="M133" s="170"/>
      <c r="N133" s="170"/>
      <c r="O133" s="170"/>
      <c r="P133" s="170"/>
      <c r="Q133" s="170"/>
      <c r="T133" s="38"/>
    </row>
    <row r="134" ht="15.75" customHeight="1">
      <c r="C134" s="170"/>
      <c r="D134" s="170"/>
      <c r="E134" s="171"/>
      <c r="F134" s="170"/>
      <c r="G134" s="170"/>
      <c r="H134" s="170"/>
      <c r="I134" s="170"/>
      <c r="J134" s="170"/>
      <c r="K134" s="170"/>
      <c r="L134" s="170"/>
      <c r="M134" s="170"/>
      <c r="N134" s="170"/>
      <c r="O134" s="170"/>
      <c r="P134" s="170"/>
      <c r="Q134" s="170"/>
      <c r="T134" s="38"/>
    </row>
    <row r="135" ht="15.75" customHeight="1">
      <c r="C135" s="170"/>
      <c r="D135" s="170"/>
      <c r="E135" s="171"/>
      <c r="F135" s="170"/>
      <c r="G135" s="170"/>
      <c r="H135" s="170"/>
      <c r="I135" s="170"/>
      <c r="J135" s="170"/>
      <c r="K135" s="170"/>
      <c r="L135" s="170"/>
      <c r="M135" s="170"/>
      <c r="N135" s="170"/>
      <c r="O135" s="170"/>
      <c r="P135" s="170"/>
      <c r="Q135" s="170"/>
      <c r="T135" s="38"/>
    </row>
    <row r="136" ht="15.75" customHeight="1">
      <c r="C136" s="170"/>
      <c r="D136" s="170"/>
      <c r="E136" s="171"/>
      <c r="F136" s="170"/>
      <c r="G136" s="170"/>
      <c r="H136" s="170"/>
      <c r="I136" s="170"/>
      <c r="J136" s="170"/>
      <c r="K136" s="170"/>
      <c r="L136" s="170"/>
      <c r="M136" s="170"/>
      <c r="N136" s="170"/>
      <c r="O136" s="170"/>
      <c r="P136" s="170"/>
      <c r="Q136" s="170"/>
      <c r="T136" s="38"/>
    </row>
    <row r="137" ht="15.75" customHeight="1">
      <c r="C137" s="170"/>
      <c r="D137" s="170"/>
      <c r="E137" s="171"/>
      <c r="F137" s="170"/>
      <c r="G137" s="170"/>
      <c r="H137" s="170"/>
      <c r="I137" s="170"/>
      <c r="J137" s="170"/>
      <c r="K137" s="170"/>
      <c r="L137" s="170"/>
      <c r="M137" s="170"/>
      <c r="N137" s="170"/>
      <c r="O137" s="170"/>
      <c r="P137" s="170"/>
      <c r="Q137" s="170"/>
      <c r="T137" s="38"/>
    </row>
    <row r="138" ht="15.75" customHeight="1">
      <c r="C138" s="170"/>
      <c r="D138" s="170"/>
      <c r="E138" s="171"/>
      <c r="F138" s="170"/>
      <c r="G138" s="170"/>
      <c r="H138" s="170"/>
      <c r="I138" s="170"/>
      <c r="J138" s="170"/>
      <c r="K138" s="170"/>
      <c r="L138" s="170"/>
      <c r="M138" s="170"/>
      <c r="N138" s="170"/>
      <c r="O138" s="170"/>
      <c r="P138" s="170"/>
      <c r="Q138" s="170"/>
      <c r="T138" s="38"/>
    </row>
    <row r="139" ht="15.75" customHeight="1">
      <c r="C139" s="170"/>
      <c r="D139" s="170"/>
      <c r="E139" s="171"/>
      <c r="F139" s="170"/>
      <c r="G139" s="170"/>
      <c r="H139" s="170"/>
      <c r="I139" s="170"/>
      <c r="J139" s="170"/>
      <c r="K139" s="170"/>
      <c r="L139" s="170"/>
      <c r="M139" s="170"/>
      <c r="N139" s="170"/>
      <c r="O139" s="170"/>
      <c r="P139" s="170"/>
      <c r="Q139" s="170"/>
      <c r="T139" s="38"/>
    </row>
    <row r="140" ht="15.75" customHeight="1">
      <c r="C140" s="170"/>
      <c r="D140" s="170"/>
      <c r="E140" s="171"/>
      <c r="F140" s="170"/>
      <c r="G140" s="170"/>
      <c r="H140" s="170"/>
      <c r="I140" s="170"/>
      <c r="J140" s="170"/>
      <c r="K140" s="170"/>
      <c r="L140" s="170"/>
      <c r="M140" s="170"/>
      <c r="N140" s="170"/>
      <c r="O140" s="170"/>
      <c r="P140" s="170"/>
      <c r="Q140" s="170"/>
      <c r="T140" s="38"/>
    </row>
    <row r="141" ht="15.75" customHeight="1">
      <c r="C141" s="170"/>
      <c r="D141" s="170"/>
      <c r="E141" s="171"/>
      <c r="F141" s="170"/>
      <c r="G141" s="170"/>
      <c r="H141" s="170"/>
      <c r="I141" s="170"/>
      <c r="J141" s="170"/>
      <c r="K141" s="170"/>
      <c r="L141" s="170"/>
      <c r="M141" s="170"/>
      <c r="N141" s="170"/>
      <c r="O141" s="170"/>
      <c r="P141" s="170"/>
      <c r="Q141" s="170"/>
      <c r="T141" s="38"/>
    </row>
    <row r="142" ht="15.75" customHeight="1">
      <c r="C142" s="170"/>
      <c r="D142" s="170"/>
      <c r="E142" s="171"/>
      <c r="F142" s="170"/>
      <c r="G142" s="170"/>
      <c r="H142" s="170"/>
      <c r="I142" s="170"/>
      <c r="J142" s="170"/>
      <c r="K142" s="170"/>
      <c r="L142" s="170"/>
      <c r="M142" s="170"/>
      <c r="N142" s="170"/>
      <c r="O142" s="170"/>
      <c r="P142" s="170"/>
      <c r="Q142" s="170"/>
      <c r="T142" s="38"/>
    </row>
    <row r="143" ht="15.75" customHeight="1">
      <c r="C143" s="170"/>
      <c r="D143" s="170"/>
      <c r="E143" s="171"/>
      <c r="F143" s="170"/>
      <c r="G143" s="170"/>
      <c r="H143" s="170"/>
      <c r="I143" s="170"/>
      <c r="J143" s="170"/>
      <c r="K143" s="170"/>
      <c r="L143" s="170"/>
      <c r="M143" s="170"/>
      <c r="N143" s="170"/>
      <c r="O143" s="170"/>
      <c r="P143" s="170"/>
      <c r="Q143" s="170"/>
      <c r="T143" s="38"/>
    </row>
    <row r="144" ht="15.75" customHeight="1">
      <c r="C144" s="170"/>
      <c r="D144" s="170"/>
      <c r="E144" s="171"/>
      <c r="F144" s="170"/>
      <c r="G144" s="170"/>
      <c r="H144" s="170"/>
      <c r="I144" s="170"/>
      <c r="J144" s="170"/>
      <c r="K144" s="170"/>
      <c r="L144" s="170"/>
      <c r="M144" s="170"/>
      <c r="N144" s="170"/>
      <c r="O144" s="170"/>
      <c r="P144" s="170"/>
      <c r="Q144" s="170"/>
      <c r="T144" s="38"/>
    </row>
    <row r="145" ht="15.75" customHeight="1">
      <c r="C145" s="170"/>
      <c r="D145" s="170"/>
      <c r="E145" s="171"/>
      <c r="F145" s="170"/>
      <c r="G145" s="170"/>
      <c r="H145" s="170"/>
      <c r="I145" s="170"/>
      <c r="J145" s="170"/>
      <c r="K145" s="170"/>
      <c r="L145" s="170"/>
      <c r="M145" s="170"/>
      <c r="N145" s="170"/>
      <c r="O145" s="170"/>
      <c r="P145" s="170"/>
      <c r="Q145" s="170"/>
      <c r="T145" s="38"/>
    </row>
    <row r="146" ht="15.75" customHeight="1">
      <c r="C146" s="170"/>
      <c r="D146" s="170"/>
      <c r="E146" s="171"/>
      <c r="F146" s="170"/>
      <c r="G146" s="170"/>
      <c r="H146" s="170"/>
      <c r="I146" s="170"/>
      <c r="J146" s="170"/>
      <c r="K146" s="170"/>
      <c r="L146" s="170"/>
      <c r="M146" s="170"/>
      <c r="N146" s="170"/>
      <c r="O146" s="170"/>
      <c r="P146" s="170"/>
      <c r="Q146" s="170"/>
      <c r="T146" s="38"/>
    </row>
    <row r="147" ht="15.75" customHeight="1">
      <c r="C147" s="170"/>
      <c r="D147" s="170"/>
      <c r="E147" s="171"/>
      <c r="F147" s="170"/>
      <c r="G147" s="170"/>
      <c r="H147" s="170"/>
      <c r="I147" s="170"/>
      <c r="J147" s="170"/>
      <c r="K147" s="170"/>
      <c r="L147" s="170"/>
      <c r="M147" s="170"/>
      <c r="N147" s="170"/>
      <c r="O147" s="170"/>
      <c r="P147" s="170"/>
      <c r="Q147" s="170"/>
      <c r="T147" s="38"/>
    </row>
    <row r="148" ht="15.75" customHeight="1">
      <c r="C148" s="170"/>
      <c r="D148" s="170"/>
      <c r="E148" s="171"/>
      <c r="F148" s="170"/>
      <c r="G148" s="170"/>
      <c r="H148" s="170"/>
      <c r="I148" s="170"/>
      <c r="J148" s="170"/>
      <c r="K148" s="170"/>
      <c r="L148" s="170"/>
      <c r="M148" s="170"/>
      <c r="N148" s="170"/>
      <c r="O148" s="170"/>
      <c r="P148" s="170"/>
      <c r="Q148" s="170"/>
      <c r="T148" s="38"/>
    </row>
    <row r="149" ht="15.75" customHeight="1">
      <c r="C149" s="170"/>
      <c r="D149" s="170"/>
      <c r="E149" s="171"/>
      <c r="F149" s="170"/>
      <c r="G149" s="170"/>
      <c r="H149" s="170"/>
      <c r="I149" s="170"/>
      <c r="J149" s="170"/>
      <c r="K149" s="170"/>
      <c r="L149" s="170"/>
      <c r="M149" s="170"/>
      <c r="N149" s="170"/>
      <c r="O149" s="170"/>
      <c r="P149" s="170"/>
      <c r="Q149" s="170"/>
      <c r="T149" s="38"/>
    </row>
    <row r="150" ht="15.75" customHeight="1">
      <c r="C150" s="170"/>
      <c r="D150" s="170"/>
      <c r="E150" s="171"/>
      <c r="F150" s="170"/>
      <c r="G150" s="170"/>
      <c r="H150" s="170"/>
      <c r="I150" s="170"/>
      <c r="J150" s="170"/>
      <c r="K150" s="170"/>
      <c r="L150" s="170"/>
      <c r="M150" s="170"/>
      <c r="N150" s="170"/>
      <c r="O150" s="170"/>
      <c r="P150" s="170"/>
      <c r="Q150" s="170"/>
      <c r="T150" s="38"/>
    </row>
    <row r="151" ht="15.75" customHeight="1">
      <c r="C151" s="170"/>
      <c r="D151" s="170"/>
      <c r="E151" s="171"/>
      <c r="F151" s="170"/>
      <c r="G151" s="170"/>
      <c r="H151" s="170"/>
      <c r="I151" s="170"/>
      <c r="J151" s="170"/>
      <c r="K151" s="170"/>
      <c r="L151" s="170"/>
      <c r="M151" s="170"/>
      <c r="N151" s="170"/>
      <c r="O151" s="170"/>
      <c r="P151" s="170"/>
      <c r="Q151" s="170"/>
      <c r="T151" s="38"/>
    </row>
    <row r="152" ht="15.75" customHeight="1">
      <c r="C152" s="170"/>
      <c r="D152" s="170"/>
      <c r="E152" s="171"/>
      <c r="F152" s="170"/>
      <c r="G152" s="170"/>
      <c r="H152" s="170"/>
      <c r="I152" s="170"/>
      <c r="J152" s="170"/>
      <c r="K152" s="170"/>
      <c r="L152" s="170"/>
      <c r="M152" s="170"/>
      <c r="N152" s="170"/>
      <c r="O152" s="170"/>
      <c r="P152" s="170"/>
      <c r="Q152" s="170"/>
      <c r="T152" s="38"/>
    </row>
    <row r="153" ht="15.75" customHeight="1">
      <c r="C153" s="170"/>
      <c r="D153" s="170"/>
      <c r="E153" s="171"/>
      <c r="F153" s="170"/>
      <c r="G153" s="170"/>
      <c r="H153" s="170"/>
      <c r="I153" s="170"/>
      <c r="J153" s="170"/>
      <c r="K153" s="170"/>
      <c r="L153" s="170"/>
      <c r="M153" s="170"/>
      <c r="N153" s="170"/>
      <c r="O153" s="170"/>
      <c r="P153" s="170"/>
      <c r="Q153" s="170"/>
      <c r="T153" s="38"/>
    </row>
    <row r="154" ht="15.75" customHeight="1">
      <c r="C154" s="170"/>
      <c r="D154" s="170"/>
      <c r="E154" s="171"/>
      <c r="F154" s="170"/>
      <c r="G154" s="170"/>
      <c r="H154" s="170"/>
      <c r="I154" s="170"/>
      <c r="J154" s="170"/>
      <c r="K154" s="170"/>
      <c r="L154" s="170"/>
      <c r="M154" s="170"/>
      <c r="N154" s="170"/>
      <c r="O154" s="170"/>
      <c r="P154" s="170"/>
      <c r="Q154" s="170"/>
      <c r="T154" s="38"/>
    </row>
    <row r="155" ht="15.75" customHeight="1">
      <c r="C155" s="170"/>
      <c r="D155" s="170"/>
      <c r="E155" s="171"/>
      <c r="F155" s="170"/>
      <c r="G155" s="170"/>
      <c r="H155" s="170"/>
      <c r="I155" s="170"/>
      <c r="J155" s="170"/>
      <c r="K155" s="170"/>
      <c r="L155" s="170"/>
      <c r="M155" s="170"/>
      <c r="N155" s="170"/>
      <c r="O155" s="170"/>
      <c r="P155" s="170"/>
      <c r="Q155" s="170"/>
      <c r="T155" s="38"/>
    </row>
    <row r="156" ht="15.75" customHeight="1">
      <c r="C156" s="170"/>
      <c r="D156" s="170"/>
      <c r="E156" s="171"/>
      <c r="F156" s="170"/>
      <c r="G156" s="170"/>
      <c r="H156" s="170"/>
      <c r="I156" s="170"/>
      <c r="J156" s="170"/>
      <c r="K156" s="170"/>
      <c r="L156" s="170"/>
      <c r="M156" s="170"/>
      <c r="N156" s="170"/>
      <c r="O156" s="170"/>
      <c r="P156" s="170"/>
      <c r="Q156" s="170"/>
      <c r="T156" s="38"/>
    </row>
    <row r="157" ht="15.75" customHeight="1">
      <c r="C157" s="170"/>
      <c r="D157" s="170"/>
      <c r="E157" s="171"/>
      <c r="F157" s="170"/>
      <c r="G157" s="170"/>
      <c r="H157" s="170"/>
      <c r="I157" s="170"/>
      <c r="J157" s="170"/>
      <c r="K157" s="170"/>
      <c r="L157" s="170"/>
      <c r="M157" s="170"/>
      <c r="N157" s="170"/>
      <c r="O157" s="170"/>
      <c r="P157" s="170"/>
      <c r="Q157" s="170"/>
      <c r="T157" s="38"/>
    </row>
    <row r="158" ht="15.75" customHeight="1">
      <c r="C158" s="170"/>
      <c r="D158" s="170"/>
      <c r="E158" s="171"/>
      <c r="F158" s="170"/>
      <c r="G158" s="170"/>
      <c r="H158" s="170"/>
      <c r="I158" s="170"/>
      <c r="J158" s="170"/>
      <c r="K158" s="170"/>
      <c r="L158" s="170"/>
      <c r="M158" s="170"/>
      <c r="N158" s="170"/>
      <c r="O158" s="170"/>
      <c r="P158" s="170"/>
      <c r="Q158" s="170"/>
      <c r="T158" s="38"/>
    </row>
    <row r="159" ht="15.75" customHeight="1">
      <c r="C159" s="170"/>
      <c r="D159" s="170"/>
      <c r="E159" s="171"/>
      <c r="F159" s="170"/>
      <c r="G159" s="170"/>
      <c r="H159" s="170"/>
      <c r="I159" s="170"/>
      <c r="J159" s="170"/>
      <c r="K159" s="170"/>
      <c r="L159" s="170"/>
      <c r="M159" s="170"/>
      <c r="N159" s="170"/>
      <c r="O159" s="170"/>
      <c r="P159" s="170"/>
      <c r="Q159" s="170"/>
      <c r="T159" s="38"/>
    </row>
    <row r="160" ht="15.75" customHeight="1">
      <c r="C160" s="170"/>
      <c r="D160" s="170"/>
      <c r="E160" s="171"/>
      <c r="F160" s="170"/>
      <c r="G160" s="170"/>
      <c r="H160" s="170"/>
      <c r="I160" s="170"/>
      <c r="J160" s="170"/>
      <c r="K160" s="170"/>
      <c r="L160" s="170"/>
      <c r="M160" s="170"/>
      <c r="N160" s="170"/>
      <c r="O160" s="170"/>
      <c r="P160" s="170"/>
      <c r="Q160" s="170"/>
      <c r="T160" s="38"/>
    </row>
    <row r="161" ht="15.75" customHeight="1">
      <c r="C161" s="170"/>
      <c r="D161" s="170"/>
      <c r="E161" s="171"/>
      <c r="F161" s="170"/>
      <c r="G161" s="170"/>
      <c r="H161" s="170"/>
      <c r="I161" s="170"/>
      <c r="J161" s="170"/>
      <c r="K161" s="170"/>
      <c r="L161" s="170"/>
      <c r="M161" s="170"/>
      <c r="N161" s="170"/>
      <c r="O161" s="170"/>
      <c r="P161" s="170"/>
      <c r="Q161" s="170"/>
      <c r="T161" s="38"/>
    </row>
    <row r="162" ht="15.75" customHeight="1">
      <c r="C162" s="170"/>
      <c r="D162" s="170"/>
      <c r="E162" s="171"/>
      <c r="F162" s="170"/>
      <c r="G162" s="170"/>
      <c r="H162" s="170"/>
      <c r="I162" s="170"/>
      <c r="J162" s="170"/>
      <c r="K162" s="170"/>
      <c r="L162" s="170"/>
      <c r="M162" s="170"/>
      <c r="N162" s="170"/>
      <c r="O162" s="170"/>
      <c r="P162" s="170"/>
      <c r="Q162" s="170"/>
      <c r="T162" s="38"/>
    </row>
    <row r="163" ht="15.75" customHeight="1">
      <c r="C163" s="170"/>
      <c r="D163" s="170"/>
      <c r="E163" s="171"/>
      <c r="F163" s="170"/>
      <c r="G163" s="170"/>
      <c r="H163" s="170"/>
      <c r="I163" s="170"/>
      <c r="J163" s="170"/>
      <c r="K163" s="170"/>
      <c r="L163" s="170"/>
      <c r="M163" s="170"/>
      <c r="N163" s="170"/>
      <c r="O163" s="170"/>
      <c r="P163" s="170"/>
      <c r="Q163" s="170"/>
      <c r="T163" s="38"/>
    </row>
    <row r="164" ht="15.75" customHeight="1">
      <c r="C164" s="170"/>
      <c r="D164" s="170"/>
      <c r="E164" s="171"/>
      <c r="F164" s="170"/>
      <c r="G164" s="170"/>
      <c r="H164" s="170"/>
      <c r="I164" s="170"/>
      <c r="J164" s="170"/>
      <c r="K164" s="170"/>
      <c r="L164" s="170"/>
      <c r="M164" s="170"/>
      <c r="N164" s="170"/>
      <c r="O164" s="170"/>
      <c r="P164" s="170"/>
      <c r="Q164" s="170"/>
      <c r="T164" s="38"/>
    </row>
    <row r="165" ht="15.75" customHeight="1">
      <c r="C165" s="170"/>
      <c r="D165" s="170"/>
      <c r="E165" s="171"/>
      <c r="F165" s="170"/>
      <c r="G165" s="170"/>
      <c r="H165" s="170"/>
      <c r="I165" s="170"/>
      <c r="J165" s="170"/>
      <c r="K165" s="170"/>
      <c r="L165" s="170"/>
      <c r="M165" s="170"/>
      <c r="N165" s="170"/>
      <c r="O165" s="170"/>
      <c r="P165" s="170"/>
      <c r="Q165" s="170"/>
      <c r="T165" s="38"/>
    </row>
    <row r="166" ht="15.75" customHeight="1">
      <c r="C166" s="170"/>
      <c r="D166" s="170"/>
      <c r="E166" s="171"/>
      <c r="F166" s="170"/>
      <c r="G166" s="170"/>
      <c r="H166" s="170"/>
      <c r="I166" s="170"/>
      <c r="J166" s="170"/>
      <c r="K166" s="170"/>
      <c r="L166" s="170"/>
      <c r="M166" s="170"/>
      <c r="N166" s="170"/>
      <c r="O166" s="170"/>
      <c r="P166" s="170"/>
      <c r="Q166" s="170"/>
      <c r="T166" s="38"/>
    </row>
    <row r="167" ht="15.75" customHeight="1">
      <c r="C167" s="170"/>
      <c r="D167" s="170"/>
      <c r="E167" s="171"/>
      <c r="F167" s="170"/>
      <c r="G167" s="170"/>
      <c r="H167" s="170"/>
      <c r="I167" s="170"/>
      <c r="J167" s="170"/>
      <c r="K167" s="170"/>
      <c r="L167" s="170"/>
      <c r="M167" s="170"/>
      <c r="N167" s="170"/>
      <c r="O167" s="170"/>
      <c r="P167" s="170"/>
      <c r="Q167" s="170"/>
      <c r="T167" s="38"/>
    </row>
    <row r="168" ht="15.75" customHeight="1">
      <c r="C168" s="170"/>
      <c r="D168" s="170"/>
      <c r="E168" s="171"/>
      <c r="F168" s="170"/>
      <c r="G168" s="170"/>
      <c r="H168" s="170"/>
      <c r="I168" s="170"/>
      <c r="J168" s="170"/>
      <c r="K168" s="170"/>
      <c r="L168" s="170"/>
      <c r="M168" s="170"/>
      <c r="N168" s="170"/>
      <c r="O168" s="170"/>
      <c r="P168" s="170"/>
      <c r="Q168" s="170"/>
      <c r="T168" s="38"/>
    </row>
    <row r="169" ht="15.75" customHeight="1">
      <c r="C169" s="170"/>
      <c r="D169" s="170"/>
      <c r="E169" s="171"/>
      <c r="F169" s="170"/>
      <c r="G169" s="170"/>
      <c r="H169" s="170"/>
      <c r="I169" s="170"/>
      <c r="J169" s="170"/>
      <c r="K169" s="170"/>
      <c r="L169" s="170"/>
      <c r="M169" s="170"/>
      <c r="N169" s="170"/>
      <c r="O169" s="170"/>
      <c r="P169" s="170"/>
      <c r="Q169" s="170"/>
      <c r="T169" s="38"/>
    </row>
    <row r="170" ht="15.75" customHeight="1">
      <c r="C170" s="170"/>
      <c r="D170" s="170"/>
      <c r="E170" s="171"/>
      <c r="F170" s="170"/>
      <c r="G170" s="170"/>
      <c r="H170" s="170"/>
      <c r="I170" s="170"/>
      <c r="J170" s="170"/>
      <c r="K170" s="170"/>
      <c r="L170" s="170"/>
      <c r="M170" s="170"/>
      <c r="N170" s="170"/>
      <c r="O170" s="170"/>
      <c r="P170" s="170"/>
      <c r="Q170" s="170"/>
      <c r="T170" s="38"/>
    </row>
    <row r="171" ht="15.75" customHeight="1">
      <c r="C171" s="170"/>
      <c r="D171" s="170"/>
      <c r="E171" s="171"/>
      <c r="F171" s="170"/>
      <c r="G171" s="170"/>
      <c r="H171" s="170"/>
      <c r="I171" s="170"/>
      <c r="J171" s="170"/>
      <c r="K171" s="170"/>
      <c r="L171" s="170"/>
      <c r="M171" s="170"/>
      <c r="N171" s="170"/>
      <c r="O171" s="170"/>
      <c r="P171" s="170"/>
      <c r="Q171" s="170"/>
      <c r="T171" s="38"/>
    </row>
    <row r="172" ht="15.75" customHeight="1">
      <c r="C172" s="170"/>
      <c r="D172" s="170"/>
      <c r="E172" s="171"/>
      <c r="F172" s="170"/>
      <c r="G172" s="170"/>
      <c r="H172" s="170"/>
      <c r="I172" s="170"/>
      <c r="J172" s="170"/>
      <c r="K172" s="170"/>
      <c r="L172" s="170"/>
      <c r="M172" s="170"/>
      <c r="N172" s="170"/>
      <c r="O172" s="170"/>
      <c r="P172" s="170"/>
      <c r="Q172" s="170"/>
      <c r="T172" s="38"/>
    </row>
    <row r="173" ht="15.75" customHeight="1">
      <c r="C173" s="170"/>
      <c r="D173" s="170"/>
      <c r="E173" s="171"/>
      <c r="F173" s="170"/>
      <c r="G173" s="170"/>
      <c r="H173" s="170"/>
      <c r="I173" s="170"/>
      <c r="J173" s="170"/>
      <c r="K173" s="170"/>
      <c r="L173" s="170"/>
      <c r="M173" s="170"/>
      <c r="N173" s="170"/>
      <c r="O173" s="170"/>
      <c r="P173" s="170"/>
      <c r="Q173" s="170"/>
      <c r="T173" s="38"/>
    </row>
    <row r="174" ht="15.75" customHeight="1">
      <c r="C174" s="170"/>
      <c r="D174" s="170"/>
      <c r="E174" s="171"/>
      <c r="F174" s="170"/>
      <c r="G174" s="170"/>
      <c r="H174" s="170"/>
      <c r="I174" s="170"/>
      <c r="J174" s="170"/>
      <c r="K174" s="170"/>
      <c r="L174" s="170"/>
      <c r="M174" s="170"/>
      <c r="N174" s="170"/>
      <c r="O174" s="170"/>
      <c r="P174" s="170"/>
      <c r="Q174" s="170"/>
      <c r="T174" s="38"/>
    </row>
    <row r="175" ht="15.75" customHeight="1">
      <c r="C175" s="170"/>
      <c r="D175" s="170"/>
      <c r="E175" s="171"/>
      <c r="F175" s="170"/>
      <c r="G175" s="170"/>
      <c r="H175" s="170"/>
      <c r="I175" s="170"/>
      <c r="J175" s="170"/>
      <c r="K175" s="170"/>
      <c r="L175" s="170"/>
      <c r="M175" s="170"/>
      <c r="N175" s="170"/>
      <c r="O175" s="170"/>
      <c r="P175" s="170"/>
      <c r="Q175" s="170"/>
      <c r="T175" s="38"/>
    </row>
    <row r="176" ht="15.75" customHeight="1">
      <c r="C176" s="170"/>
      <c r="D176" s="170"/>
      <c r="E176" s="171"/>
      <c r="F176" s="170"/>
      <c r="G176" s="170"/>
      <c r="H176" s="170"/>
      <c r="I176" s="170"/>
      <c r="J176" s="170"/>
      <c r="K176" s="170"/>
      <c r="L176" s="170"/>
      <c r="M176" s="170"/>
      <c r="N176" s="170"/>
      <c r="O176" s="170"/>
      <c r="P176" s="170"/>
      <c r="Q176" s="170"/>
      <c r="T176" s="38"/>
    </row>
    <row r="177" ht="15.75" customHeight="1">
      <c r="C177" s="170"/>
      <c r="D177" s="170"/>
      <c r="E177" s="171"/>
      <c r="F177" s="170"/>
      <c r="G177" s="170"/>
      <c r="H177" s="170"/>
      <c r="I177" s="170"/>
      <c r="J177" s="170"/>
      <c r="K177" s="170"/>
      <c r="L177" s="170"/>
      <c r="M177" s="170"/>
      <c r="N177" s="170"/>
      <c r="O177" s="170"/>
      <c r="P177" s="170"/>
      <c r="Q177" s="170"/>
      <c r="T177" s="38"/>
    </row>
    <row r="178" ht="15.75" customHeight="1">
      <c r="C178" s="170"/>
      <c r="D178" s="170"/>
      <c r="E178" s="171"/>
      <c r="F178" s="170"/>
      <c r="G178" s="170"/>
      <c r="H178" s="170"/>
      <c r="I178" s="170"/>
      <c r="J178" s="170"/>
      <c r="K178" s="170"/>
      <c r="L178" s="170"/>
      <c r="M178" s="170"/>
      <c r="N178" s="170"/>
      <c r="O178" s="170"/>
      <c r="P178" s="170"/>
      <c r="Q178" s="170"/>
      <c r="T178" s="38"/>
    </row>
    <row r="179" ht="15.75" customHeight="1">
      <c r="C179" s="170"/>
      <c r="D179" s="170"/>
      <c r="E179" s="171"/>
      <c r="F179" s="170"/>
      <c r="G179" s="170"/>
      <c r="H179" s="170"/>
      <c r="I179" s="170"/>
      <c r="J179" s="170"/>
      <c r="K179" s="170"/>
      <c r="L179" s="170"/>
      <c r="M179" s="170"/>
      <c r="N179" s="170"/>
      <c r="O179" s="170"/>
      <c r="P179" s="170"/>
      <c r="Q179" s="170"/>
      <c r="T179" s="38"/>
    </row>
    <row r="180" ht="15.75" customHeight="1">
      <c r="C180" s="170"/>
      <c r="D180" s="170"/>
      <c r="E180" s="171"/>
      <c r="F180" s="170"/>
      <c r="G180" s="170"/>
      <c r="H180" s="170"/>
      <c r="I180" s="170"/>
      <c r="J180" s="170"/>
      <c r="K180" s="170"/>
      <c r="L180" s="170"/>
      <c r="M180" s="170"/>
      <c r="N180" s="170"/>
      <c r="O180" s="170"/>
      <c r="P180" s="170"/>
      <c r="Q180" s="170"/>
      <c r="T180" s="38"/>
    </row>
    <row r="181" ht="15.75" customHeight="1">
      <c r="C181" s="170"/>
      <c r="D181" s="170"/>
      <c r="E181" s="171"/>
      <c r="F181" s="170"/>
      <c r="G181" s="170"/>
      <c r="H181" s="170"/>
      <c r="I181" s="170"/>
      <c r="J181" s="170"/>
      <c r="K181" s="170"/>
      <c r="L181" s="170"/>
      <c r="M181" s="170"/>
      <c r="N181" s="170"/>
      <c r="O181" s="170"/>
      <c r="P181" s="170"/>
      <c r="Q181" s="170"/>
      <c r="T181" s="38"/>
    </row>
    <row r="182" ht="15.75" customHeight="1">
      <c r="C182" s="170"/>
      <c r="D182" s="170"/>
      <c r="E182" s="171"/>
      <c r="F182" s="170"/>
      <c r="G182" s="170"/>
      <c r="H182" s="170"/>
      <c r="I182" s="170"/>
      <c r="J182" s="170"/>
      <c r="K182" s="170"/>
      <c r="L182" s="170"/>
      <c r="M182" s="170"/>
      <c r="N182" s="170"/>
      <c r="O182" s="170"/>
      <c r="P182" s="170"/>
      <c r="Q182" s="170"/>
      <c r="T182" s="38"/>
    </row>
    <row r="183" ht="15.75" customHeight="1">
      <c r="C183" s="170"/>
      <c r="D183" s="170"/>
      <c r="E183" s="171"/>
      <c r="F183" s="170"/>
      <c r="G183" s="170"/>
      <c r="H183" s="170"/>
      <c r="I183" s="170"/>
      <c r="J183" s="170"/>
      <c r="K183" s="170"/>
      <c r="L183" s="170"/>
      <c r="M183" s="170"/>
      <c r="N183" s="170"/>
      <c r="O183" s="170"/>
      <c r="P183" s="170"/>
      <c r="Q183" s="170"/>
      <c r="T183" s="38"/>
    </row>
    <row r="184" ht="15.75" customHeight="1">
      <c r="C184" s="170"/>
      <c r="D184" s="170"/>
      <c r="E184" s="171"/>
      <c r="F184" s="170"/>
      <c r="G184" s="170"/>
      <c r="H184" s="170"/>
      <c r="I184" s="170"/>
      <c r="J184" s="170"/>
      <c r="K184" s="170"/>
      <c r="L184" s="170"/>
      <c r="M184" s="170"/>
      <c r="N184" s="170"/>
      <c r="O184" s="170"/>
      <c r="P184" s="170"/>
      <c r="Q184" s="170"/>
      <c r="T184" s="38"/>
    </row>
    <row r="185" ht="15.75" customHeight="1">
      <c r="C185" s="170"/>
      <c r="D185" s="170"/>
      <c r="E185" s="171"/>
      <c r="F185" s="170"/>
      <c r="G185" s="170"/>
      <c r="H185" s="170"/>
      <c r="I185" s="170"/>
      <c r="J185" s="170"/>
      <c r="K185" s="170"/>
      <c r="L185" s="170"/>
      <c r="M185" s="170"/>
      <c r="N185" s="170"/>
      <c r="O185" s="170"/>
      <c r="P185" s="170"/>
      <c r="Q185" s="170"/>
      <c r="T185" s="38"/>
    </row>
    <row r="186" ht="15.75" customHeight="1">
      <c r="C186" s="170"/>
      <c r="D186" s="170"/>
      <c r="E186" s="171"/>
      <c r="F186" s="170"/>
      <c r="G186" s="170"/>
      <c r="H186" s="170"/>
      <c r="I186" s="170"/>
      <c r="J186" s="170"/>
      <c r="K186" s="170"/>
      <c r="L186" s="170"/>
      <c r="M186" s="170"/>
      <c r="N186" s="170"/>
      <c r="O186" s="170"/>
      <c r="P186" s="170"/>
      <c r="Q186" s="170"/>
      <c r="T186" s="38"/>
    </row>
    <row r="187" ht="15.75" customHeight="1">
      <c r="C187" s="170"/>
      <c r="D187" s="170"/>
      <c r="E187" s="171"/>
      <c r="F187" s="170"/>
      <c r="G187" s="170"/>
      <c r="H187" s="170"/>
      <c r="I187" s="170"/>
      <c r="J187" s="170"/>
      <c r="K187" s="170"/>
      <c r="L187" s="170"/>
      <c r="M187" s="170"/>
      <c r="N187" s="170"/>
      <c r="O187" s="170"/>
      <c r="P187" s="170"/>
      <c r="Q187" s="170"/>
      <c r="T187" s="38"/>
    </row>
    <row r="188" ht="15.75" customHeight="1">
      <c r="C188" s="170"/>
      <c r="D188" s="170"/>
      <c r="E188" s="171"/>
      <c r="F188" s="170"/>
      <c r="G188" s="170"/>
      <c r="H188" s="170"/>
      <c r="I188" s="170"/>
      <c r="J188" s="170"/>
      <c r="K188" s="170"/>
      <c r="L188" s="170"/>
      <c r="M188" s="170"/>
      <c r="N188" s="170"/>
      <c r="O188" s="170"/>
      <c r="P188" s="170"/>
      <c r="Q188" s="170"/>
      <c r="T188" s="38"/>
    </row>
    <row r="189" ht="15.75" customHeight="1">
      <c r="C189" s="170"/>
      <c r="D189" s="170"/>
      <c r="E189" s="171"/>
      <c r="F189" s="170"/>
      <c r="G189" s="170"/>
      <c r="H189" s="170"/>
      <c r="I189" s="170"/>
      <c r="J189" s="170"/>
      <c r="K189" s="170"/>
      <c r="L189" s="170"/>
      <c r="M189" s="170"/>
      <c r="N189" s="170"/>
      <c r="O189" s="170"/>
      <c r="P189" s="170"/>
      <c r="Q189" s="170"/>
      <c r="T189" s="38"/>
    </row>
    <row r="190" ht="15.75" customHeight="1">
      <c r="C190" s="170"/>
      <c r="D190" s="170"/>
      <c r="E190" s="171"/>
      <c r="F190" s="170"/>
      <c r="G190" s="170"/>
      <c r="H190" s="170"/>
      <c r="I190" s="170"/>
      <c r="J190" s="170"/>
      <c r="K190" s="170"/>
      <c r="L190" s="170"/>
      <c r="M190" s="170"/>
      <c r="N190" s="170"/>
      <c r="O190" s="170"/>
      <c r="P190" s="170"/>
      <c r="Q190" s="170"/>
      <c r="T190" s="38"/>
    </row>
    <row r="191" ht="15.75" customHeight="1">
      <c r="C191" s="170"/>
      <c r="D191" s="170"/>
      <c r="E191" s="171"/>
      <c r="F191" s="170"/>
      <c r="G191" s="170"/>
      <c r="H191" s="170"/>
      <c r="I191" s="170"/>
      <c r="J191" s="170"/>
      <c r="K191" s="170"/>
      <c r="L191" s="170"/>
      <c r="M191" s="170"/>
      <c r="N191" s="170"/>
      <c r="O191" s="170"/>
      <c r="P191" s="170"/>
      <c r="Q191" s="170"/>
      <c r="T191" s="38"/>
    </row>
    <row r="192" ht="15.75" customHeight="1">
      <c r="C192" s="170"/>
      <c r="D192" s="170"/>
      <c r="E192" s="171"/>
      <c r="F192" s="170"/>
      <c r="G192" s="170"/>
      <c r="H192" s="170"/>
      <c r="I192" s="170"/>
      <c r="J192" s="170"/>
      <c r="K192" s="170"/>
      <c r="L192" s="170"/>
      <c r="M192" s="170"/>
      <c r="N192" s="170"/>
      <c r="O192" s="170"/>
      <c r="P192" s="170"/>
      <c r="Q192" s="170"/>
      <c r="T192" s="38"/>
    </row>
    <row r="193" ht="15.75" customHeight="1">
      <c r="C193" s="170"/>
      <c r="D193" s="170"/>
      <c r="E193" s="171"/>
      <c r="F193" s="170"/>
      <c r="G193" s="170"/>
      <c r="H193" s="170"/>
      <c r="I193" s="170"/>
      <c r="J193" s="170"/>
      <c r="K193" s="170"/>
      <c r="L193" s="170"/>
      <c r="M193" s="170"/>
      <c r="N193" s="170"/>
      <c r="O193" s="170"/>
      <c r="P193" s="170"/>
      <c r="Q193" s="170"/>
      <c r="T193" s="38"/>
    </row>
    <row r="194" ht="15.75" customHeight="1">
      <c r="C194" s="170"/>
      <c r="D194" s="170"/>
      <c r="E194" s="171"/>
      <c r="F194" s="170"/>
      <c r="G194" s="170"/>
      <c r="H194" s="170"/>
      <c r="I194" s="170"/>
      <c r="J194" s="170"/>
      <c r="K194" s="170"/>
      <c r="L194" s="170"/>
      <c r="M194" s="170"/>
      <c r="N194" s="170"/>
      <c r="O194" s="170"/>
      <c r="P194" s="170"/>
      <c r="Q194" s="170"/>
      <c r="T194" s="38"/>
    </row>
    <row r="195" ht="15.75" customHeight="1">
      <c r="C195" s="170"/>
      <c r="D195" s="170"/>
      <c r="E195" s="171"/>
      <c r="F195" s="170"/>
      <c r="G195" s="170"/>
      <c r="H195" s="170"/>
      <c r="I195" s="170"/>
      <c r="J195" s="170"/>
      <c r="K195" s="170"/>
      <c r="L195" s="170"/>
      <c r="M195" s="170"/>
      <c r="N195" s="170"/>
      <c r="O195" s="170"/>
      <c r="P195" s="170"/>
      <c r="Q195" s="170"/>
      <c r="T195" s="38"/>
    </row>
    <row r="196" ht="15.75" customHeight="1">
      <c r="C196" s="170"/>
      <c r="D196" s="170"/>
      <c r="E196" s="171"/>
      <c r="F196" s="170"/>
      <c r="G196" s="170"/>
      <c r="H196" s="170"/>
      <c r="I196" s="170"/>
      <c r="J196" s="170"/>
      <c r="K196" s="170"/>
      <c r="L196" s="170"/>
      <c r="M196" s="170"/>
      <c r="N196" s="170"/>
      <c r="O196" s="170"/>
      <c r="P196" s="170"/>
      <c r="Q196" s="170"/>
      <c r="T196" s="38"/>
    </row>
    <row r="197" ht="15.75" customHeight="1">
      <c r="C197" s="170"/>
      <c r="D197" s="170"/>
      <c r="E197" s="171"/>
      <c r="F197" s="170"/>
      <c r="G197" s="170"/>
      <c r="H197" s="170"/>
      <c r="I197" s="170"/>
      <c r="J197" s="170"/>
      <c r="K197" s="170"/>
      <c r="L197" s="170"/>
      <c r="M197" s="170"/>
      <c r="N197" s="170"/>
      <c r="O197" s="170"/>
      <c r="P197" s="170"/>
      <c r="Q197" s="170"/>
      <c r="T197" s="38"/>
    </row>
    <row r="198" ht="15.75" customHeight="1">
      <c r="C198" s="170"/>
      <c r="D198" s="170"/>
      <c r="E198" s="171"/>
      <c r="F198" s="170"/>
      <c r="G198" s="170"/>
      <c r="H198" s="170"/>
      <c r="I198" s="170"/>
      <c r="J198" s="170"/>
      <c r="K198" s="170"/>
      <c r="L198" s="170"/>
      <c r="M198" s="170"/>
      <c r="N198" s="170"/>
      <c r="O198" s="170"/>
      <c r="P198" s="170"/>
      <c r="Q198" s="170"/>
      <c r="T198" s="38"/>
    </row>
    <row r="199" ht="15.75" customHeight="1">
      <c r="C199" s="170"/>
      <c r="D199" s="170"/>
      <c r="E199" s="171"/>
      <c r="F199" s="170"/>
      <c r="G199" s="170"/>
      <c r="H199" s="170"/>
      <c r="I199" s="170"/>
      <c r="J199" s="170"/>
      <c r="K199" s="170"/>
      <c r="L199" s="170"/>
      <c r="M199" s="170"/>
      <c r="N199" s="170"/>
      <c r="O199" s="170"/>
      <c r="P199" s="170"/>
      <c r="Q199" s="170"/>
      <c r="T199" s="38"/>
    </row>
    <row r="200" ht="15.75" customHeight="1">
      <c r="C200" s="170"/>
      <c r="D200" s="170"/>
      <c r="E200" s="171"/>
      <c r="F200" s="170"/>
      <c r="G200" s="170"/>
      <c r="H200" s="170"/>
      <c r="I200" s="170"/>
      <c r="J200" s="170"/>
      <c r="K200" s="170"/>
      <c r="L200" s="170"/>
      <c r="M200" s="170"/>
      <c r="N200" s="170"/>
      <c r="O200" s="170"/>
      <c r="P200" s="170"/>
      <c r="Q200" s="170"/>
      <c r="T200" s="38"/>
    </row>
    <row r="201" ht="15.75" customHeight="1">
      <c r="C201" s="170"/>
      <c r="D201" s="170"/>
      <c r="E201" s="171"/>
      <c r="F201" s="170"/>
      <c r="G201" s="170"/>
      <c r="H201" s="170"/>
      <c r="I201" s="170"/>
      <c r="J201" s="170"/>
      <c r="K201" s="170"/>
      <c r="L201" s="170"/>
      <c r="M201" s="170"/>
      <c r="N201" s="170"/>
      <c r="O201" s="170"/>
      <c r="P201" s="170"/>
      <c r="Q201" s="170"/>
      <c r="T201" s="38"/>
    </row>
    <row r="202" ht="15.75" customHeight="1">
      <c r="C202" s="170"/>
      <c r="D202" s="170"/>
      <c r="E202" s="171"/>
      <c r="F202" s="170"/>
      <c r="G202" s="170"/>
      <c r="H202" s="170"/>
      <c r="I202" s="170"/>
      <c r="J202" s="170"/>
      <c r="K202" s="170"/>
      <c r="L202" s="170"/>
      <c r="M202" s="170"/>
      <c r="N202" s="170"/>
      <c r="O202" s="170"/>
      <c r="P202" s="170"/>
      <c r="Q202" s="170"/>
      <c r="T202" s="38"/>
    </row>
    <row r="203" ht="15.75" customHeight="1">
      <c r="C203" s="170"/>
      <c r="D203" s="170"/>
      <c r="E203" s="171"/>
      <c r="F203" s="170"/>
      <c r="G203" s="170"/>
      <c r="H203" s="170"/>
      <c r="I203" s="170"/>
      <c r="J203" s="170"/>
      <c r="K203" s="170"/>
      <c r="L203" s="170"/>
      <c r="M203" s="170"/>
      <c r="N203" s="170"/>
      <c r="O203" s="170"/>
      <c r="P203" s="170"/>
      <c r="Q203" s="170"/>
      <c r="T203" s="38"/>
    </row>
    <row r="204" ht="15.75" customHeight="1">
      <c r="C204" s="170"/>
      <c r="D204" s="170"/>
      <c r="E204" s="171"/>
      <c r="F204" s="170"/>
      <c r="G204" s="170"/>
      <c r="H204" s="170"/>
      <c r="I204" s="170"/>
      <c r="J204" s="170"/>
      <c r="K204" s="170"/>
      <c r="L204" s="170"/>
      <c r="M204" s="170"/>
      <c r="N204" s="170"/>
      <c r="O204" s="170"/>
      <c r="P204" s="170"/>
      <c r="Q204" s="170"/>
      <c r="T204" s="38"/>
    </row>
    <row r="205" ht="15.75" customHeight="1">
      <c r="C205" s="170"/>
      <c r="D205" s="170"/>
      <c r="E205" s="171"/>
      <c r="F205" s="170"/>
      <c r="G205" s="170"/>
      <c r="H205" s="170"/>
      <c r="I205" s="170"/>
      <c r="J205" s="170"/>
      <c r="K205" s="170"/>
      <c r="L205" s="170"/>
      <c r="M205" s="170"/>
      <c r="N205" s="170"/>
      <c r="O205" s="170"/>
      <c r="P205" s="170"/>
      <c r="Q205" s="170"/>
      <c r="T205" s="38"/>
    </row>
    <row r="206" ht="15.75" customHeight="1">
      <c r="C206" s="170"/>
      <c r="D206" s="170"/>
      <c r="E206" s="171"/>
      <c r="F206" s="170"/>
      <c r="G206" s="170"/>
      <c r="H206" s="170"/>
      <c r="I206" s="170"/>
      <c r="J206" s="170"/>
      <c r="K206" s="170"/>
      <c r="L206" s="170"/>
      <c r="M206" s="170"/>
      <c r="N206" s="170"/>
      <c r="O206" s="170"/>
      <c r="P206" s="170"/>
      <c r="Q206" s="170"/>
      <c r="T206" s="38"/>
    </row>
    <row r="207" ht="15.75" customHeight="1">
      <c r="C207" s="170"/>
      <c r="D207" s="170"/>
      <c r="E207" s="171"/>
      <c r="F207" s="170"/>
      <c r="G207" s="170"/>
      <c r="H207" s="170"/>
      <c r="I207" s="170"/>
      <c r="J207" s="170"/>
      <c r="K207" s="170"/>
      <c r="L207" s="170"/>
      <c r="M207" s="170"/>
      <c r="N207" s="170"/>
      <c r="O207" s="170"/>
      <c r="P207" s="170"/>
      <c r="Q207" s="170"/>
      <c r="T207" s="38"/>
    </row>
    <row r="208" ht="15.75" customHeight="1">
      <c r="C208" s="170"/>
      <c r="D208" s="170"/>
      <c r="E208" s="171"/>
      <c r="F208" s="170"/>
      <c r="G208" s="170"/>
      <c r="H208" s="170"/>
      <c r="I208" s="170"/>
      <c r="J208" s="170"/>
      <c r="K208" s="170"/>
      <c r="L208" s="170"/>
      <c r="M208" s="170"/>
      <c r="N208" s="170"/>
      <c r="O208" s="170"/>
      <c r="P208" s="170"/>
      <c r="Q208" s="170"/>
      <c r="T208" s="38"/>
    </row>
    <row r="209" ht="15.75" customHeight="1">
      <c r="C209" s="170"/>
      <c r="D209" s="170"/>
      <c r="E209" s="171"/>
      <c r="F209" s="170"/>
      <c r="G209" s="170"/>
      <c r="H209" s="170"/>
      <c r="I209" s="170"/>
      <c r="J209" s="170"/>
      <c r="K209" s="170"/>
      <c r="L209" s="170"/>
      <c r="M209" s="170"/>
      <c r="N209" s="170"/>
      <c r="O209" s="170"/>
      <c r="P209" s="170"/>
      <c r="Q209" s="170"/>
      <c r="T209" s="38"/>
    </row>
    <row r="210" ht="15.75" customHeight="1">
      <c r="C210" s="170"/>
      <c r="D210" s="170"/>
      <c r="E210" s="171"/>
      <c r="F210" s="170"/>
      <c r="G210" s="170"/>
      <c r="H210" s="170"/>
      <c r="I210" s="170"/>
      <c r="J210" s="170"/>
      <c r="K210" s="170"/>
      <c r="L210" s="170"/>
      <c r="M210" s="170"/>
      <c r="N210" s="170"/>
      <c r="O210" s="170"/>
      <c r="P210" s="170"/>
      <c r="Q210" s="170"/>
      <c r="T210" s="38"/>
    </row>
    <row r="211" ht="15.75" customHeight="1">
      <c r="C211" s="170"/>
      <c r="D211" s="170"/>
      <c r="E211" s="171"/>
      <c r="F211" s="170"/>
      <c r="G211" s="170"/>
      <c r="H211" s="170"/>
      <c r="I211" s="170"/>
      <c r="J211" s="170"/>
      <c r="K211" s="170"/>
      <c r="L211" s="170"/>
      <c r="M211" s="170"/>
      <c r="N211" s="170"/>
      <c r="O211" s="170"/>
      <c r="P211" s="170"/>
      <c r="Q211" s="170"/>
      <c r="T211" s="38"/>
    </row>
    <row r="212" ht="15.75" customHeight="1">
      <c r="C212" s="170"/>
      <c r="D212" s="170"/>
      <c r="E212" s="171"/>
      <c r="F212" s="170"/>
      <c r="G212" s="170"/>
      <c r="H212" s="170"/>
      <c r="I212" s="170"/>
      <c r="J212" s="170"/>
      <c r="K212" s="170"/>
      <c r="L212" s="170"/>
      <c r="M212" s="170"/>
      <c r="N212" s="170"/>
      <c r="O212" s="170"/>
      <c r="P212" s="170"/>
      <c r="Q212" s="170"/>
      <c r="T212" s="38"/>
    </row>
    <row r="213" ht="15.75" customHeight="1">
      <c r="C213" s="170"/>
      <c r="D213" s="170"/>
      <c r="E213" s="171"/>
      <c r="F213" s="170"/>
      <c r="G213" s="170"/>
      <c r="H213" s="170"/>
      <c r="I213" s="170"/>
      <c r="J213" s="170"/>
      <c r="K213" s="170"/>
      <c r="L213" s="170"/>
      <c r="M213" s="170"/>
      <c r="N213" s="170"/>
      <c r="O213" s="170"/>
      <c r="P213" s="170"/>
      <c r="Q213" s="170"/>
      <c r="T213" s="38"/>
    </row>
    <row r="214" ht="15.75" customHeight="1">
      <c r="C214" s="170"/>
      <c r="D214" s="170"/>
      <c r="E214" s="171"/>
      <c r="F214" s="170"/>
      <c r="G214" s="170"/>
      <c r="H214" s="170"/>
      <c r="I214" s="170"/>
      <c r="J214" s="170"/>
      <c r="K214" s="170"/>
      <c r="L214" s="170"/>
      <c r="M214" s="170"/>
      <c r="N214" s="170"/>
      <c r="O214" s="170"/>
      <c r="P214" s="170"/>
      <c r="Q214" s="170"/>
      <c r="T214" s="38"/>
    </row>
    <row r="215" ht="15.75" customHeight="1">
      <c r="C215" s="170"/>
      <c r="D215" s="170"/>
      <c r="E215" s="171"/>
      <c r="F215" s="170"/>
      <c r="G215" s="170"/>
      <c r="H215" s="170"/>
      <c r="I215" s="170"/>
      <c r="J215" s="170"/>
      <c r="K215" s="170"/>
      <c r="L215" s="170"/>
      <c r="M215" s="170"/>
      <c r="N215" s="170"/>
      <c r="O215" s="170"/>
      <c r="P215" s="170"/>
      <c r="Q215" s="170"/>
      <c r="T215" s="38"/>
    </row>
    <row r="216" ht="15.75" customHeight="1">
      <c r="C216" s="170"/>
      <c r="D216" s="170"/>
      <c r="E216" s="171"/>
      <c r="F216" s="170"/>
      <c r="G216" s="170"/>
      <c r="H216" s="170"/>
      <c r="I216" s="170"/>
      <c r="J216" s="170"/>
      <c r="K216" s="170"/>
      <c r="L216" s="170"/>
      <c r="M216" s="170"/>
      <c r="N216" s="170"/>
      <c r="O216" s="170"/>
      <c r="P216" s="170"/>
      <c r="Q216" s="170"/>
      <c r="T216" s="38"/>
    </row>
    <row r="217" ht="15.75" customHeight="1">
      <c r="C217" s="170"/>
      <c r="D217" s="170"/>
      <c r="E217" s="171"/>
      <c r="F217" s="170"/>
      <c r="G217" s="170"/>
      <c r="H217" s="170"/>
      <c r="I217" s="170"/>
      <c r="J217" s="170"/>
      <c r="K217" s="170"/>
      <c r="L217" s="170"/>
      <c r="M217" s="170"/>
      <c r="N217" s="170"/>
      <c r="O217" s="170"/>
      <c r="P217" s="170"/>
      <c r="Q217" s="170"/>
      <c r="T217" s="38"/>
    </row>
    <row r="218" ht="15.75" customHeight="1">
      <c r="C218" s="170"/>
      <c r="D218" s="170"/>
      <c r="E218" s="171"/>
      <c r="F218" s="170"/>
      <c r="G218" s="170"/>
      <c r="H218" s="170"/>
      <c r="I218" s="170"/>
      <c r="J218" s="170"/>
      <c r="K218" s="170"/>
      <c r="L218" s="170"/>
      <c r="M218" s="170"/>
      <c r="N218" s="170"/>
      <c r="O218" s="170"/>
      <c r="P218" s="170"/>
      <c r="Q218" s="170"/>
      <c r="T218" s="38"/>
    </row>
    <row r="219" ht="15.75" customHeight="1">
      <c r="C219" s="170"/>
      <c r="D219" s="170"/>
      <c r="E219" s="171"/>
      <c r="F219" s="170"/>
      <c r="G219" s="170"/>
      <c r="H219" s="170"/>
      <c r="I219" s="170"/>
      <c r="J219" s="170"/>
      <c r="K219" s="170"/>
      <c r="L219" s="170"/>
      <c r="M219" s="170"/>
      <c r="N219" s="170"/>
      <c r="O219" s="170"/>
      <c r="P219" s="170"/>
      <c r="Q219" s="170"/>
      <c r="T219" s="38"/>
    </row>
    <row r="220" ht="15.75" customHeight="1">
      <c r="C220" s="170"/>
      <c r="D220" s="170"/>
      <c r="E220" s="171"/>
      <c r="F220" s="170"/>
      <c r="G220" s="170"/>
      <c r="H220" s="170"/>
      <c r="I220" s="170"/>
      <c r="J220" s="170"/>
      <c r="K220" s="170"/>
      <c r="L220" s="170"/>
      <c r="M220" s="170"/>
      <c r="N220" s="170"/>
      <c r="O220" s="170"/>
      <c r="P220" s="170"/>
      <c r="Q220" s="170"/>
      <c r="T220" s="38"/>
    </row>
    <row r="221" ht="15.75" customHeight="1">
      <c r="C221" s="170"/>
      <c r="D221" s="170"/>
      <c r="E221" s="171"/>
      <c r="F221" s="170"/>
      <c r="G221" s="170"/>
      <c r="H221" s="170"/>
      <c r="I221" s="170"/>
      <c r="J221" s="170"/>
      <c r="K221" s="170"/>
      <c r="L221" s="170"/>
      <c r="M221" s="170"/>
      <c r="N221" s="170"/>
      <c r="O221" s="170"/>
      <c r="P221" s="170"/>
      <c r="Q221" s="170"/>
      <c r="T221" s="38"/>
    </row>
    <row r="222" ht="15.75" customHeight="1">
      <c r="C222" s="170"/>
      <c r="D222" s="170"/>
      <c r="E222" s="171"/>
      <c r="F222" s="170"/>
      <c r="G222" s="170"/>
      <c r="H222" s="170"/>
      <c r="I222" s="170"/>
      <c r="J222" s="170"/>
      <c r="K222" s="170"/>
      <c r="L222" s="170"/>
      <c r="M222" s="170"/>
      <c r="N222" s="170"/>
      <c r="O222" s="170"/>
      <c r="P222" s="170"/>
      <c r="Q222" s="170"/>
      <c r="T222" s="38"/>
    </row>
    <row r="223" ht="15.75" customHeight="1">
      <c r="C223" s="170"/>
      <c r="D223" s="170"/>
      <c r="E223" s="171"/>
      <c r="F223" s="170"/>
      <c r="G223" s="170"/>
      <c r="H223" s="170"/>
      <c r="I223" s="170"/>
      <c r="J223" s="170"/>
      <c r="K223" s="170"/>
      <c r="L223" s="170"/>
      <c r="M223" s="170"/>
      <c r="N223" s="170"/>
      <c r="O223" s="170"/>
      <c r="P223" s="170"/>
      <c r="Q223" s="170"/>
      <c r="T223" s="38"/>
    </row>
    <row r="224" ht="15.75" customHeight="1">
      <c r="C224" s="170"/>
      <c r="D224" s="170"/>
      <c r="E224" s="171"/>
      <c r="F224" s="170"/>
      <c r="G224" s="170"/>
      <c r="H224" s="170"/>
      <c r="I224" s="170"/>
      <c r="J224" s="170"/>
      <c r="K224" s="170"/>
      <c r="L224" s="170"/>
      <c r="M224" s="170"/>
      <c r="N224" s="170"/>
      <c r="O224" s="170"/>
      <c r="P224" s="170"/>
      <c r="Q224" s="170"/>
      <c r="T224" s="38"/>
    </row>
    <row r="225" ht="15.75" customHeight="1">
      <c r="C225" s="170"/>
      <c r="D225" s="170"/>
      <c r="E225" s="171"/>
      <c r="F225" s="170"/>
      <c r="G225" s="170"/>
      <c r="H225" s="170"/>
      <c r="I225" s="170"/>
      <c r="J225" s="170"/>
      <c r="K225" s="170"/>
      <c r="L225" s="170"/>
      <c r="M225" s="170"/>
      <c r="N225" s="170"/>
      <c r="O225" s="170"/>
      <c r="P225" s="170"/>
      <c r="Q225" s="170"/>
      <c r="T225" s="38"/>
    </row>
    <row r="226" ht="15.75" customHeight="1">
      <c r="C226" s="170"/>
      <c r="D226" s="170"/>
      <c r="E226" s="171"/>
      <c r="F226" s="170"/>
      <c r="G226" s="170"/>
      <c r="H226" s="170"/>
      <c r="I226" s="170"/>
      <c r="J226" s="170"/>
      <c r="K226" s="170"/>
      <c r="L226" s="170"/>
      <c r="M226" s="170"/>
      <c r="N226" s="170"/>
      <c r="O226" s="170"/>
      <c r="P226" s="170"/>
      <c r="Q226" s="170"/>
      <c r="T226" s="38"/>
    </row>
    <row r="227" ht="15.75" customHeight="1">
      <c r="C227" s="170"/>
      <c r="D227" s="170"/>
      <c r="E227" s="171"/>
      <c r="F227" s="170"/>
      <c r="G227" s="170"/>
      <c r="H227" s="170"/>
      <c r="I227" s="170"/>
      <c r="J227" s="170"/>
      <c r="K227" s="170"/>
      <c r="L227" s="170"/>
      <c r="M227" s="170"/>
      <c r="N227" s="170"/>
      <c r="O227" s="170"/>
      <c r="P227" s="170"/>
      <c r="Q227" s="170"/>
      <c r="T227" s="38"/>
    </row>
    <row r="228" ht="15.75" customHeight="1">
      <c r="C228" s="170"/>
      <c r="D228" s="170"/>
      <c r="E228" s="171"/>
      <c r="F228" s="170"/>
      <c r="G228" s="170"/>
      <c r="H228" s="170"/>
      <c r="I228" s="170"/>
      <c r="J228" s="170"/>
      <c r="K228" s="170"/>
      <c r="L228" s="170"/>
      <c r="M228" s="170"/>
      <c r="N228" s="170"/>
      <c r="O228" s="170"/>
      <c r="P228" s="170"/>
      <c r="Q228" s="170"/>
      <c r="T228" s="38"/>
    </row>
    <row r="229" ht="15.75" customHeight="1">
      <c r="C229" s="170"/>
      <c r="D229" s="170"/>
      <c r="E229" s="171"/>
      <c r="F229" s="170"/>
      <c r="G229" s="170"/>
      <c r="H229" s="170"/>
      <c r="I229" s="170"/>
      <c r="J229" s="170"/>
      <c r="K229" s="170"/>
      <c r="L229" s="170"/>
      <c r="M229" s="170"/>
      <c r="N229" s="170"/>
      <c r="O229" s="170"/>
      <c r="P229" s="170"/>
      <c r="Q229" s="170"/>
      <c r="T229" s="38"/>
    </row>
    <row r="230" ht="15.75" customHeight="1">
      <c r="C230" s="170"/>
      <c r="D230" s="170"/>
      <c r="E230" s="171"/>
      <c r="F230" s="170"/>
      <c r="G230" s="170"/>
      <c r="H230" s="170"/>
      <c r="I230" s="170"/>
      <c r="J230" s="170"/>
      <c r="K230" s="170"/>
      <c r="L230" s="170"/>
      <c r="M230" s="170"/>
      <c r="N230" s="170"/>
      <c r="O230" s="170"/>
      <c r="P230" s="170"/>
      <c r="Q230" s="170"/>
      <c r="T230" s="38"/>
    </row>
    <row r="231" ht="15.75" customHeight="1">
      <c r="C231" s="170"/>
      <c r="D231" s="170"/>
      <c r="E231" s="171"/>
      <c r="F231" s="170"/>
      <c r="G231" s="170"/>
      <c r="H231" s="170"/>
      <c r="I231" s="170"/>
      <c r="J231" s="170"/>
      <c r="K231" s="170"/>
      <c r="L231" s="170"/>
      <c r="M231" s="170"/>
      <c r="N231" s="170"/>
      <c r="O231" s="170"/>
      <c r="P231" s="170"/>
      <c r="Q231" s="170"/>
      <c r="T231" s="38"/>
    </row>
    <row r="232" ht="15.75" customHeight="1">
      <c r="C232" s="170"/>
      <c r="D232" s="170"/>
      <c r="E232" s="171"/>
      <c r="F232" s="170"/>
      <c r="G232" s="170"/>
      <c r="H232" s="170"/>
      <c r="I232" s="170"/>
      <c r="J232" s="170"/>
      <c r="K232" s="170"/>
      <c r="L232" s="170"/>
      <c r="M232" s="170"/>
      <c r="N232" s="170"/>
      <c r="O232" s="170"/>
      <c r="P232" s="170"/>
      <c r="Q232" s="170"/>
      <c r="T232" s="38"/>
    </row>
    <row r="233" ht="15.75" customHeight="1">
      <c r="C233" s="170"/>
      <c r="D233" s="170"/>
      <c r="E233" s="171"/>
      <c r="F233" s="170"/>
      <c r="G233" s="170"/>
      <c r="H233" s="170"/>
      <c r="I233" s="170"/>
      <c r="J233" s="170"/>
      <c r="K233" s="170"/>
      <c r="L233" s="170"/>
      <c r="M233" s="170"/>
      <c r="N233" s="170"/>
      <c r="O233" s="170"/>
      <c r="P233" s="170"/>
      <c r="Q233" s="170"/>
      <c r="T233" s="38"/>
    </row>
    <row r="234" ht="15.75" customHeight="1">
      <c r="C234" s="170"/>
      <c r="D234" s="170"/>
      <c r="E234" s="171"/>
      <c r="F234" s="170"/>
      <c r="G234" s="170"/>
      <c r="H234" s="170"/>
      <c r="I234" s="170"/>
      <c r="J234" s="170"/>
      <c r="K234" s="170"/>
      <c r="L234" s="170"/>
      <c r="M234" s="170"/>
      <c r="N234" s="170"/>
      <c r="O234" s="170"/>
      <c r="P234" s="170"/>
      <c r="Q234" s="170"/>
      <c r="T234" s="38"/>
    </row>
    <row r="235" ht="15.75" customHeight="1">
      <c r="C235" s="170"/>
      <c r="D235" s="170"/>
      <c r="E235" s="171"/>
      <c r="F235" s="170"/>
      <c r="G235" s="170"/>
      <c r="H235" s="170"/>
      <c r="I235" s="170"/>
      <c r="J235" s="170"/>
      <c r="K235" s="170"/>
      <c r="L235" s="170"/>
      <c r="M235" s="170"/>
      <c r="N235" s="170"/>
      <c r="O235" s="170"/>
      <c r="P235" s="170"/>
      <c r="Q235" s="170"/>
      <c r="T235" s="38"/>
    </row>
    <row r="236" ht="15.75" customHeight="1">
      <c r="C236" s="170"/>
      <c r="D236" s="170"/>
      <c r="E236" s="171"/>
      <c r="F236" s="170"/>
      <c r="G236" s="170"/>
      <c r="H236" s="170"/>
      <c r="I236" s="170"/>
      <c r="J236" s="170"/>
      <c r="K236" s="170"/>
      <c r="L236" s="170"/>
      <c r="M236" s="170"/>
      <c r="N236" s="170"/>
      <c r="O236" s="170"/>
      <c r="P236" s="170"/>
      <c r="Q236" s="170"/>
      <c r="T236" s="38"/>
    </row>
    <row r="237" ht="15.75" customHeight="1">
      <c r="C237" s="170"/>
      <c r="D237" s="170"/>
      <c r="E237" s="171"/>
      <c r="F237" s="170"/>
      <c r="G237" s="170"/>
      <c r="H237" s="170"/>
      <c r="I237" s="170"/>
      <c r="J237" s="170"/>
      <c r="K237" s="170"/>
      <c r="L237" s="170"/>
      <c r="M237" s="170"/>
      <c r="N237" s="170"/>
      <c r="O237" s="170"/>
      <c r="P237" s="170"/>
      <c r="Q237" s="170"/>
      <c r="T237" s="38"/>
    </row>
    <row r="238" ht="15.75" customHeight="1">
      <c r="C238" s="170"/>
      <c r="D238" s="170"/>
      <c r="E238" s="171"/>
      <c r="F238" s="170"/>
      <c r="G238" s="170"/>
      <c r="H238" s="170"/>
      <c r="I238" s="170"/>
      <c r="J238" s="170"/>
      <c r="K238" s="170"/>
      <c r="L238" s="170"/>
      <c r="M238" s="170"/>
      <c r="N238" s="170"/>
      <c r="O238" s="170"/>
      <c r="P238" s="170"/>
      <c r="Q238" s="170"/>
      <c r="T238" s="38"/>
    </row>
    <row r="239" ht="15.75" customHeight="1">
      <c r="C239" s="170"/>
      <c r="D239" s="170"/>
      <c r="E239" s="171"/>
      <c r="F239" s="170"/>
      <c r="G239" s="170"/>
      <c r="H239" s="170"/>
      <c r="I239" s="170"/>
      <c r="J239" s="170"/>
      <c r="K239" s="170"/>
      <c r="L239" s="170"/>
      <c r="M239" s="170"/>
      <c r="N239" s="170"/>
      <c r="O239" s="170"/>
      <c r="P239" s="170"/>
      <c r="Q239" s="170"/>
      <c r="T239" s="38"/>
    </row>
    <row r="240" ht="15.75" customHeight="1">
      <c r="C240" s="170"/>
      <c r="D240" s="170"/>
      <c r="E240" s="171"/>
      <c r="F240" s="170"/>
      <c r="G240" s="170"/>
      <c r="H240" s="170"/>
      <c r="I240" s="170"/>
      <c r="J240" s="170"/>
      <c r="K240" s="170"/>
      <c r="L240" s="170"/>
      <c r="M240" s="170"/>
      <c r="N240" s="170"/>
      <c r="O240" s="170"/>
      <c r="P240" s="170"/>
      <c r="Q240" s="170"/>
      <c r="T240" s="38"/>
    </row>
    <row r="241" ht="15.75" customHeight="1">
      <c r="C241" s="170"/>
      <c r="D241" s="170"/>
      <c r="E241" s="171"/>
      <c r="F241" s="170"/>
      <c r="G241" s="170"/>
      <c r="H241" s="170"/>
      <c r="I241" s="170"/>
      <c r="J241" s="170"/>
      <c r="K241" s="170"/>
      <c r="L241" s="170"/>
      <c r="M241" s="170"/>
      <c r="N241" s="170"/>
      <c r="O241" s="170"/>
      <c r="P241" s="170"/>
      <c r="Q241" s="170"/>
      <c r="T241" s="38"/>
    </row>
    <row r="242" ht="15.75" customHeight="1">
      <c r="C242" s="170"/>
      <c r="D242" s="170"/>
      <c r="E242" s="171"/>
      <c r="F242" s="170"/>
      <c r="G242" s="170"/>
      <c r="H242" s="170"/>
      <c r="I242" s="170"/>
      <c r="J242" s="170"/>
      <c r="K242" s="170"/>
      <c r="L242" s="170"/>
      <c r="M242" s="170"/>
      <c r="N242" s="170"/>
      <c r="O242" s="170"/>
      <c r="P242" s="170"/>
      <c r="Q242" s="170"/>
      <c r="T242" s="38"/>
    </row>
    <row r="243" ht="15.75" customHeight="1">
      <c r="C243" s="170"/>
      <c r="D243" s="170"/>
      <c r="E243" s="171"/>
      <c r="F243" s="170"/>
      <c r="G243" s="170"/>
      <c r="H243" s="170"/>
      <c r="I243" s="170"/>
      <c r="J243" s="170"/>
      <c r="K243" s="170"/>
      <c r="L243" s="170"/>
      <c r="M243" s="170"/>
      <c r="N243" s="170"/>
      <c r="O243" s="170"/>
      <c r="P243" s="170"/>
      <c r="Q243" s="170"/>
      <c r="T243" s="38"/>
    </row>
    <row r="244" ht="15.75" customHeight="1">
      <c r="C244" s="170"/>
      <c r="D244" s="170"/>
      <c r="E244" s="171"/>
      <c r="F244" s="170"/>
      <c r="G244" s="170"/>
      <c r="H244" s="170"/>
      <c r="I244" s="170"/>
      <c r="J244" s="170"/>
      <c r="K244" s="170"/>
      <c r="L244" s="170"/>
      <c r="M244" s="170"/>
      <c r="N244" s="170"/>
      <c r="O244" s="170"/>
      <c r="P244" s="170"/>
      <c r="Q244" s="170"/>
      <c r="T244" s="38"/>
    </row>
    <row r="245" ht="15.75" customHeight="1">
      <c r="C245" s="170"/>
      <c r="D245" s="170"/>
      <c r="E245" s="171"/>
      <c r="F245" s="170"/>
      <c r="G245" s="170"/>
      <c r="H245" s="170"/>
      <c r="I245" s="170"/>
      <c r="J245" s="170"/>
      <c r="K245" s="170"/>
      <c r="L245" s="170"/>
      <c r="M245" s="170"/>
      <c r="N245" s="170"/>
      <c r="O245" s="170"/>
      <c r="P245" s="170"/>
      <c r="Q245" s="170"/>
      <c r="T245" s="38"/>
    </row>
    <row r="246" ht="15.75" customHeight="1">
      <c r="C246" s="170"/>
      <c r="D246" s="170"/>
      <c r="E246" s="171"/>
      <c r="F246" s="170"/>
      <c r="G246" s="170"/>
      <c r="H246" s="170"/>
      <c r="I246" s="170"/>
      <c r="J246" s="170"/>
      <c r="K246" s="170"/>
      <c r="L246" s="170"/>
      <c r="M246" s="170"/>
      <c r="N246" s="170"/>
      <c r="O246" s="170"/>
      <c r="P246" s="170"/>
      <c r="Q246" s="170"/>
      <c r="T246" s="38"/>
    </row>
    <row r="247" ht="15.75" customHeight="1">
      <c r="C247" s="170"/>
      <c r="D247" s="170"/>
      <c r="E247" s="171"/>
      <c r="F247" s="170"/>
      <c r="G247" s="170"/>
      <c r="H247" s="170"/>
      <c r="I247" s="170"/>
      <c r="J247" s="170"/>
      <c r="K247" s="170"/>
      <c r="L247" s="170"/>
      <c r="M247" s="170"/>
      <c r="N247" s="170"/>
      <c r="O247" s="170"/>
      <c r="P247" s="170"/>
      <c r="Q247" s="170"/>
      <c r="T247" s="38"/>
    </row>
    <row r="248" ht="15.75" customHeight="1">
      <c r="C248" s="170"/>
      <c r="D248" s="170"/>
      <c r="E248" s="171"/>
      <c r="F248" s="170"/>
      <c r="G248" s="170"/>
      <c r="H248" s="170"/>
      <c r="I248" s="170"/>
      <c r="J248" s="170"/>
      <c r="K248" s="170"/>
      <c r="L248" s="170"/>
      <c r="M248" s="170"/>
      <c r="N248" s="170"/>
      <c r="O248" s="170"/>
      <c r="P248" s="170"/>
      <c r="Q248" s="170"/>
      <c r="T248" s="38"/>
    </row>
    <row r="249" ht="15.75" customHeight="1">
      <c r="C249" s="170"/>
      <c r="D249" s="170"/>
      <c r="E249" s="171"/>
      <c r="F249" s="170"/>
      <c r="G249" s="170"/>
      <c r="H249" s="170"/>
      <c r="I249" s="170"/>
      <c r="J249" s="170"/>
      <c r="K249" s="170"/>
      <c r="L249" s="170"/>
      <c r="M249" s="170"/>
      <c r="N249" s="170"/>
      <c r="O249" s="170"/>
      <c r="P249" s="170"/>
      <c r="Q249" s="170"/>
      <c r="T249" s="38"/>
    </row>
    <row r="250" ht="15.75" customHeight="1">
      <c r="C250" s="170"/>
      <c r="D250" s="170"/>
      <c r="E250" s="171"/>
      <c r="F250" s="170"/>
      <c r="G250" s="170"/>
      <c r="H250" s="170"/>
      <c r="I250" s="170"/>
      <c r="J250" s="170"/>
      <c r="K250" s="170"/>
      <c r="L250" s="170"/>
      <c r="M250" s="170"/>
      <c r="N250" s="170"/>
      <c r="O250" s="170"/>
      <c r="P250" s="170"/>
      <c r="Q250" s="170"/>
      <c r="T250" s="38"/>
    </row>
    <row r="251" ht="15.75" customHeight="1">
      <c r="C251" s="170"/>
      <c r="D251" s="170"/>
      <c r="E251" s="171"/>
      <c r="F251" s="170"/>
      <c r="G251" s="170"/>
      <c r="H251" s="170"/>
      <c r="I251" s="170"/>
      <c r="J251" s="170"/>
      <c r="K251" s="170"/>
      <c r="L251" s="170"/>
      <c r="M251" s="170"/>
      <c r="N251" s="170"/>
      <c r="O251" s="170"/>
      <c r="P251" s="170"/>
      <c r="Q251" s="170"/>
      <c r="T251" s="38"/>
    </row>
    <row r="252" ht="15.75" customHeight="1">
      <c r="C252" s="170"/>
      <c r="D252" s="170"/>
      <c r="E252" s="171"/>
      <c r="F252" s="170"/>
      <c r="G252" s="170"/>
      <c r="H252" s="170"/>
      <c r="I252" s="170"/>
      <c r="J252" s="170"/>
      <c r="K252" s="170"/>
      <c r="L252" s="170"/>
      <c r="M252" s="170"/>
      <c r="N252" s="170"/>
      <c r="O252" s="170"/>
      <c r="P252" s="170"/>
      <c r="Q252" s="170"/>
      <c r="T252" s="38"/>
    </row>
    <row r="253" ht="15.75" customHeight="1">
      <c r="C253" s="170"/>
      <c r="D253" s="170"/>
      <c r="E253" s="171"/>
      <c r="F253" s="170"/>
      <c r="G253" s="170"/>
      <c r="H253" s="170"/>
      <c r="I253" s="170"/>
      <c r="J253" s="170"/>
      <c r="K253" s="170"/>
      <c r="L253" s="170"/>
      <c r="M253" s="170"/>
      <c r="N253" s="170"/>
      <c r="O253" s="170"/>
      <c r="P253" s="170"/>
      <c r="Q253" s="170"/>
      <c r="T253" s="38"/>
    </row>
    <row r="254" ht="15.75" customHeight="1">
      <c r="C254" s="170"/>
      <c r="D254" s="170"/>
      <c r="E254" s="171"/>
      <c r="F254" s="170"/>
      <c r="G254" s="170"/>
      <c r="H254" s="170"/>
      <c r="I254" s="170"/>
      <c r="J254" s="170"/>
      <c r="K254" s="170"/>
      <c r="L254" s="170"/>
      <c r="M254" s="170"/>
      <c r="N254" s="170"/>
      <c r="O254" s="170"/>
      <c r="P254" s="170"/>
      <c r="Q254" s="170"/>
      <c r="T254" s="38"/>
    </row>
    <row r="255" ht="15.75" customHeight="1">
      <c r="C255" s="170"/>
      <c r="D255" s="170"/>
      <c r="E255" s="171"/>
      <c r="F255" s="170"/>
      <c r="G255" s="170"/>
      <c r="H255" s="170"/>
      <c r="I255" s="170"/>
      <c r="J255" s="170"/>
      <c r="K255" s="170"/>
      <c r="L255" s="170"/>
      <c r="M255" s="170"/>
      <c r="N255" s="170"/>
      <c r="O255" s="170"/>
      <c r="P255" s="170"/>
      <c r="Q255" s="170"/>
      <c r="T255" s="38"/>
    </row>
    <row r="256" ht="15.75" customHeight="1">
      <c r="C256" s="170"/>
      <c r="D256" s="170"/>
      <c r="E256" s="171"/>
      <c r="F256" s="170"/>
      <c r="G256" s="170"/>
      <c r="H256" s="170"/>
      <c r="I256" s="170"/>
      <c r="J256" s="170"/>
      <c r="K256" s="170"/>
      <c r="L256" s="170"/>
      <c r="M256" s="170"/>
      <c r="N256" s="170"/>
      <c r="O256" s="170"/>
      <c r="P256" s="170"/>
      <c r="Q256" s="170"/>
      <c r="T256" s="38"/>
    </row>
    <row r="257" ht="15.75" customHeight="1">
      <c r="C257" s="170"/>
      <c r="D257" s="170"/>
      <c r="E257" s="171"/>
      <c r="F257" s="170"/>
      <c r="G257" s="170"/>
      <c r="H257" s="170"/>
      <c r="I257" s="170"/>
      <c r="J257" s="170"/>
      <c r="K257" s="170"/>
      <c r="L257" s="170"/>
      <c r="M257" s="170"/>
      <c r="N257" s="170"/>
      <c r="O257" s="170"/>
      <c r="P257" s="170"/>
      <c r="Q257" s="170"/>
      <c r="T257" s="38"/>
    </row>
    <row r="258" ht="15.75" customHeight="1">
      <c r="C258" s="170"/>
      <c r="D258" s="170"/>
      <c r="E258" s="171"/>
      <c r="F258" s="170"/>
      <c r="G258" s="170"/>
      <c r="H258" s="170"/>
      <c r="I258" s="170"/>
      <c r="J258" s="170"/>
      <c r="K258" s="170"/>
      <c r="L258" s="170"/>
      <c r="M258" s="170"/>
      <c r="N258" s="170"/>
      <c r="O258" s="170"/>
      <c r="P258" s="170"/>
      <c r="Q258" s="170"/>
      <c r="T258" s="38"/>
    </row>
    <row r="259" ht="15.75" customHeight="1">
      <c r="C259" s="170"/>
      <c r="D259" s="170"/>
      <c r="E259" s="171"/>
      <c r="F259" s="170"/>
      <c r="G259" s="170"/>
      <c r="H259" s="170"/>
      <c r="I259" s="170"/>
      <c r="J259" s="170"/>
      <c r="K259" s="170"/>
      <c r="L259" s="170"/>
      <c r="M259" s="170"/>
      <c r="N259" s="170"/>
      <c r="O259" s="170"/>
      <c r="P259" s="170"/>
      <c r="Q259" s="170"/>
      <c r="T259" s="38"/>
    </row>
    <row r="260" ht="15.75" customHeight="1">
      <c r="C260" s="170"/>
      <c r="D260" s="170"/>
      <c r="E260" s="171"/>
      <c r="F260" s="170"/>
      <c r="G260" s="170"/>
      <c r="H260" s="170"/>
      <c r="I260" s="170"/>
      <c r="J260" s="170"/>
      <c r="K260" s="170"/>
      <c r="L260" s="170"/>
      <c r="M260" s="170"/>
      <c r="N260" s="170"/>
      <c r="O260" s="170"/>
      <c r="P260" s="170"/>
      <c r="Q260" s="170"/>
      <c r="T260" s="38"/>
    </row>
    <row r="261" ht="15.75" customHeight="1">
      <c r="C261" s="170"/>
      <c r="D261" s="170"/>
      <c r="E261" s="171"/>
      <c r="F261" s="170"/>
      <c r="G261" s="170"/>
      <c r="H261" s="170"/>
      <c r="I261" s="170"/>
      <c r="J261" s="170"/>
      <c r="K261" s="170"/>
      <c r="L261" s="170"/>
      <c r="M261" s="170"/>
      <c r="N261" s="170"/>
      <c r="O261" s="170"/>
      <c r="P261" s="170"/>
      <c r="Q261" s="170"/>
      <c r="T261" s="38"/>
    </row>
    <row r="262" ht="15.75" customHeight="1">
      <c r="C262" s="170"/>
      <c r="D262" s="170"/>
      <c r="E262" s="171"/>
      <c r="F262" s="170"/>
      <c r="G262" s="170"/>
      <c r="H262" s="170"/>
      <c r="I262" s="170"/>
      <c r="J262" s="170"/>
      <c r="K262" s="170"/>
      <c r="L262" s="170"/>
      <c r="M262" s="170"/>
      <c r="N262" s="170"/>
      <c r="O262" s="170"/>
      <c r="P262" s="170"/>
      <c r="Q262" s="170"/>
      <c r="T262" s="38"/>
    </row>
    <row r="263" ht="15.75" customHeight="1">
      <c r="C263" s="170"/>
      <c r="D263" s="170"/>
      <c r="E263" s="171"/>
      <c r="F263" s="170"/>
      <c r="G263" s="170"/>
      <c r="H263" s="170"/>
      <c r="I263" s="170"/>
      <c r="J263" s="170"/>
      <c r="K263" s="170"/>
      <c r="L263" s="170"/>
      <c r="M263" s="170"/>
      <c r="N263" s="170"/>
      <c r="O263" s="170"/>
      <c r="P263" s="170"/>
      <c r="Q263" s="170"/>
      <c r="T263" s="38"/>
    </row>
    <row r="264" ht="15.75" customHeight="1">
      <c r="C264" s="170"/>
      <c r="D264" s="170"/>
      <c r="E264" s="171"/>
      <c r="F264" s="170"/>
      <c r="G264" s="170"/>
      <c r="H264" s="170"/>
      <c r="I264" s="170"/>
      <c r="J264" s="170"/>
      <c r="K264" s="170"/>
      <c r="L264" s="170"/>
      <c r="M264" s="170"/>
      <c r="N264" s="170"/>
      <c r="O264" s="170"/>
      <c r="P264" s="170"/>
      <c r="Q264" s="170"/>
      <c r="T264" s="38"/>
    </row>
    <row r="265" ht="15.75" customHeight="1">
      <c r="C265" s="170"/>
      <c r="D265" s="170"/>
      <c r="E265" s="171"/>
      <c r="F265" s="170"/>
      <c r="G265" s="170"/>
      <c r="H265" s="170"/>
      <c r="I265" s="170"/>
      <c r="J265" s="170"/>
      <c r="K265" s="170"/>
      <c r="L265" s="170"/>
      <c r="M265" s="170"/>
      <c r="N265" s="170"/>
      <c r="O265" s="170"/>
      <c r="P265" s="170"/>
      <c r="Q265" s="170"/>
      <c r="T265" s="38"/>
    </row>
    <row r="266" ht="15.75" customHeight="1">
      <c r="C266" s="170"/>
      <c r="D266" s="170"/>
      <c r="E266" s="171"/>
      <c r="F266" s="170"/>
      <c r="G266" s="170"/>
      <c r="H266" s="170"/>
      <c r="I266" s="170"/>
      <c r="J266" s="170"/>
      <c r="K266" s="170"/>
      <c r="L266" s="170"/>
      <c r="M266" s="170"/>
      <c r="N266" s="170"/>
      <c r="O266" s="170"/>
      <c r="P266" s="170"/>
      <c r="Q266" s="170"/>
      <c r="T266" s="38"/>
    </row>
    <row r="267" ht="15.75" customHeight="1">
      <c r="C267" s="170"/>
      <c r="D267" s="170"/>
      <c r="E267" s="171"/>
      <c r="F267" s="170"/>
      <c r="G267" s="170"/>
      <c r="H267" s="170"/>
      <c r="I267" s="170"/>
      <c r="J267" s="170"/>
      <c r="K267" s="170"/>
      <c r="L267" s="170"/>
      <c r="M267" s="170"/>
      <c r="N267" s="170"/>
      <c r="O267" s="170"/>
      <c r="P267" s="170"/>
      <c r="Q267" s="170"/>
      <c r="T267" s="38"/>
    </row>
    <row r="268" ht="15.75" customHeight="1">
      <c r="C268" s="170"/>
      <c r="D268" s="170"/>
      <c r="E268" s="171"/>
      <c r="F268" s="170"/>
      <c r="G268" s="170"/>
      <c r="H268" s="170"/>
      <c r="I268" s="170"/>
      <c r="J268" s="170"/>
      <c r="K268" s="170"/>
      <c r="L268" s="170"/>
      <c r="M268" s="170"/>
      <c r="N268" s="170"/>
      <c r="O268" s="170"/>
      <c r="P268" s="170"/>
      <c r="Q268" s="170"/>
      <c r="T268" s="38"/>
    </row>
    <row r="269" ht="15.75" customHeight="1">
      <c r="C269" s="170"/>
      <c r="D269" s="170"/>
      <c r="E269" s="171"/>
      <c r="F269" s="170"/>
      <c r="G269" s="170"/>
      <c r="H269" s="170"/>
      <c r="I269" s="170"/>
      <c r="J269" s="170"/>
      <c r="K269" s="170"/>
      <c r="L269" s="170"/>
      <c r="M269" s="170"/>
      <c r="N269" s="170"/>
      <c r="O269" s="170"/>
      <c r="P269" s="170"/>
      <c r="Q269" s="170"/>
      <c r="T269" s="38"/>
    </row>
    <row r="270" ht="15.75" customHeight="1">
      <c r="C270" s="170"/>
      <c r="D270" s="170"/>
      <c r="E270" s="171"/>
      <c r="F270" s="170"/>
      <c r="G270" s="170"/>
      <c r="H270" s="170"/>
      <c r="I270" s="170"/>
      <c r="J270" s="170"/>
      <c r="K270" s="170"/>
      <c r="L270" s="170"/>
      <c r="M270" s="170"/>
      <c r="N270" s="170"/>
      <c r="O270" s="170"/>
      <c r="P270" s="170"/>
      <c r="Q270" s="170"/>
      <c r="T270" s="38"/>
    </row>
    <row r="271" ht="15.75" customHeight="1">
      <c r="C271" s="170"/>
      <c r="D271" s="170"/>
      <c r="E271" s="171"/>
      <c r="F271" s="170"/>
      <c r="G271" s="170"/>
      <c r="H271" s="170"/>
      <c r="I271" s="170"/>
      <c r="J271" s="170"/>
      <c r="K271" s="170"/>
      <c r="L271" s="170"/>
      <c r="M271" s="170"/>
      <c r="N271" s="170"/>
      <c r="O271" s="170"/>
      <c r="P271" s="170"/>
      <c r="Q271" s="170"/>
      <c r="T271" s="38"/>
    </row>
    <row r="272" ht="15.75" customHeight="1">
      <c r="C272" s="170"/>
      <c r="D272" s="170"/>
      <c r="E272" s="171"/>
      <c r="F272" s="170"/>
      <c r="G272" s="170"/>
      <c r="H272" s="170"/>
      <c r="I272" s="170"/>
      <c r="J272" s="170"/>
      <c r="K272" s="170"/>
      <c r="L272" s="170"/>
      <c r="M272" s="170"/>
      <c r="N272" s="170"/>
      <c r="O272" s="170"/>
      <c r="P272" s="170"/>
      <c r="Q272" s="170"/>
      <c r="T272" s="38"/>
    </row>
    <row r="273" ht="15.75" customHeight="1">
      <c r="C273" s="170"/>
      <c r="D273" s="170"/>
      <c r="E273" s="171"/>
      <c r="F273" s="170"/>
      <c r="G273" s="170"/>
      <c r="H273" s="170"/>
      <c r="I273" s="170"/>
      <c r="J273" s="170"/>
      <c r="K273" s="170"/>
      <c r="L273" s="170"/>
      <c r="M273" s="170"/>
      <c r="N273" s="170"/>
      <c r="O273" s="170"/>
      <c r="P273" s="170"/>
      <c r="Q273" s="170"/>
      <c r="T273" s="38"/>
    </row>
    <row r="274" ht="15.75" customHeight="1">
      <c r="C274" s="170"/>
      <c r="D274" s="170"/>
      <c r="E274" s="171"/>
      <c r="F274" s="170"/>
      <c r="G274" s="170"/>
      <c r="H274" s="170"/>
      <c r="I274" s="170"/>
      <c r="J274" s="170"/>
      <c r="K274" s="170"/>
      <c r="L274" s="170"/>
      <c r="M274" s="170"/>
      <c r="N274" s="170"/>
      <c r="O274" s="170"/>
      <c r="P274" s="170"/>
      <c r="Q274" s="170"/>
      <c r="T274" s="38"/>
    </row>
    <row r="275" ht="15.75" customHeight="1">
      <c r="C275" s="170"/>
      <c r="D275" s="170"/>
      <c r="E275" s="171"/>
      <c r="F275" s="170"/>
      <c r="G275" s="170"/>
      <c r="H275" s="170"/>
      <c r="I275" s="170"/>
      <c r="J275" s="170"/>
      <c r="K275" s="170"/>
      <c r="L275" s="170"/>
      <c r="M275" s="170"/>
      <c r="N275" s="170"/>
      <c r="O275" s="170"/>
      <c r="P275" s="170"/>
      <c r="Q275" s="170"/>
      <c r="T275" s="38"/>
    </row>
    <row r="276" ht="15.75" customHeight="1">
      <c r="C276" s="170"/>
      <c r="D276" s="170"/>
      <c r="E276" s="171"/>
      <c r="F276" s="170"/>
      <c r="G276" s="170"/>
      <c r="H276" s="170"/>
      <c r="I276" s="170"/>
      <c r="J276" s="170"/>
      <c r="K276" s="170"/>
      <c r="L276" s="170"/>
      <c r="M276" s="170"/>
      <c r="N276" s="170"/>
      <c r="O276" s="170"/>
      <c r="P276" s="170"/>
      <c r="Q276" s="170"/>
      <c r="T276" s="38"/>
    </row>
    <row r="277" ht="15.75" customHeight="1">
      <c r="C277" s="170"/>
      <c r="D277" s="170"/>
      <c r="E277" s="171"/>
      <c r="F277" s="170"/>
      <c r="G277" s="170"/>
      <c r="H277" s="170"/>
      <c r="I277" s="170"/>
      <c r="J277" s="170"/>
      <c r="K277" s="170"/>
      <c r="L277" s="170"/>
      <c r="M277" s="170"/>
      <c r="N277" s="170"/>
      <c r="O277" s="170"/>
      <c r="P277" s="170"/>
      <c r="Q277" s="170"/>
      <c r="T277" s="38"/>
    </row>
    <row r="278" ht="15.75" customHeight="1">
      <c r="C278" s="170"/>
      <c r="D278" s="170"/>
      <c r="E278" s="171"/>
      <c r="F278" s="170"/>
      <c r="G278" s="170"/>
      <c r="H278" s="170"/>
      <c r="I278" s="170"/>
      <c r="J278" s="170"/>
      <c r="K278" s="170"/>
      <c r="L278" s="170"/>
      <c r="M278" s="170"/>
      <c r="N278" s="170"/>
      <c r="O278" s="170"/>
      <c r="P278" s="170"/>
      <c r="Q278" s="170"/>
      <c r="T278" s="38"/>
    </row>
    <row r="279" ht="15.75" customHeight="1">
      <c r="C279" s="170"/>
      <c r="D279" s="170"/>
      <c r="E279" s="171"/>
      <c r="F279" s="170"/>
      <c r="G279" s="170"/>
      <c r="H279" s="170"/>
      <c r="I279" s="170"/>
      <c r="J279" s="170"/>
      <c r="K279" s="170"/>
      <c r="L279" s="170"/>
      <c r="M279" s="170"/>
      <c r="N279" s="170"/>
      <c r="O279" s="170"/>
      <c r="P279" s="170"/>
      <c r="Q279" s="170"/>
      <c r="T279" s="38"/>
    </row>
    <row r="280" ht="15.75" customHeight="1">
      <c r="C280" s="170"/>
      <c r="D280" s="170"/>
      <c r="E280" s="171"/>
      <c r="F280" s="170"/>
      <c r="G280" s="170"/>
      <c r="H280" s="170"/>
      <c r="I280" s="170"/>
      <c r="J280" s="170"/>
      <c r="K280" s="170"/>
      <c r="L280" s="170"/>
      <c r="M280" s="170"/>
      <c r="N280" s="170"/>
      <c r="O280" s="170"/>
      <c r="P280" s="170"/>
      <c r="Q280" s="170"/>
      <c r="T280" s="38"/>
    </row>
    <row r="281" ht="15.75" customHeight="1">
      <c r="C281" s="170"/>
      <c r="D281" s="170"/>
      <c r="E281" s="171"/>
      <c r="F281" s="170"/>
      <c r="G281" s="170"/>
      <c r="H281" s="170"/>
      <c r="I281" s="170"/>
      <c r="J281" s="170"/>
      <c r="K281" s="170"/>
      <c r="L281" s="170"/>
      <c r="M281" s="170"/>
      <c r="N281" s="170"/>
      <c r="O281" s="170"/>
      <c r="P281" s="170"/>
      <c r="Q281" s="170"/>
      <c r="T281" s="38"/>
    </row>
    <row r="282" ht="15.75" customHeight="1">
      <c r="C282" s="170"/>
      <c r="D282" s="170"/>
      <c r="E282" s="171"/>
      <c r="F282" s="170"/>
      <c r="G282" s="170"/>
      <c r="H282" s="170"/>
      <c r="I282" s="170"/>
      <c r="J282" s="170"/>
      <c r="K282" s="170"/>
      <c r="L282" s="170"/>
      <c r="M282" s="170"/>
      <c r="N282" s="170"/>
      <c r="O282" s="170"/>
      <c r="P282" s="170"/>
      <c r="Q282" s="170"/>
      <c r="T282" s="38"/>
    </row>
    <row r="283" ht="15.75" customHeight="1">
      <c r="C283" s="170"/>
      <c r="D283" s="170"/>
      <c r="E283" s="171"/>
      <c r="F283" s="170"/>
      <c r="G283" s="170"/>
      <c r="H283" s="170"/>
      <c r="I283" s="170"/>
      <c r="J283" s="170"/>
      <c r="K283" s="170"/>
      <c r="L283" s="170"/>
      <c r="M283" s="170"/>
      <c r="N283" s="170"/>
      <c r="O283" s="170"/>
      <c r="P283" s="170"/>
      <c r="Q283" s="170"/>
      <c r="T283" s="38"/>
    </row>
    <row r="284" ht="15.75" customHeight="1">
      <c r="C284" s="170"/>
      <c r="D284" s="170"/>
      <c r="E284" s="171"/>
      <c r="F284" s="170"/>
      <c r="G284" s="170"/>
      <c r="H284" s="170"/>
      <c r="I284" s="170"/>
      <c r="J284" s="170"/>
      <c r="K284" s="170"/>
      <c r="L284" s="170"/>
      <c r="M284" s="170"/>
      <c r="N284" s="170"/>
      <c r="O284" s="170"/>
      <c r="P284" s="170"/>
      <c r="Q284" s="170"/>
      <c r="T284" s="38"/>
    </row>
    <row r="285" ht="15.75" customHeight="1">
      <c r="C285" s="170"/>
      <c r="D285" s="170"/>
      <c r="E285" s="171"/>
      <c r="F285" s="170"/>
      <c r="G285" s="170"/>
      <c r="H285" s="170"/>
      <c r="I285" s="170"/>
      <c r="J285" s="170"/>
      <c r="K285" s="170"/>
      <c r="L285" s="170"/>
      <c r="M285" s="170"/>
      <c r="N285" s="170"/>
      <c r="O285" s="170"/>
      <c r="P285" s="170"/>
      <c r="Q285" s="170"/>
      <c r="T285" s="38"/>
    </row>
    <row r="286" ht="15.75" customHeight="1">
      <c r="C286" s="170"/>
      <c r="D286" s="170"/>
      <c r="E286" s="171"/>
      <c r="F286" s="170"/>
      <c r="G286" s="170"/>
      <c r="H286" s="170"/>
      <c r="I286" s="170"/>
      <c r="J286" s="170"/>
      <c r="K286" s="170"/>
      <c r="L286" s="170"/>
      <c r="M286" s="170"/>
      <c r="N286" s="170"/>
      <c r="O286" s="170"/>
      <c r="P286" s="170"/>
      <c r="Q286" s="170"/>
      <c r="T286" s="38"/>
    </row>
    <row r="287" ht="15.75" customHeight="1">
      <c r="C287" s="170"/>
      <c r="D287" s="170"/>
      <c r="E287" s="171"/>
      <c r="F287" s="170"/>
      <c r="G287" s="170"/>
      <c r="H287" s="170"/>
      <c r="I287" s="170"/>
      <c r="J287" s="170"/>
      <c r="K287" s="170"/>
      <c r="L287" s="170"/>
      <c r="M287" s="170"/>
      <c r="N287" s="170"/>
      <c r="O287" s="170"/>
      <c r="P287" s="170"/>
      <c r="Q287" s="170"/>
      <c r="T287" s="38"/>
    </row>
    <row r="288" ht="15.75" customHeight="1">
      <c r="C288" s="170"/>
      <c r="D288" s="170"/>
      <c r="E288" s="171"/>
      <c r="F288" s="170"/>
      <c r="G288" s="170"/>
      <c r="H288" s="170"/>
      <c r="I288" s="170"/>
      <c r="J288" s="170"/>
      <c r="K288" s="170"/>
      <c r="L288" s="170"/>
      <c r="M288" s="170"/>
      <c r="N288" s="170"/>
      <c r="O288" s="170"/>
      <c r="P288" s="170"/>
      <c r="Q288" s="170"/>
      <c r="T288" s="38"/>
    </row>
    <row r="289" ht="15.75" customHeight="1">
      <c r="C289" s="170"/>
      <c r="D289" s="170"/>
      <c r="E289" s="171"/>
      <c r="F289" s="170"/>
      <c r="G289" s="170"/>
      <c r="H289" s="170"/>
      <c r="I289" s="170"/>
      <c r="J289" s="170"/>
      <c r="K289" s="170"/>
      <c r="L289" s="170"/>
      <c r="M289" s="170"/>
      <c r="N289" s="170"/>
      <c r="O289" s="170"/>
      <c r="P289" s="170"/>
      <c r="Q289" s="170"/>
      <c r="T289" s="38"/>
    </row>
    <row r="290" ht="15.75" customHeight="1">
      <c r="C290" s="170"/>
      <c r="D290" s="170"/>
      <c r="E290" s="171"/>
      <c r="F290" s="170"/>
      <c r="G290" s="170"/>
      <c r="H290" s="170"/>
      <c r="I290" s="170"/>
      <c r="J290" s="170"/>
      <c r="K290" s="170"/>
      <c r="L290" s="170"/>
      <c r="M290" s="170"/>
      <c r="N290" s="170"/>
      <c r="O290" s="170"/>
      <c r="P290" s="170"/>
      <c r="Q290" s="170"/>
      <c r="T290" s="38"/>
    </row>
    <row r="291" ht="15.75" customHeight="1">
      <c r="C291" s="170"/>
      <c r="D291" s="170"/>
      <c r="E291" s="171"/>
      <c r="F291" s="170"/>
      <c r="G291" s="170"/>
      <c r="H291" s="170"/>
      <c r="I291" s="170"/>
      <c r="J291" s="170"/>
      <c r="K291" s="170"/>
      <c r="L291" s="170"/>
      <c r="M291" s="170"/>
      <c r="N291" s="170"/>
      <c r="O291" s="170"/>
      <c r="P291" s="170"/>
      <c r="Q291" s="170"/>
      <c r="T291" s="38"/>
    </row>
    <row r="292" ht="15.75" customHeight="1">
      <c r="C292" s="170"/>
      <c r="D292" s="170"/>
      <c r="E292" s="171"/>
      <c r="F292" s="170"/>
      <c r="G292" s="170"/>
      <c r="H292" s="170"/>
      <c r="I292" s="170"/>
      <c r="J292" s="170"/>
      <c r="K292" s="170"/>
      <c r="L292" s="170"/>
      <c r="M292" s="170"/>
      <c r="N292" s="170"/>
      <c r="O292" s="170"/>
      <c r="P292" s="170"/>
      <c r="Q292" s="170"/>
      <c r="T292" s="38"/>
    </row>
    <row r="293" ht="15.75" customHeight="1">
      <c r="C293" s="170"/>
      <c r="D293" s="170"/>
      <c r="E293" s="171"/>
      <c r="F293" s="170"/>
      <c r="G293" s="170"/>
      <c r="H293" s="170"/>
      <c r="I293" s="170"/>
      <c r="J293" s="170"/>
      <c r="K293" s="170"/>
      <c r="L293" s="170"/>
      <c r="M293" s="170"/>
      <c r="N293" s="170"/>
      <c r="O293" s="170"/>
      <c r="P293" s="170"/>
      <c r="Q293" s="170"/>
      <c r="T293" s="38"/>
    </row>
    <row r="294" ht="15.75" customHeight="1">
      <c r="C294" s="170"/>
      <c r="D294" s="170"/>
      <c r="E294" s="171"/>
      <c r="F294" s="170"/>
      <c r="G294" s="170"/>
      <c r="H294" s="170"/>
      <c r="I294" s="170"/>
      <c r="J294" s="170"/>
      <c r="K294" s="170"/>
      <c r="L294" s="170"/>
      <c r="M294" s="170"/>
      <c r="N294" s="170"/>
      <c r="O294" s="170"/>
      <c r="P294" s="170"/>
      <c r="Q294" s="170"/>
      <c r="T294" s="38"/>
    </row>
    <row r="295" ht="15.75" customHeight="1">
      <c r="C295" s="170"/>
      <c r="D295" s="170"/>
      <c r="E295" s="171"/>
      <c r="F295" s="170"/>
      <c r="G295" s="170"/>
      <c r="H295" s="170"/>
      <c r="I295" s="170"/>
      <c r="J295" s="170"/>
      <c r="K295" s="170"/>
      <c r="L295" s="170"/>
      <c r="M295" s="170"/>
      <c r="N295" s="170"/>
      <c r="O295" s="170"/>
      <c r="P295" s="170"/>
      <c r="Q295" s="170"/>
      <c r="T295" s="38"/>
    </row>
    <row r="296" ht="15.75" customHeight="1">
      <c r="C296" s="170"/>
      <c r="D296" s="170"/>
      <c r="E296" s="171"/>
      <c r="F296" s="170"/>
      <c r="G296" s="170"/>
      <c r="H296" s="170"/>
      <c r="I296" s="170"/>
      <c r="J296" s="170"/>
      <c r="K296" s="170"/>
      <c r="L296" s="170"/>
      <c r="M296" s="170"/>
      <c r="N296" s="170"/>
      <c r="O296" s="170"/>
      <c r="P296" s="170"/>
      <c r="Q296" s="170"/>
      <c r="T296" s="38"/>
    </row>
    <row r="297" ht="15.75" customHeight="1">
      <c r="C297" s="170"/>
      <c r="D297" s="170"/>
      <c r="E297" s="171"/>
      <c r="F297" s="170"/>
      <c r="G297" s="170"/>
      <c r="H297" s="170"/>
      <c r="I297" s="170"/>
      <c r="J297" s="170"/>
      <c r="K297" s="170"/>
      <c r="L297" s="170"/>
      <c r="M297" s="170"/>
      <c r="N297" s="170"/>
      <c r="O297" s="170"/>
      <c r="P297" s="170"/>
      <c r="Q297" s="170"/>
      <c r="T297" s="38"/>
    </row>
    <row r="298" ht="15.75" customHeight="1">
      <c r="C298" s="170"/>
      <c r="D298" s="170"/>
      <c r="E298" s="171"/>
      <c r="F298" s="170"/>
      <c r="G298" s="170"/>
      <c r="H298" s="170"/>
      <c r="I298" s="170"/>
      <c r="J298" s="170"/>
      <c r="K298" s="170"/>
      <c r="L298" s="170"/>
      <c r="M298" s="170"/>
      <c r="N298" s="170"/>
      <c r="O298" s="170"/>
      <c r="P298" s="170"/>
      <c r="Q298" s="170"/>
      <c r="T298" s="38"/>
    </row>
    <row r="299" ht="15.75" customHeight="1">
      <c r="C299" s="170"/>
      <c r="D299" s="170"/>
      <c r="E299" s="171"/>
      <c r="F299" s="170"/>
      <c r="G299" s="170"/>
      <c r="H299" s="170"/>
      <c r="I299" s="170"/>
      <c r="J299" s="170"/>
      <c r="K299" s="170"/>
      <c r="L299" s="170"/>
      <c r="M299" s="170"/>
      <c r="N299" s="170"/>
      <c r="O299" s="170"/>
      <c r="P299" s="170"/>
      <c r="Q299" s="170"/>
      <c r="T299" s="38"/>
    </row>
    <row r="300" ht="15.75" customHeight="1">
      <c r="C300" s="170"/>
      <c r="D300" s="170"/>
      <c r="E300" s="171"/>
      <c r="F300" s="170"/>
      <c r="G300" s="170"/>
      <c r="H300" s="170"/>
      <c r="I300" s="170"/>
      <c r="J300" s="170"/>
      <c r="K300" s="170"/>
      <c r="L300" s="170"/>
      <c r="M300" s="170"/>
      <c r="N300" s="170"/>
      <c r="O300" s="170"/>
      <c r="P300" s="170"/>
      <c r="Q300" s="170"/>
      <c r="T300" s="38"/>
    </row>
    <row r="301" ht="15.75" customHeight="1">
      <c r="C301" s="170"/>
      <c r="D301" s="170"/>
      <c r="E301" s="171"/>
      <c r="F301" s="170"/>
      <c r="G301" s="170"/>
      <c r="H301" s="170"/>
      <c r="I301" s="170"/>
      <c r="J301" s="170"/>
      <c r="K301" s="170"/>
      <c r="L301" s="170"/>
      <c r="M301" s="170"/>
      <c r="N301" s="170"/>
      <c r="O301" s="170"/>
      <c r="P301" s="170"/>
      <c r="Q301" s="170"/>
      <c r="T301" s="38"/>
    </row>
    <row r="302" ht="15.75" customHeight="1">
      <c r="C302" s="170"/>
      <c r="D302" s="170"/>
      <c r="E302" s="171"/>
      <c r="F302" s="170"/>
      <c r="G302" s="170"/>
      <c r="H302" s="170"/>
      <c r="I302" s="170"/>
      <c r="J302" s="170"/>
      <c r="K302" s="170"/>
      <c r="L302" s="170"/>
      <c r="M302" s="170"/>
      <c r="N302" s="170"/>
      <c r="O302" s="170"/>
      <c r="P302" s="170"/>
      <c r="Q302" s="170"/>
      <c r="T302" s="38"/>
    </row>
    <row r="303" ht="15.75" customHeight="1">
      <c r="C303" s="170"/>
      <c r="D303" s="170"/>
      <c r="E303" s="171"/>
      <c r="F303" s="170"/>
      <c r="G303" s="170"/>
      <c r="H303" s="170"/>
      <c r="I303" s="170"/>
      <c r="J303" s="170"/>
      <c r="K303" s="170"/>
      <c r="L303" s="170"/>
      <c r="M303" s="170"/>
      <c r="N303" s="170"/>
      <c r="O303" s="170"/>
      <c r="P303" s="170"/>
      <c r="Q303" s="170"/>
      <c r="T303" s="38"/>
    </row>
    <row r="304" ht="15.75" customHeight="1">
      <c r="C304" s="170"/>
      <c r="D304" s="170"/>
      <c r="E304" s="171"/>
      <c r="F304" s="170"/>
      <c r="G304" s="170"/>
      <c r="H304" s="170"/>
      <c r="I304" s="170"/>
      <c r="J304" s="170"/>
      <c r="K304" s="170"/>
      <c r="L304" s="170"/>
      <c r="M304" s="170"/>
      <c r="N304" s="170"/>
      <c r="O304" s="170"/>
      <c r="P304" s="170"/>
      <c r="Q304" s="170"/>
      <c r="T304" s="38"/>
    </row>
    <row r="305" ht="15.75" customHeight="1">
      <c r="C305" s="170"/>
      <c r="D305" s="170"/>
      <c r="E305" s="171"/>
      <c r="F305" s="170"/>
      <c r="G305" s="170"/>
      <c r="H305" s="170"/>
      <c r="I305" s="170"/>
      <c r="J305" s="170"/>
      <c r="K305" s="170"/>
      <c r="L305" s="170"/>
      <c r="M305" s="170"/>
      <c r="N305" s="170"/>
      <c r="O305" s="170"/>
      <c r="P305" s="170"/>
      <c r="Q305" s="170"/>
      <c r="T305" s="38"/>
    </row>
    <row r="306" ht="15.75" customHeight="1">
      <c r="C306" s="170"/>
      <c r="D306" s="170"/>
      <c r="E306" s="171"/>
      <c r="F306" s="170"/>
      <c r="G306" s="170"/>
      <c r="H306" s="170"/>
      <c r="I306" s="170"/>
      <c r="J306" s="170"/>
      <c r="K306" s="170"/>
      <c r="L306" s="170"/>
      <c r="M306" s="170"/>
      <c r="N306" s="170"/>
      <c r="O306" s="170"/>
      <c r="P306" s="170"/>
      <c r="Q306" s="170"/>
      <c r="T306" s="38"/>
    </row>
    <row r="307" ht="15.75" customHeight="1">
      <c r="C307" s="170"/>
      <c r="D307" s="170"/>
      <c r="E307" s="171"/>
      <c r="F307" s="170"/>
      <c r="G307" s="170"/>
      <c r="H307" s="170"/>
      <c r="I307" s="170"/>
      <c r="J307" s="170"/>
      <c r="K307" s="170"/>
      <c r="L307" s="170"/>
      <c r="M307" s="170"/>
      <c r="N307" s="170"/>
      <c r="O307" s="170"/>
      <c r="P307" s="170"/>
      <c r="Q307" s="170"/>
      <c r="T307" s="38"/>
    </row>
    <row r="308" ht="15.75" customHeight="1">
      <c r="C308" s="170"/>
      <c r="D308" s="170"/>
      <c r="E308" s="171"/>
      <c r="F308" s="170"/>
      <c r="G308" s="170"/>
      <c r="H308" s="170"/>
      <c r="I308" s="170"/>
      <c r="J308" s="170"/>
      <c r="K308" s="170"/>
      <c r="L308" s="170"/>
      <c r="M308" s="170"/>
      <c r="N308" s="170"/>
      <c r="O308" s="170"/>
      <c r="P308" s="170"/>
      <c r="Q308" s="170"/>
      <c r="T308" s="38"/>
    </row>
    <row r="309" ht="15.75" customHeight="1">
      <c r="C309" s="170"/>
      <c r="D309" s="170"/>
      <c r="E309" s="171"/>
      <c r="F309" s="170"/>
      <c r="G309" s="170"/>
      <c r="H309" s="170"/>
      <c r="I309" s="170"/>
      <c r="J309" s="170"/>
      <c r="K309" s="170"/>
      <c r="L309" s="170"/>
      <c r="M309" s="170"/>
      <c r="N309" s="170"/>
      <c r="O309" s="170"/>
      <c r="P309" s="170"/>
      <c r="Q309" s="170"/>
      <c r="T309" s="38"/>
    </row>
    <row r="310" ht="15.75" customHeight="1">
      <c r="C310" s="170"/>
      <c r="D310" s="170"/>
      <c r="E310" s="171"/>
      <c r="F310" s="170"/>
      <c r="G310" s="170"/>
      <c r="H310" s="170"/>
      <c r="I310" s="170"/>
      <c r="J310" s="170"/>
      <c r="K310" s="170"/>
      <c r="L310" s="170"/>
      <c r="M310" s="170"/>
      <c r="N310" s="170"/>
      <c r="O310" s="170"/>
      <c r="P310" s="170"/>
      <c r="Q310" s="170"/>
      <c r="T310" s="38"/>
    </row>
    <row r="311" ht="15.75" customHeight="1">
      <c r="C311" s="170"/>
      <c r="D311" s="170"/>
      <c r="E311" s="171"/>
      <c r="F311" s="170"/>
      <c r="G311" s="170"/>
      <c r="H311" s="170"/>
      <c r="I311" s="170"/>
      <c r="J311" s="170"/>
      <c r="K311" s="170"/>
      <c r="L311" s="170"/>
      <c r="M311" s="170"/>
      <c r="N311" s="170"/>
      <c r="O311" s="170"/>
      <c r="P311" s="170"/>
      <c r="Q311" s="170"/>
      <c r="T311" s="38"/>
    </row>
    <row r="312" ht="15.75" customHeight="1">
      <c r="C312" s="170"/>
      <c r="D312" s="170"/>
      <c r="E312" s="171"/>
      <c r="F312" s="170"/>
      <c r="G312" s="170"/>
      <c r="H312" s="170"/>
      <c r="I312" s="170"/>
      <c r="J312" s="170"/>
      <c r="K312" s="170"/>
      <c r="L312" s="170"/>
      <c r="M312" s="170"/>
      <c r="N312" s="170"/>
      <c r="O312" s="170"/>
      <c r="P312" s="170"/>
      <c r="Q312" s="170"/>
      <c r="T312" s="38"/>
    </row>
    <row r="313" ht="15.75" customHeight="1">
      <c r="C313" s="170"/>
      <c r="D313" s="170"/>
      <c r="E313" s="171"/>
      <c r="F313" s="170"/>
      <c r="G313" s="170"/>
      <c r="H313" s="170"/>
      <c r="I313" s="170"/>
      <c r="J313" s="170"/>
      <c r="K313" s="170"/>
      <c r="L313" s="170"/>
      <c r="M313" s="170"/>
      <c r="N313" s="170"/>
      <c r="O313" s="170"/>
      <c r="P313" s="170"/>
      <c r="Q313" s="170"/>
      <c r="T313" s="38"/>
    </row>
    <row r="314" ht="15.75" customHeight="1">
      <c r="C314" s="170"/>
      <c r="D314" s="170"/>
      <c r="E314" s="171"/>
      <c r="F314" s="170"/>
      <c r="G314" s="170"/>
      <c r="H314" s="170"/>
      <c r="I314" s="170"/>
      <c r="J314" s="170"/>
      <c r="K314" s="170"/>
      <c r="L314" s="170"/>
      <c r="M314" s="170"/>
      <c r="N314" s="170"/>
      <c r="O314" s="170"/>
      <c r="P314" s="170"/>
      <c r="Q314" s="170"/>
      <c r="T314" s="38"/>
    </row>
    <row r="315" ht="15.75" customHeight="1">
      <c r="C315" s="170"/>
      <c r="D315" s="170"/>
      <c r="E315" s="171"/>
      <c r="F315" s="170"/>
      <c r="G315" s="170"/>
      <c r="H315" s="170"/>
      <c r="I315" s="170"/>
      <c r="J315" s="170"/>
      <c r="K315" s="170"/>
      <c r="L315" s="170"/>
      <c r="M315" s="170"/>
      <c r="N315" s="170"/>
      <c r="O315" s="170"/>
      <c r="P315" s="170"/>
      <c r="Q315" s="170"/>
      <c r="T315" s="38"/>
    </row>
    <row r="316" ht="15.75" customHeight="1">
      <c r="C316" s="170"/>
      <c r="D316" s="170"/>
      <c r="E316" s="171"/>
      <c r="F316" s="170"/>
      <c r="G316" s="170"/>
      <c r="H316" s="170"/>
      <c r="I316" s="170"/>
      <c r="J316" s="170"/>
      <c r="K316" s="170"/>
      <c r="L316" s="170"/>
      <c r="M316" s="170"/>
      <c r="N316" s="170"/>
      <c r="O316" s="170"/>
      <c r="P316" s="170"/>
      <c r="Q316" s="170"/>
      <c r="T316" s="38"/>
    </row>
    <row r="317" ht="15.75" customHeight="1">
      <c r="C317" s="170"/>
      <c r="D317" s="170"/>
      <c r="E317" s="171"/>
      <c r="F317" s="170"/>
      <c r="G317" s="170"/>
      <c r="H317" s="170"/>
      <c r="I317" s="170"/>
      <c r="J317" s="170"/>
      <c r="K317" s="170"/>
      <c r="L317" s="170"/>
      <c r="M317" s="170"/>
      <c r="N317" s="170"/>
      <c r="O317" s="170"/>
      <c r="P317" s="170"/>
      <c r="Q317" s="170"/>
      <c r="T317" s="38"/>
    </row>
    <row r="318" ht="15.75" customHeight="1">
      <c r="C318" s="170"/>
      <c r="D318" s="170"/>
      <c r="E318" s="171"/>
      <c r="F318" s="170"/>
      <c r="G318" s="170"/>
      <c r="H318" s="170"/>
      <c r="I318" s="170"/>
      <c r="J318" s="170"/>
      <c r="K318" s="170"/>
      <c r="L318" s="170"/>
      <c r="M318" s="170"/>
      <c r="N318" s="170"/>
      <c r="O318" s="170"/>
      <c r="P318" s="170"/>
      <c r="Q318" s="170"/>
      <c r="T318" s="38"/>
    </row>
    <row r="319" ht="15.75" customHeight="1">
      <c r="C319" s="170"/>
      <c r="D319" s="170"/>
      <c r="E319" s="171"/>
      <c r="F319" s="170"/>
      <c r="G319" s="170"/>
      <c r="H319" s="170"/>
      <c r="I319" s="170"/>
      <c r="J319" s="170"/>
      <c r="K319" s="170"/>
      <c r="L319" s="170"/>
      <c r="M319" s="170"/>
      <c r="N319" s="170"/>
      <c r="O319" s="170"/>
      <c r="P319" s="170"/>
      <c r="Q319" s="170"/>
      <c r="T319" s="38"/>
    </row>
    <row r="320" ht="15.75" customHeight="1">
      <c r="C320" s="170"/>
      <c r="D320" s="170"/>
      <c r="E320" s="171"/>
      <c r="F320" s="170"/>
      <c r="G320" s="170"/>
      <c r="H320" s="170"/>
      <c r="I320" s="170"/>
      <c r="J320" s="170"/>
      <c r="K320" s="170"/>
      <c r="L320" s="170"/>
      <c r="M320" s="170"/>
      <c r="N320" s="170"/>
      <c r="O320" s="170"/>
      <c r="P320" s="170"/>
      <c r="Q320" s="170"/>
      <c r="T320" s="38"/>
    </row>
    <row r="321" ht="15.75" customHeight="1">
      <c r="C321" s="170"/>
      <c r="D321" s="170"/>
      <c r="E321" s="171"/>
      <c r="F321" s="170"/>
      <c r="G321" s="170"/>
      <c r="H321" s="170"/>
      <c r="I321" s="170"/>
      <c r="J321" s="170"/>
      <c r="K321" s="170"/>
      <c r="L321" s="170"/>
      <c r="M321" s="170"/>
      <c r="N321" s="170"/>
      <c r="O321" s="170"/>
      <c r="P321" s="170"/>
      <c r="Q321" s="170"/>
      <c r="T321" s="38"/>
    </row>
    <row r="322" ht="15.75" customHeight="1">
      <c r="C322" s="170"/>
      <c r="D322" s="170"/>
      <c r="E322" s="171"/>
      <c r="F322" s="170"/>
      <c r="G322" s="170"/>
      <c r="H322" s="170"/>
      <c r="I322" s="170"/>
      <c r="J322" s="170"/>
      <c r="K322" s="170"/>
      <c r="L322" s="170"/>
      <c r="M322" s="170"/>
      <c r="N322" s="170"/>
      <c r="O322" s="170"/>
      <c r="P322" s="170"/>
      <c r="Q322" s="170"/>
      <c r="T322" s="38"/>
    </row>
    <row r="323" ht="15.75" customHeight="1">
      <c r="C323" s="170"/>
      <c r="D323" s="170"/>
      <c r="E323" s="171"/>
      <c r="F323" s="170"/>
      <c r="G323" s="170"/>
      <c r="H323" s="170"/>
      <c r="I323" s="170"/>
      <c r="J323" s="170"/>
      <c r="K323" s="170"/>
      <c r="L323" s="170"/>
      <c r="M323" s="170"/>
      <c r="N323" s="170"/>
      <c r="O323" s="170"/>
      <c r="P323" s="170"/>
      <c r="Q323" s="170"/>
      <c r="T323" s="38"/>
    </row>
    <row r="324" ht="15.75" customHeight="1">
      <c r="C324" s="170"/>
      <c r="D324" s="170"/>
      <c r="E324" s="171"/>
      <c r="F324" s="170"/>
      <c r="G324" s="170"/>
      <c r="H324" s="170"/>
      <c r="I324" s="170"/>
      <c r="J324" s="170"/>
      <c r="K324" s="170"/>
      <c r="L324" s="170"/>
      <c r="M324" s="170"/>
      <c r="N324" s="170"/>
      <c r="O324" s="170"/>
      <c r="P324" s="170"/>
      <c r="Q324" s="170"/>
      <c r="T324" s="38"/>
    </row>
    <row r="325" ht="15.75" customHeight="1">
      <c r="C325" s="170"/>
      <c r="D325" s="170"/>
      <c r="E325" s="171"/>
      <c r="F325" s="170"/>
      <c r="G325" s="170"/>
      <c r="H325" s="170"/>
      <c r="I325" s="170"/>
      <c r="J325" s="170"/>
      <c r="K325" s="170"/>
      <c r="L325" s="170"/>
      <c r="M325" s="170"/>
      <c r="N325" s="170"/>
      <c r="O325" s="170"/>
      <c r="P325" s="170"/>
      <c r="Q325" s="170"/>
      <c r="T325" s="38"/>
    </row>
    <row r="326" ht="15.75" customHeight="1">
      <c r="C326" s="170"/>
      <c r="D326" s="170"/>
      <c r="E326" s="171"/>
      <c r="F326" s="170"/>
      <c r="G326" s="170"/>
      <c r="H326" s="170"/>
      <c r="I326" s="170"/>
      <c r="J326" s="170"/>
      <c r="K326" s="170"/>
      <c r="L326" s="170"/>
      <c r="M326" s="170"/>
      <c r="N326" s="170"/>
      <c r="O326" s="170"/>
      <c r="P326" s="170"/>
      <c r="Q326" s="170"/>
      <c r="T326" s="38"/>
    </row>
    <row r="327" ht="15.75" customHeight="1">
      <c r="C327" s="170"/>
      <c r="D327" s="170"/>
      <c r="E327" s="171"/>
      <c r="F327" s="170"/>
      <c r="G327" s="170"/>
      <c r="H327" s="170"/>
      <c r="I327" s="170"/>
      <c r="J327" s="170"/>
      <c r="K327" s="170"/>
      <c r="L327" s="170"/>
      <c r="M327" s="170"/>
      <c r="N327" s="170"/>
      <c r="O327" s="170"/>
      <c r="P327" s="170"/>
      <c r="Q327" s="170"/>
      <c r="T327" s="38"/>
    </row>
    <row r="328" ht="15.75" customHeight="1">
      <c r="C328" s="170"/>
      <c r="D328" s="170"/>
      <c r="E328" s="171"/>
      <c r="F328" s="170"/>
      <c r="G328" s="170"/>
      <c r="H328" s="170"/>
      <c r="I328" s="170"/>
      <c r="J328" s="170"/>
      <c r="K328" s="170"/>
      <c r="L328" s="170"/>
      <c r="M328" s="170"/>
      <c r="N328" s="170"/>
      <c r="O328" s="170"/>
      <c r="P328" s="170"/>
      <c r="Q328" s="170"/>
      <c r="T328" s="38"/>
    </row>
    <row r="329" ht="15.75" customHeight="1">
      <c r="C329" s="170"/>
      <c r="D329" s="170"/>
      <c r="E329" s="171"/>
      <c r="F329" s="170"/>
      <c r="G329" s="170"/>
      <c r="H329" s="170"/>
      <c r="I329" s="170"/>
      <c r="J329" s="170"/>
      <c r="K329" s="170"/>
      <c r="L329" s="170"/>
      <c r="M329" s="170"/>
      <c r="N329" s="170"/>
      <c r="O329" s="170"/>
      <c r="P329" s="170"/>
      <c r="Q329" s="170"/>
      <c r="T329" s="38"/>
    </row>
    <row r="330" ht="15.75" customHeight="1">
      <c r="C330" s="170"/>
      <c r="D330" s="170"/>
      <c r="E330" s="171"/>
      <c r="F330" s="170"/>
      <c r="G330" s="170"/>
      <c r="H330" s="170"/>
      <c r="I330" s="170"/>
      <c r="J330" s="170"/>
      <c r="K330" s="170"/>
      <c r="L330" s="170"/>
      <c r="M330" s="170"/>
      <c r="N330" s="170"/>
      <c r="O330" s="170"/>
      <c r="P330" s="170"/>
      <c r="Q330" s="170"/>
      <c r="T330" s="38"/>
    </row>
    <row r="331" ht="15.75" customHeight="1">
      <c r="C331" s="170"/>
      <c r="D331" s="170"/>
      <c r="E331" s="171"/>
      <c r="F331" s="170"/>
      <c r="G331" s="170"/>
      <c r="H331" s="170"/>
      <c r="I331" s="170"/>
      <c r="J331" s="170"/>
      <c r="K331" s="170"/>
      <c r="L331" s="170"/>
      <c r="M331" s="170"/>
      <c r="N331" s="170"/>
      <c r="O331" s="170"/>
      <c r="P331" s="170"/>
      <c r="Q331" s="170"/>
      <c r="T331" s="38"/>
    </row>
    <row r="332" ht="15.75" customHeight="1">
      <c r="C332" s="170"/>
      <c r="D332" s="170"/>
      <c r="E332" s="171"/>
      <c r="F332" s="170"/>
      <c r="G332" s="170"/>
      <c r="H332" s="170"/>
      <c r="I332" s="170"/>
      <c r="J332" s="170"/>
      <c r="K332" s="170"/>
      <c r="L332" s="170"/>
      <c r="M332" s="170"/>
      <c r="N332" s="170"/>
      <c r="O332" s="170"/>
      <c r="P332" s="170"/>
      <c r="Q332" s="170"/>
      <c r="T332" s="38"/>
    </row>
    <row r="333" ht="15.75" customHeight="1">
      <c r="C333" s="170"/>
      <c r="D333" s="170"/>
      <c r="E333" s="171"/>
      <c r="F333" s="170"/>
      <c r="G333" s="170"/>
      <c r="H333" s="170"/>
      <c r="I333" s="170"/>
      <c r="J333" s="170"/>
      <c r="K333" s="170"/>
      <c r="L333" s="170"/>
      <c r="M333" s="170"/>
      <c r="N333" s="170"/>
      <c r="O333" s="170"/>
      <c r="P333" s="170"/>
      <c r="Q333" s="170"/>
      <c r="T333" s="38"/>
    </row>
    <row r="334" ht="15.75" customHeight="1">
      <c r="C334" s="170"/>
      <c r="D334" s="170"/>
      <c r="E334" s="171"/>
      <c r="F334" s="170"/>
      <c r="G334" s="170"/>
      <c r="H334" s="170"/>
      <c r="I334" s="170"/>
      <c r="J334" s="170"/>
      <c r="K334" s="170"/>
      <c r="L334" s="170"/>
      <c r="M334" s="170"/>
      <c r="N334" s="170"/>
      <c r="O334" s="170"/>
      <c r="P334" s="170"/>
      <c r="Q334" s="170"/>
      <c r="T334" s="38"/>
    </row>
    <row r="335" ht="15.75" customHeight="1">
      <c r="C335" s="170"/>
      <c r="D335" s="170"/>
      <c r="E335" s="171"/>
      <c r="F335" s="170"/>
      <c r="G335" s="170"/>
      <c r="H335" s="170"/>
      <c r="I335" s="170"/>
      <c r="J335" s="170"/>
      <c r="K335" s="170"/>
      <c r="L335" s="170"/>
      <c r="M335" s="170"/>
      <c r="N335" s="170"/>
      <c r="O335" s="170"/>
      <c r="P335" s="170"/>
      <c r="Q335" s="170"/>
      <c r="T335" s="38"/>
    </row>
    <row r="336" ht="15.75" customHeight="1">
      <c r="C336" s="170"/>
      <c r="D336" s="170"/>
      <c r="E336" s="171"/>
      <c r="F336" s="170"/>
      <c r="G336" s="170"/>
      <c r="H336" s="170"/>
      <c r="I336" s="170"/>
      <c r="J336" s="170"/>
      <c r="K336" s="170"/>
      <c r="L336" s="170"/>
      <c r="M336" s="170"/>
      <c r="N336" s="170"/>
      <c r="O336" s="170"/>
      <c r="P336" s="170"/>
      <c r="Q336" s="170"/>
      <c r="T336" s="38"/>
    </row>
    <row r="337" ht="15.75" customHeight="1">
      <c r="C337" s="170"/>
      <c r="D337" s="170"/>
      <c r="E337" s="171"/>
      <c r="F337" s="170"/>
      <c r="G337" s="170"/>
      <c r="H337" s="170"/>
      <c r="I337" s="170"/>
      <c r="J337" s="170"/>
      <c r="K337" s="170"/>
      <c r="L337" s="170"/>
      <c r="M337" s="170"/>
      <c r="N337" s="170"/>
      <c r="O337" s="170"/>
      <c r="P337" s="170"/>
      <c r="Q337" s="170"/>
      <c r="T337" s="38"/>
    </row>
    <row r="338" ht="15.75" customHeight="1">
      <c r="C338" s="170"/>
      <c r="D338" s="170"/>
      <c r="E338" s="171"/>
      <c r="F338" s="170"/>
      <c r="G338" s="170"/>
      <c r="H338" s="170"/>
      <c r="I338" s="170"/>
      <c r="J338" s="170"/>
      <c r="K338" s="170"/>
      <c r="L338" s="170"/>
      <c r="M338" s="170"/>
      <c r="N338" s="170"/>
      <c r="O338" s="170"/>
      <c r="P338" s="170"/>
      <c r="Q338" s="170"/>
      <c r="T338" s="38"/>
    </row>
    <row r="339" ht="15.75" customHeight="1">
      <c r="C339" s="170"/>
      <c r="D339" s="170"/>
      <c r="E339" s="171"/>
      <c r="F339" s="170"/>
      <c r="G339" s="170"/>
      <c r="H339" s="170"/>
      <c r="I339" s="170"/>
      <c r="J339" s="170"/>
      <c r="K339" s="170"/>
      <c r="L339" s="170"/>
      <c r="M339" s="170"/>
      <c r="N339" s="170"/>
      <c r="O339" s="170"/>
      <c r="P339" s="170"/>
      <c r="Q339" s="170"/>
      <c r="T339" s="38"/>
    </row>
    <row r="340" ht="15.75" customHeight="1">
      <c r="C340" s="170"/>
      <c r="D340" s="170"/>
      <c r="E340" s="171"/>
      <c r="F340" s="170"/>
      <c r="G340" s="170"/>
      <c r="H340" s="170"/>
      <c r="I340" s="170"/>
      <c r="J340" s="170"/>
      <c r="K340" s="170"/>
      <c r="L340" s="170"/>
      <c r="M340" s="170"/>
      <c r="N340" s="170"/>
      <c r="O340" s="170"/>
      <c r="P340" s="170"/>
      <c r="Q340" s="170"/>
      <c r="T340" s="38"/>
    </row>
    <row r="341" ht="15.75" customHeight="1">
      <c r="C341" s="170"/>
      <c r="D341" s="170"/>
      <c r="E341" s="171"/>
      <c r="F341" s="170"/>
      <c r="G341" s="170"/>
      <c r="H341" s="170"/>
      <c r="I341" s="170"/>
      <c r="J341" s="170"/>
      <c r="K341" s="170"/>
      <c r="L341" s="170"/>
      <c r="M341" s="170"/>
      <c r="N341" s="170"/>
      <c r="O341" s="170"/>
      <c r="P341" s="170"/>
      <c r="Q341" s="170"/>
      <c r="T341" s="38"/>
    </row>
    <row r="342" ht="15.75" customHeight="1">
      <c r="C342" s="170"/>
      <c r="D342" s="170"/>
      <c r="E342" s="171"/>
      <c r="F342" s="170"/>
      <c r="G342" s="170"/>
      <c r="H342" s="170"/>
      <c r="I342" s="170"/>
      <c r="J342" s="170"/>
      <c r="K342" s="170"/>
      <c r="L342" s="170"/>
      <c r="M342" s="170"/>
      <c r="N342" s="170"/>
      <c r="O342" s="170"/>
      <c r="P342" s="170"/>
      <c r="Q342" s="170"/>
      <c r="T342" s="38"/>
    </row>
    <row r="343" ht="15.75" customHeight="1">
      <c r="C343" s="170"/>
      <c r="D343" s="170"/>
      <c r="E343" s="171"/>
      <c r="F343" s="170"/>
      <c r="G343" s="170"/>
      <c r="H343" s="170"/>
      <c r="I343" s="170"/>
      <c r="J343" s="170"/>
      <c r="K343" s="170"/>
      <c r="L343" s="170"/>
      <c r="M343" s="170"/>
      <c r="N343" s="170"/>
      <c r="O343" s="170"/>
      <c r="P343" s="170"/>
      <c r="Q343" s="170"/>
      <c r="T343" s="38"/>
    </row>
    <row r="344" ht="15.75" customHeight="1">
      <c r="C344" s="170"/>
      <c r="D344" s="170"/>
      <c r="E344" s="171"/>
      <c r="F344" s="170"/>
      <c r="G344" s="170"/>
      <c r="H344" s="170"/>
      <c r="I344" s="170"/>
      <c r="J344" s="170"/>
      <c r="K344" s="170"/>
      <c r="L344" s="170"/>
      <c r="M344" s="170"/>
      <c r="N344" s="170"/>
      <c r="O344" s="170"/>
      <c r="P344" s="170"/>
      <c r="Q344" s="170"/>
      <c r="T344" s="38"/>
    </row>
    <row r="345" ht="15.75" customHeight="1">
      <c r="C345" s="170"/>
      <c r="D345" s="170"/>
      <c r="E345" s="171"/>
      <c r="F345" s="170"/>
      <c r="G345" s="170"/>
      <c r="H345" s="170"/>
      <c r="I345" s="170"/>
      <c r="J345" s="170"/>
      <c r="K345" s="170"/>
      <c r="L345" s="170"/>
      <c r="M345" s="170"/>
      <c r="N345" s="170"/>
      <c r="O345" s="170"/>
      <c r="P345" s="170"/>
      <c r="Q345" s="170"/>
      <c r="T345" s="38"/>
    </row>
    <row r="346" ht="15.75" customHeight="1">
      <c r="C346" s="170"/>
      <c r="D346" s="170"/>
      <c r="E346" s="171"/>
      <c r="F346" s="170"/>
      <c r="G346" s="170"/>
      <c r="H346" s="170"/>
      <c r="I346" s="170"/>
      <c r="J346" s="170"/>
      <c r="K346" s="170"/>
      <c r="L346" s="170"/>
      <c r="M346" s="170"/>
      <c r="N346" s="170"/>
      <c r="O346" s="170"/>
      <c r="P346" s="170"/>
      <c r="Q346" s="170"/>
      <c r="T346" s="38"/>
    </row>
    <row r="347" ht="15.75" customHeight="1">
      <c r="C347" s="170"/>
      <c r="D347" s="170"/>
      <c r="E347" s="171"/>
      <c r="F347" s="170"/>
      <c r="G347" s="170"/>
      <c r="H347" s="170"/>
      <c r="I347" s="170"/>
      <c r="J347" s="170"/>
      <c r="K347" s="170"/>
      <c r="L347" s="170"/>
      <c r="M347" s="170"/>
      <c r="N347" s="170"/>
      <c r="O347" s="170"/>
      <c r="P347" s="170"/>
      <c r="Q347" s="170"/>
      <c r="T347" s="38"/>
    </row>
    <row r="348" ht="15.75" customHeight="1">
      <c r="C348" s="170"/>
      <c r="D348" s="170"/>
      <c r="E348" s="171"/>
      <c r="F348" s="170"/>
      <c r="G348" s="170"/>
      <c r="H348" s="170"/>
      <c r="I348" s="170"/>
      <c r="J348" s="170"/>
      <c r="K348" s="170"/>
      <c r="L348" s="170"/>
      <c r="M348" s="170"/>
      <c r="N348" s="170"/>
      <c r="O348" s="170"/>
      <c r="P348" s="170"/>
      <c r="Q348" s="170"/>
      <c r="T348" s="38"/>
    </row>
    <row r="349" ht="15.75" customHeight="1">
      <c r="C349" s="170"/>
      <c r="D349" s="170"/>
      <c r="E349" s="171"/>
      <c r="F349" s="170"/>
      <c r="G349" s="170"/>
      <c r="H349" s="170"/>
      <c r="I349" s="170"/>
      <c r="J349" s="170"/>
      <c r="K349" s="170"/>
      <c r="L349" s="170"/>
      <c r="M349" s="170"/>
      <c r="N349" s="170"/>
      <c r="O349" s="170"/>
      <c r="P349" s="170"/>
      <c r="Q349" s="170"/>
      <c r="T349" s="38"/>
    </row>
    <row r="350" ht="15.75" customHeight="1">
      <c r="C350" s="170"/>
      <c r="D350" s="170"/>
      <c r="E350" s="171"/>
      <c r="F350" s="170"/>
      <c r="G350" s="170"/>
      <c r="H350" s="170"/>
      <c r="I350" s="170"/>
      <c r="J350" s="170"/>
      <c r="K350" s="170"/>
      <c r="L350" s="170"/>
      <c r="M350" s="170"/>
      <c r="N350" s="170"/>
      <c r="O350" s="170"/>
      <c r="P350" s="170"/>
      <c r="Q350" s="170"/>
      <c r="T350" s="38"/>
    </row>
    <row r="351" ht="15.75" customHeight="1">
      <c r="C351" s="170"/>
      <c r="D351" s="170"/>
      <c r="E351" s="171"/>
      <c r="F351" s="170"/>
      <c r="G351" s="170"/>
      <c r="H351" s="170"/>
      <c r="I351" s="170"/>
      <c r="J351" s="170"/>
      <c r="K351" s="170"/>
      <c r="L351" s="170"/>
      <c r="M351" s="170"/>
      <c r="N351" s="170"/>
      <c r="O351" s="170"/>
      <c r="P351" s="170"/>
      <c r="Q351" s="170"/>
      <c r="T351" s="38"/>
    </row>
    <row r="352" ht="15.75" customHeight="1">
      <c r="C352" s="170"/>
      <c r="D352" s="170"/>
      <c r="E352" s="171"/>
      <c r="F352" s="170"/>
      <c r="G352" s="170"/>
      <c r="H352" s="170"/>
      <c r="I352" s="170"/>
      <c r="J352" s="170"/>
      <c r="K352" s="170"/>
      <c r="L352" s="170"/>
      <c r="M352" s="170"/>
      <c r="N352" s="170"/>
      <c r="O352" s="170"/>
      <c r="P352" s="170"/>
      <c r="Q352" s="170"/>
      <c r="T352" s="38"/>
    </row>
    <row r="353" ht="15.75" customHeight="1">
      <c r="C353" s="170"/>
      <c r="D353" s="170"/>
      <c r="E353" s="171"/>
      <c r="F353" s="170"/>
      <c r="G353" s="170"/>
      <c r="H353" s="170"/>
      <c r="I353" s="170"/>
      <c r="J353" s="170"/>
      <c r="K353" s="170"/>
      <c r="L353" s="170"/>
      <c r="M353" s="170"/>
      <c r="N353" s="170"/>
      <c r="O353" s="170"/>
      <c r="P353" s="170"/>
      <c r="Q353" s="170"/>
      <c r="T353" s="38"/>
    </row>
    <row r="354" ht="15.75" customHeight="1">
      <c r="C354" s="170"/>
      <c r="D354" s="170"/>
      <c r="E354" s="171"/>
      <c r="F354" s="170"/>
      <c r="G354" s="170"/>
      <c r="H354" s="170"/>
      <c r="I354" s="170"/>
      <c r="J354" s="170"/>
      <c r="K354" s="170"/>
      <c r="L354" s="170"/>
      <c r="M354" s="170"/>
      <c r="N354" s="170"/>
      <c r="O354" s="170"/>
      <c r="P354" s="170"/>
      <c r="Q354" s="170"/>
      <c r="T354" s="38"/>
    </row>
    <row r="355" ht="15.75" customHeight="1">
      <c r="C355" s="170"/>
      <c r="D355" s="170"/>
      <c r="E355" s="171"/>
      <c r="F355" s="170"/>
      <c r="G355" s="170"/>
      <c r="H355" s="170"/>
      <c r="I355" s="170"/>
      <c r="J355" s="170"/>
      <c r="K355" s="170"/>
      <c r="L355" s="170"/>
      <c r="M355" s="170"/>
      <c r="N355" s="170"/>
      <c r="O355" s="170"/>
      <c r="P355" s="170"/>
      <c r="Q355" s="170"/>
      <c r="T355" s="38"/>
    </row>
    <row r="356" ht="15.75" customHeight="1">
      <c r="C356" s="170"/>
      <c r="D356" s="170"/>
      <c r="E356" s="171"/>
      <c r="F356" s="170"/>
      <c r="G356" s="170"/>
      <c r="H356" s="170"/>
      <c r="I356" s="170"/>
      <c r="J356" s="170"/>
      <c r="K356" s="170"/>
      <c r="L356" s="170"/>
      <c r="M356" s="170"/>
      <c r="N356" s="170"/>
      <c r="O356" s="170"/>
      <c r="P356" s="170"/>
      <c r="Q356" s="170"/>
      <c r="T356" s="38"/>
    </row>
    <row r="357" ht="15.75" customHeight="1">
      <c r="C357" s="170"/>
      <c r="D357" s="170"/>
      <c r="E357" s="171"/>
      <c r="F357" s="170"/>
      <c r="G357" s="170"/>
      <c r="H357" s="170"/>
      <c r="I357" s="170"/>
      <c r="J357" s="170"/>
      <c r="K357" s="170"/>
      <c r="L357" s="170"/>
      <c r="M357" s="170"/>
      <c r="N357" s="170"/>
      <c r="O357" s="170"/>
      <c r="P357" s="170"/>
      <c r="Q357" s="170"/>
      <c r="T357" s="38"/>
    </row>
    <row r="358" ht="15.75" customHeight="1">
      <c r="C358" s="170"/>
      <c r="D358" s="170"/>
      <c r="E358" s="171"/>
      <c r="F358" s="170"/>
      <c r="G358" s="170"/>
      <c r="H358" s="170"/>
      <c r="I358" s="170"/>
      <c r="J358" s="170"/>
      <c r="K358" s="170"/>
      <c r="L358" s="170"/>
      <c r="M358" s="170"/>
      <c r="N358" s="170"/>
      <c r="O358" s="170"/>
      <c r="P358" s="170"/>
      <c r="Q358" s="170"/>
      <c r="T358" s="38"/>
    </row>
    <row r="359" ht="15.75" customHeight="1">
      <c r="C359" s="170"/>
      <c r="D359" s="170"/>
      <c r="E359" s="171"/>
      <c r="F359" s="170"/>
      <c r="G359" s="170"/>
      <c r="H359" s="170"/>
      <c r="I359" s="170"/>
      <c r="J359" s="170"/>
      <c r="K359" s="170"/>
      <c r="L359" s="170"/>
      <c r="M359" s="170"/>
      <c r="N359" s="170"/>
      <c r="O359" s="170"/>
      <c r="P359" s="170"/>
      <c r="Q359" s="170"/>
      <c r="T359" s="38"/>
    </row>
    <row r="360" ht="15.75" customHeight="1">
      <c r="C360" s="170"/>
      <c r="D360" s="170"/>
      <c r="E360" s="171"/>
      <c r="F360" s="170"/>
      <c r="G360" s="170"/>
      <c r="H360" s="170"/>
      <c r="I360" s="170"/>
      <c r="J360" s="170"/>
      <c r="K360" s="170"/>
      <c r="L360" s="170"/>
      <c r="M360" s="170"/>
      <c r="N360" s="170"/>
      <c r="O360" s="170"/>
      <c r="P360" s="170"/>
      <c r="Q360" s="170"/>
      <c r="T360" s="38"/>
    </row>
    <row r="361" ht="15.75" customHeight="1">
      <c r="C361" s="170"/>
      <c r="D361" s="170"/>
      <c r="E361" s="171"/>
      <c r="F361" s="170"/>
      <c r="G361" s="170"/>
      <c r="H361" s="170"/>
      <c r="I361" s="170"/>
      <c r="J361" s="170"/>
      <c r="K361" s="170"/>
      <c r="L361" s="170"/>
      <c r="M361" s="170"/>
      <c r="N361" s="170"/>
      <c r="O361" s="170"/>
      <c r="P361" s="170"/>
      <c r="Q361" s="170"/>
      <c r="T361" s="38"/>
    </row>
    <row r="362" ht="15.75" customHeight="1">
      <c r="C362" s="170"/>
      <c r="D362" s="170"/>
      <c r="E362" s="171"/>
      <c r="F362" s="170"/>
      <c r="G362" s="170"/>
      <c r="H362" s="170"/>
      <c r="I362" s="170"/>
      <c r="J362" s="170"/>
      <c r="K362" s="170"/>
      <c r="L362" s="170"/>
      <c r="M362" s="170"/>
      <c r="N362" s="170"/>
      <c r="O362" s="170"/>
      <c r="P362" s="170"/>
      <c r="Q362" s="170"/>
      <c r="T362" s="38"/>
    </row>
    <row r="363" ht="15.75" customHeight="1">
      <c r="C363" s="170"/>
      <c r="D363" s="170"/>
      <c r="E363" s="171"/>
      <c r="F363" s="170"/>
      <c r="G363" s="170"/>
      <c r="H363" s="170"/>
      <c r="I363" s="170"/>
      <c r="J363" s="170"/>
      <c r="K363" s="170"/>
      <c r="L363" s="170"/>
      <c r="M363" s="170"/>
      <c r="N363" s="170"/>
      <c r="O363" s="170"/>
      <c r="P363" s="170"/>
      <c r="Q363" s="170"/>
      <c r="T363" s="38"/>
    </row>
    <row r="364" ht="15.75" customHeight="1">
      <c r="C364" s="170"/>
      <c r="D364" s="170"/>
      <c r="E364" s="171"/>
      <c r="F364" s="170"/>
      <c r="G364" s="170"/>
      <c r="H364" s="170"/>
      <c r="I364" s="170"/>
      <c r="J364" s="170"/>
      <c r="K364" s="170"/>
      <c r="L364" s="170"/>
      <c r="M364" s="170"/>
      <c r="N364" s="170"/>
      <c r="O364" s="170"/>
      <c r="P364" s="170"/>
      <c r="Q364" s="170"/>
      <c r="T364" s="38"/>
    </row>
    <row r="365" ht="15.75" customHeight="1">
      <c r="C365" s="170"/>
      <c r="D365" s="170"/>
      <c r="E365" s="171"/>
      <c r="F365" s="170"/>
      <c r="G365" s="170"/>
      <c r="H365" s="170"/>
      <c r="I365" s="170"/>
      <c r="J365" s="170"/>
      <c r="K365" s="170"/>
      <c r="L365" s="170"/>
      <c r="M365" s="170"/>
      <c r="N365" s="170"/>
      <c r="O365" s="170"/>
      <c r="P365" s="170"/>
      <c r="Q365" s="170"/>
      <c r="T365" s="38"/>
    </row>
    <row r="366" ht="15.75" customHeight="1">
      <c r="C366" s="170"/>
      <c r="D366" s="170"/>
      <c r="E366" s="171"/>
      <c r="F366" s="170"/>
      <c r="G366" s="170"/>
      <c r="H366" s="170"/>
      <c r="I366" s="170"/>
      <c r="J366" s="170"/>
      <c r="K366" s="170"/>
      <c r="L366" s="170"/>
      <c r="M366" s="170"/>
      <c r="N366" s="170"/>
      <c r="O366" s="170"/>
      <c r="P366" s="170"/>
      <c r="Q366" s="170"/>
      <c r="T366" s="38"/>
    </row>
    <row r="367" ht="15.75" customHeight="1">
      <c r="C367" s="170"/>
      <c r="D367" s="170"/>
      <c r="E367" s="171"/>
      <c r="F367" s="170"/>
      <c r="G367" s="170"/>
      <c r="H367" s="170"/>
      <c r="I367" s="170"/>
      <c r="J367" s="170"/>
      <c r="K367" s="170"/>
      <c r="L367" s="170"/>
      <c r="M367" s="170"/>
      <c r="N367" s="170"/>
      <c r="O367" s="170"/>
      <c r="P367" s="170"/>
      <c r="Q367" s="170"/>
      <c r="T367" s="38"/>
    </row>
    <row r="368" ht="15.75" customHeight="1">
      <c r="C368" s="170"/>
      <c r="D368" s="170"/>
      <c r="E368" s="171"/>
      <c r="F368" s="170"/>
      <c r="G368" s="170"/>
      <c r="H368" s="170"/>
      <c r="I368" s="170"/>
      <c r="J368" s="170"/>
      <c r="K368" s="170"/>
      <c r="L368" s="170"/>
      <c r="M368" s="170"/>
      <c r="N368" s="170"/>
      <c r="O368" s="170"/>
      <c r="P368" s="170"/>
      <c r="Q368" s="170"/>
      <c r="T368" s="38"/>
    </row>
    <row r="369" ht="15.75" customHeight="1">
      <c r="C369" s="170"/>
      <c r="D369" s="170"/>
      <c r="E369" s="171"/>
      <c r="F369" s="170"/>
      <c r="G369" s="170"/>
      <c r="H369" s="170"/>
      <c r="I369" s="170"/>
      <c r="J369" s="170"/>
      <c r="K369" s="170"/>
      <c r="L369" s="170"/>
      <c r="M369" s="170"/>
      <c r="N369" s="170"/>
      <c r="O369" s="170"/>
      <c r="P369" s="170"/>
      <c r="Q369" s="170"/>
      <c r="T369" s="38"/>
    </row>
    <row r="370" ht="15.75" customHeight="1">
      <c r="C370" s="170"/>
      <c r="D370" s="170"/>
      <c r="E370" s="171"/>
      <c r="F370" s="170"/>
      <c r="G370" s="170"/>
      <c r="H370" s="170"/>
      <c r="I370" s="170"/>
      <c r="J370" s="170"/>
      <c r="K370" s="170"/>
      <c r="L370" s="170"/>
      <c r="M370" s="170"/>
      <c r="N370" s="170"/>
      <c r="O370" s="170"/>
      <c r="P370" s="170"/>
      <c r="Q370" s="170"/>
      <c r="T370" s="38"/>
    </row>
    <row r="371" ht="15.75" customHeight="1">
      <c r="C371" s="170"/>
      <c r="D371" s="170"/>
      <c r="E371" s="171"/>
      <c r="F371" s="170"/>
      <c r="G371" s="170"/>
      <c r="H371" s="170"/>
      <c r="I371" s="170"/>
      <c r="J371" s="170"/>
      <c r="K371" s="170"/>
      <c r="L371" s="170"/>
      <c r="M371" s="170"/>
      <c r="N371" s="170"/>
      <c r="O371" s="170"/>
      <c r="P371" s="170"/>
      <c r="Q371" s="170"/>
      <c r="T371" s="38"/>
    </row>
    <row r="372" ht="15.75" customHeight="1">
      <c r="C372" s="170"/>
      <c r="D372" s="170"/>
      <c r="E372" s="171"/>
      <c r="F372" s="170"/>
      <c r="G372" s="170"/>
      <c r="H372" s="170"/>
      <c r="I372" s="170"/>
      <c r="J372" s="170"/>
      <c r="K372" s="170"/>
      <c r="L372" s="170"/>
      <c r="M372" s="170"/>
      <c r="N372" s="170"/>
      <c r="O372" s="170"/>
      <c r="P372" s="170"/>
      <c r="Q372" s="170"/>
      <c r="T372" s="38"/>
    </row>
    <row r="373" ht="15.75" customHeight="1">
      <c r="C373" s="170"/>
      <c r="D373" s="170"/>
      <c r="E373" s="171"/>
      <c r="F373" s="170"/>
      <c r="G373" s="170"/>
      <c r="H373" s="170"/>
      <c r="I373" s="170"/>
      <c r="J373" s="170"/>
      <c r="K373" s="170"/>
      <c r="L373" s="170"/>
      <c r="M373" s="170"/>
      <c r="N373" s="170"/>
      <c r="O373" s="170"/>
      <c r="P373" s="170"/>
      <c r="Q373" s="170"/>
      <c r="T373" s="38"/>
    </row>
    <row r="374" ht="15.75" customHeight="1">
      <c r="C374" s="170"/>
      <c r="D374" s="170"/>
      <c r="E374" s="171"/>
      <c r="F374" s="170"/>
      <c r="G374" s="170"/>
      <c r="H374" s="170"/>
      <c r="I374" s="170"/>
      <c r="J374" s="170"/>
      <c r="K374" s="170"/>
      <c r="L374" s="170"/>
      <c r="M374" s="170"/>
      <c r="N374" s="170"/>
      <c r="O374" s="170"/>
      <c r="P374" s="170"/>
      <c r="Q374" s="170"/>
      <c r="T374" s="38"/>
    </row>
    <row r="375" ht="15.75" customHeight="1">
      <c r="C375" s="170"/>
      <c r="D375" s="170"/>
      <c r="E375" s="171"/>
      <c r="F375" s="170"/>
      <c r="G375" s="170"/>
      <c r="H375" s="170"/>
      <c r="I375" s="170"/>
      <c r="J375" s="170"/>
      <c r="K375" s="170"/>
      <c r="L375" s="170"/>
      <c r="M375" s="170"/>
      <c r="N375" s="170"/>
      <c r="O375" s="170"/>
      <c r="P375" s="170"/>
      <c r="Q375" s="170"/>
      <c r="T375" s="38"/>
    </row>
    <row r="376" ht="15.75" customHeight="1">
      <c r="C376" s="170"/>
      <c r="D376" s="170"/>
      <c r="E376" s="171"/>
      <c r="F376" s="170"/>
      <c r="G376" s="170"/>
      <c r="H376" s="170"/>
      <c r="I376" s="170"/>
      <c r="J376" s="170"/>
      <c r="K376" s="170"/>
      <c r="L376" s="170"/>
      <c r="M376" s="170"/>
      <c r="N376" s="170"/>
      <c r="O376" s="170"/>
      <c r="P376" s="170"/>
      <c r="Q376" s="170"/>
      <c r="T376" s="38"/>
    </row>
    <row r="377" ht="15.75" customHeight="1">
      <c r="C377" s="170"/>
      <c r="D377" s="170"/>
      <c r="E377" s="171"/>
      <c r="F377" s="170"/>
      <c r="G377" s="170"/>
      <c r="H377" s="170"/>
      <c r="I377" s="170"/>
      <c r="J377" s="170"/>
      <c r="K377" s="170"/>
      <c r="L377" s="170"/>
      <c r="M377" s="170"/>
      <c r="N377" s="170"/>
      <c r="O377" s="170"/>
      <c r="P377" s="170"/>
      <c r="Q377" s="170"/>
      <c r="T377" s="38"/>
    </row>
    <row r="378" ht="15.75" customHeight="1">
      <c r="C378" s="170"/>
      <c r="D378" s="170"/>
      <c r="E378" s="171"/>
      <c r="F378" s="170"/>
      <c r="G378" s="170"/>
      <c r="H378" s="170"/>
      <c r="I378" s="170"/>
      <c r="J378" s="170"/>
      <c r="K378" s="170"/>
      <c r="L378" s="170"/>
      <c r="M378" s="170"/>
      <c r="N378" s="170"/>
      <c r="O378" s="170"/>
      <c r="P378" s="170"/>
      <c r="Q378" s="170"/>
      <c r="T378" s="38"/>
    </row>
    <row r="379" ht="15.75" customHeight="1">
      <c r="C379" s="170"/>
      <c r="D379" s="170"/>
      <c r="E379" s="171"/>
      <c r="F379" s="170"/>
      <c r="G379" s="170"/>
      <c r="H379" s="170"/>
      <c r="I379" s="170"/>
      <c r="J379" s="170"/>
      <c r="K379" s="170"/>
      <c r="L379" s="170"/>
      <c r="M379" s="170"/>
      <c r="N379" s="170"/>
      <c r="O379" s="170"/>
      <c r="P379" s="170"/>
      <c r="Q379" s="170"/>
      <c r="T379" s="38"/>
    </row>
    <row r="380" ht="15.75" customHeight="1">
      <c r="C380" s="170"/>
      <c r="D380" s="170"/>
      <c r="E380" s="171"/>
      <c r="F380" s="170"/>
      <c r="G380" s="170"/>
      <c r="H380" s="170"/>
      <c r="I380" s="170"/>
      <c r="J380" s="170"/>
      <c r="K380" s="170"/>
      <c r="L380" s="170"/>
      <c r="M380" s="170"/>
      <c r="N380" s="170"/>
      <c r="O380" s="170"/>
      <c r="P380" s="170"/>
      <c r="Q380" s="170"/>
      <c r="T380" s="38"/>
    </row>
    <row r="381" ht="15.75" customHeight="1">
      <c r="C381" s="170"/>
      <c r="D381" s="170"/>
      <c r="E381" s="171"/>
      <c r="F381" s="170"/>
      <c r="G381" s="170"/>
      <c r="H381" s="170"/>
      <c r="I381" s="170"/>
      <c r="J381" s="170"/>
      <c r="K381" s="170"/>
      <c r="L381" s="170"/>
      <c r="M381" s="170"/>
      <c r="N381" s="170"/>
      <c r="O381" s="170"/>
      <c r="P381" s="170"/>
      <c r="Q381" s="170"/>
      <c r="T381" s="38"/>
    </row>
    <row r="382" ht="15.75" customHeight="1">
      <c r="C382" s="170"/>
      <c r="D382" s="170"/>
      <c r="E382" s="171"/>
      <c r="F382" s="170"/>
      <c r="G382" s="170"/>
      <c r="H382" s="170"/>
      <c r="I382" s="170"/>
      <c r="J382" s="170"/>
      <c r="K382" s="170"/>
      <c r="L382" s="170"/>
      <c r="M382" s="170"/>
      <c r="N382" s="170"/>
      <c r="O382" s="170"/>
      <c r="P382" s="170"/>
      <c r="Q382" s="170"/>
      <c r="T382" s="38"/>
    </row>
    <row r="383" ht="15.75" customHeight="1">
      <c r="C383" s="170"/>
      <c r="D383" s="170"/>
      <c r="E383" s="171"/>
      <c r="F383" s="170"/>
      <c r="G383" s="170"/>
      <c r="H383" s="170"/>
      <c r="I383" s="170"/>
      <c r="J383" s="170"/>
      <c r="K383" s="170"/>
      <c r="L383" s="170"/>
      <c r="M383" s="170"/>
      <c r="N383" s="170"/>
      <c r="O383" s="170"/>
      <c r="P383" s="170"/>
      <c r="Q383" s="170"/>
      <c r="T383" s="38"/>
    </row>
    <row r="384" ht="15.75" customHeight="1">
      <c r="C384" s="170"/>
      <c r="D384" s="170"/>
      <c r="E384" s="171"/>
      <c r="F384" s="170"/>
      <c r="G384" s="170"/>
      <c r="H384" s="170"/>
      <c r="I384" s="170"/>
      <c r="J384" s="170"/>
      <c r="K384" s="170"/>
      <c r="L384" s="170"/>
      <c r="M384" s="170"/>
      <c r="N384" s="170"/>
      <c r="O384" s="170"/>
      <c r="P384" s="170"/>
      <c r="Q384" s="170"/>
      <c r="T384" s="38"/>
    </row>
    <row r="385" ht="15.75" customHeight="1">
      <c r="C385" s="170"/>
      <c r="D385" s="170"/>
      <c r="E385" s="171"/>
      <c r="F385" s="170"/>
      <c r="G385" s="170"/>
      <c r="H385" s="170"/>
      <c r="I385" s="170"/>
      <c r="J385" s="170"/>
      <c r="K385" s="170"/>
      <c r="L385" s="170"/>
      <c r="M385" s="170"/>
      <c r="N385" s="170"/>
      <c r="O385" s="170"/>
      <c r="P385" s="170"/>
      <c r="Q385" s="170"/>
      <c r="T385" s="38"/>
    </row>
    <row r="386" ht="15.75" customHeight="1">
      <c r="C386" s="170"/>
      <c r="D386" s="170"/>
      <c r="E386" s="171"/>
      <c r="F386" s="170"/>
      <c r="G386" s="170"/>
      <c r="H386" s="170"/>
      <c r="I386" s="170"/>
      <c r="J386" s="170"/>
      <c r="K386" s="170"/>
      <c r="L386" s="170"/>
      <c r="M386" s="170"/>
      <c r="N386" s="170"/>
      <c r="O386" s="170"/>
      <c r="P386" s="170"/>
      <c r="Q386" s="170"/>
      <c r="T386" s="38"/>
    </row>
    <row r="387" ht="15.75" customHeight="1">
      <c r="C387" s="170"/>
      <c r="D387" s="170"/>
      <c r="E387" s="171"/>
      <c r="F387" s="170"/>
      <c r="G387" s="170"/>
      <c r="H387" s="170"/>
      <c r="I387" s="170"/>
      <c r="J387" s="170"/>
      <c r="K387" s="170"/>
      <c r="L387" s="170"/>
      <c r="M387" s="170"/>
      <c r="N387" s="170"/>
      <c r="O387" s="170"/>
      <c r="P387" s="170"/>
      <c r="Q387" s="170"/>
      <c r="T387" s="38"/>
    </row>
    <row r="388" ht="15.75" customHeight="1">
      <c r="C388" s="170"/>
      <c r="D388" s="170"/>
      <c r="E388" s="171"/>
      <c r="F388" s="170"/>
      <c r="G388" s="170"/>
      <c r="H388" s="170"/>
      <c r="I388" s="170"/>
      <c r="J388" s="170"/>
      <c r="K388" s="170"/>
      <c r="L388" s="170"/>
      <c r="M388" s="170"/>
      <c r="N388" s="170"/>
      <c r="O388" s="170"/>
      <c r="P388" s="170"/>
      <c r="Q388" s="170"/>
      <c r="T388" s="38"/>
    </row>
    <row r="389" ht="15.75" customHeight="1">
      <c r="C389" s="170"/>
      <c r="D389" s="170"/>
      <c r="E389" s="171"/>
      <c r="F389" s="170"/>
      <c r="G389" s="170"/>
      <c r="H389" s="170"/>
      <c r="I389" s="170"/>
      <c r="J389" s="170"/>
      <c r="K389" s="170"/>
      <c r="L389" s="170"/>
      <c r="M389" s="170"/>
      <c r="N389" s="170"/>
      <c r="O389" s="170"/>
      <c r="P389" s="170"/>
      <c r="Q389" s="170"/>
      <c r="T389" s="38"/>
    </row>
    <row r="390" ht="15.75" customHeight="1">
      <c r="C390" s="170"/>
      <c r="D390" s="170"/>
      <c r="E390" s="171"/>
      <c r="F390" s="170"/>
      <c r="G390" s="170"/>
      <c r="H390" s="170"/>
      <c r="I390" s="170"/>
      <c r="J390" s="170"/>
      <c r="K390" s="170"/>
      <c r="L390" s="170"/>
      <c r="M390" s="170"/>
      <c r="N390" s="170"/>
      <c r="O390" s="170"/>
      <c r="P390" s="170"/>
      <c r="Q390" s="170"/>
      <c r="T390" s="38"/>
    </row>
    <row r="391" ht="15.75" customHeight="1">
      <c r="C391" s="170"/>
      <c r="D391" s="170"/>
      <c r="E391" s="171"/>
      <c r="F391" s="170"/>
      <c r="G391" s="170"/>
      <c r="H391" s="170"/>
      <c r="I391" s="170"/>
      <c r="J391" s="170"/>
      <c r="K391" s="170"/>
      <c r="L391" s="170"/>
      <c r="M391" s="170"/>
      <c r="N391" s="170"/>
      <c r="O391" s="170"/>
      <c r="P391" s="170"/>
      <c r="Q391" s="170"/>
      <c r="T391" s="38"/>
    </row>
    <row r="392" ht="15.75" customHeight="1">
      <c r="C392" s="170"/>
      <c r="D392" s="170"/>
      <c r="E392" s="171"/>
      <c r="F392" s="170"/>
      <c r="G392" s="170"/>
      <c r="H392" s="170"/>
      <c r="I392" s="170"/>
      <c r="J392" s="170"/>
      <c r="K392" s="170"/>
      <c r="L392" s="170"/>
      <c r="M392" s="170"/>
      <c r="N392" s="170"/>
      <c r="O392" s="170"/>
      <c r="P392" s="170"/>
      <c r="Q392" s="170"/>
      <c r="T392" s="38"/>
    </row>
    <row r="393" ht="15.75" customHeight="1">
      <c r="C393" s="170"/>
      <c r="D393" s="170"/>
      <c r="E393" s="171"/>
      <c r="F393" s="170"/>
      <c r="G393" s="170"/>
      <c r="H393" s="170"/>
      <c r="I393" s="170"/>
      <c r="J393" s="170"/>
      <c r="K393" s="170"/>
      <c r="L393" s="170"/>
      <c r="M393" s="170"/>
      <c r="N393" s="170"/>
      <c r="O393" s="170"/>
      <c r="P393" s="170"/>
      <c r="Q393" s="170"/>
      <c r="T393" s="38"/>
    </row>
    <row r="394" ht="15.75" customHeight="1">
      <c r="C394" s="170"/>
      <c r="D394" s="170"/>
      <c r="E394" s="171"/>
      <c r="F394" s="170"/>
      <c r="G394" s="170"/>
      <c r="H394" s="170"/>
      <c r="I394" s="170"/>
      <c r="J394" s="170"/>
      <c r="K394" s="170"/>
      <c r="L394" s="170"/>
      <c r="M394" s="170"/>
      <c r="N394" s="170"/>
      <c r="O394" s="170"/>
      <c r="P394" s="170"/>
      <c r="Q394" s="170"/>
      <c r="T394" s="38"/>
    </row>
    <row r="395" ht="15.75" customHeight="1">
      <c r="C395" s="170"/>
      <c r="D395" s="170"/>
      <c r="E395" s="171"/>
      <c r="F395" s="170"/>
      <c r="G395" s="170"/>
      <c r="H395" s="170"/>
      <c r="I395" s="170"/>
      <c r="J395" s="170"/>
      <c r="K395" s="170"/>
      <c r="L395" s="170"/>
      <c r="M395" s="170"/>
      <c r="N395" s="170"/>
      <c r="O395" s="170"/>
      <c r="P395" s="170"/>
      <c r="Q395" s="170"/>
      <c r="T395" s="38"/>
    </row>
    <row r="396" ht="15.75" customHeight="1">
      <c r="C396" s="170"/>
      <c r="D396" s="170"/>
      <c r="E396" s="171"/>
      <c r="F396" s="170"/>
      <c r="G396" s="170"/>
      <c r="H396" s="170"/>
      <c r="I396" s="170"/>
      <c r="J396" s="170"/>
      <c r="K396" s="170"/>
      <c r="L396" s="170"/>
      <c r="M396" s="170"/>
      <c r="N396" s="170"/>
      <c r="O396" s="170"/>
      <c r="P396" s="170"/>
      <c r="Q396" s="170"/>
      <c r="T396" s="38"/>
    </row>
    <row r="397" ht="15.75" customHeight="1">
      <c r="C397" s="170"/>
      <c r="D397" s="170"/>
      <c r="E397" s="171"/>
      <c r="F397" s="170"/>
      <c r="G397" s="170"/>
      <c r="H397" s="170"/>
      <c r="I397" s="170"/>
      <c r="J397" s="170"/>
      <c r="K397" s="170"/>
      <c r="L397" s="170"/>
      <c r="M397" s="170"/>
      <c r="N397" s="170"/>
      <c r="O397" s="170"/>
      <c r="P397" s="170"/>
      <c r="Q397" s="170"/>
      <c r="T397" s="38"/>
    </row>
    <row r="398" ht="15.75" customHeight="1">
      <c r="C398" s="170"/>
      <c r="D398" s="170"/>
      <c r="E398" s="171"/>
      <c r="F398" s="170"/>
      <c r="G398" s="170"/>
      <c r="H398" s="170"/>
      <c r="I398" s="170"/>
      <c r="J398" s="170"/>
      <c r="K398" s="170"/>
      <c r="L398" s="170"/>
      <c r="M398" s="170"/>
      <c r="N398" s="170"/>
      <c r="O398" s="170"/>
      <c r="P398" s="170"/>
      <c r="Q398" s="170"/>
      <c r="T398" s="38"/>
    </row>
    <row r="399" ht="15.75" customHeight="1">
      <c r="C399" s="170"/>
      <c r="D399" s="170"/>
      <c r="E399" s="171"/>
      <c r="F399" s="170"/>
      <c r="G399" s="170"/>
      <c r="H399" s="170"/>
      <c r="I399" s="170"/>
      <c r="J399" s="170"/>
      <c r="K399" s="170"/>
      <c r="L399" s="170"/>
      <c r="M399" s="170"/>
      <c r="N399" s="170"/>
      <c r="O399" s="170"/>
      <c r="P399" s="170"/>
      <c r="Q399" s="170"/>
      <c r="T399" s="38"/>
    </row>
    <row r="400" ht="15.75" customHeight="1">
      <c r="C400" s="170"/>
      <c r="D400" s="170"/>
      <c r="E400" s="171"/>
      <c r="F400" s="170"/>
      <c r="G400" s="170"/>
      <c r="H400" s="170"/>
      <c r="I400" s="170"/>
      <c r="J400" s="170"/>
      <c r="K400" s="170"/>
      <c r="L400" s="170"/>
      <c r="M400" s="170"/>
      <c r="N400" s="170"/>
      <c r="O400" s="170"/>
      <c r="P400" s="170"/>
      <c r="Q400" s="170"/>
      <c r="T400" s="38"/>
    </row>
    <row r="401" ht="15.75" customHeight="1">
      <c r="C401" s="170"/>
      <c r="D401" s="170"/>
      <c r="E401" s="171"/>
      <c r="F401" s="170"/>
      <c r="G401" s="170"/>
      <c r="H401" s="170"/>
      <c r="I401" s="170"/>
      <c r="J401" s="170"/>
      <c r="K401" s="170"/>
      <c r="L401" s="170"/>
      <c r="M401" s="170"/>
      <c r="N401" s="170"/>
      <c r="O401" s="170"/>
      <c r="P401" s="170"/>
      <c r="Q401" s="170"/>
      <c r="T401" s="38"/>
    </row>
    <row r="402" ht="15.75" customHeight="1">
      <c r="C402" s="170"/>
      <c r="D402" s="170"/>
      <c r="E402" s="171"/>
      <c r="F402" s="170"/>
      <c r="G402" s="170"/>
      <c r="H402" s="170"/>
      <c r="I402" s="170"/>
      <c r="J402" s="170"/>
      <c r="K402" s="170"/>
      <c r="L402" s="170"/>
      <c r="M402" s="170"/>
      <c r="N402" s="170"/>
      <c r="O402" s="170"/>
      <c r="P402" s="170"/>
      <c r="Q402" s="170"/>
      <c r="T402" s="38"/>
    </row>
    <row r="403" ht="15.75" customHeight="1">
      <c r="C403" s="170"/>
      <c r="D403" s="170"/>
      <c r="E403" s="171"/>
      <c r="F403" s="170"/>
      <c r="G403" s="170"/>
      <c r="H403" s="170"/>
      <c r="I403" s="170"/>
      <c r="J403" s="170"/>
      <c r="K403" s="170"/>
      <c r="L403" s="170"/>
      <c r="M403" s="170"/>
      <c r="N403" s="170"/>
      <c r="O403" s="170"/>
      <c r="P403" s="170"/>
      <c r="Q403" s="170"/>
      <c r="T403" s="38"/>
    </row>
    <row r="404" ht="15.75" customHeight="1">
      <c r="C404" s="170"/>
      <c r="D404" s="170"/>
      <c r="E404" s="171"/>
      <c r="F404" s="170"/>
      <c r="G404" s="170"/>
      <c r="H404" s="170"/>
      <c r="I404" s="170"/>
      <c r="J404" s="170"/>
      <c r="K404" s="170"/>
      <c r="L404" s="170"/>
      <c r="M404" s="170"/>
      <c r="N404" s="170"/>
      <c r="O404" s="170"/>
      <c r="P404" s="170"/>
      <c r="Q404" s="170"/>
      <c r="T404" s="38"/>
    </row>
    <row r="405" ht="15.75" customHeight="1">
      <c r="C405" s="170"/>
      <c r="D405" s="170"/>
      <c r="E405" s="171"/>
      <c r="F405" s="170"/>
      <c r="G405" s="170"/>
      <c r="H405" s="170"/>
      <c r="I405" s="170"/>
      <c r="J405" s="170"/>
      <c r="K405" s="170"/>
      <c r="L405" s="170"/>
      <c r="M405" s="170"/>
      <c r="N405" s="170"/>
      <c r="O405" s="170"/>
      <c r="P405" s="170"/>
      <c r="Q405" s="170"/>
      <c r="T405" s="38"/>
    </row>
    <row r="406" ht="15.75" customHeight="1">
      <c r="C406" s="170"/>
      <c r="D406" s="170"/>
      <c r="E406" s="171"/>
      <c r="F406" s="170"/>
      <c r="G406" s="170"/>
      <c r="H406" s="170"/>
      <c r="I406" s="170"/>
      <c r="J406" s="170"/>
      <c r="K406" s="170"/>
      <c r="L406" s="170"/>
      <c r="M406" s="170"/>
      <c r="N406" s="170"/>
      <c r="O406" s="170"/>
      <c r="P406" s="170"/>
      <c r="Q406" s="170"/>
      <c r="T406" s="38"/>
    </row>
    <row r="407" ht="15.75" customHeight="1">
      <c r="C407" s="170"/>
      <c r="D407" s="170"/>
      <c r="E407" s="171"/>
      <c r="F407" s="170"/>
      <c r="G407" s="170"/>
      <c r="H407" s="170"/>
      <c r="I407" s="170"/>
      <c r="J407" s="170"/>
      <c r="K407" s="170"/>
      <c r="L407" s="170"/>
      <c r="M407" s="170"/>
      <c r="N407" s="170"/>
      <c r="O407" s="170"/>
      <c r="P407" s="170"/>
      <c r="Q407" s="170"/>
      <c r="T407" s="38"/>
    </row>
    <row r="408" ht="15.75" customHeight="1">
      <c r="C408" s="170"/>
      <c r="D408" s="170"/>
      <c r="E408" s="171"/>
      <c r="F408" s="170"/>
      <c r="G408" s="170"/>
      <c r="H408" s="170"/>
      <c r="I408" s="170"/>
      <c r="J408" s="170"/>
      <c r="K408" s="170"/>
      <c r="L408" s="170"/>
      <c r="M408" s="170"/>
      <c r="N408" s="170"/>
      <c r="O408" s="170"/>
      <c r="P408" s="170"/>
      <c r="Q408" s="170"/>
      <c r="T408" s="38"/>
    </row>
    <row r="409" ht="15.75" customHeight="1">
      <c r="C409" s="170"/>
      <c r="D409" s="170"/>
      <c r="E409" s="171"/>
      <c r="F409" s="170"/>
      <c r="G409" s="170"/>
      <c r="H409" s="170"/>
      <c r="I409" s="170"/>
      <c r="J409" s="170"/>
      <c r="K409" s="170"/>
      <c r="L409" s="170"/>
      <c r="M409" s="170"/>
      <c r="N409" s="170"/>
      <c r="O409" s="170"/>
      <c r="P409" s="170"/>
      <c r="Q409" s="170"/>
      <c r="T409" s="38"/>
    </row>
    <row r="410" ht="15.75" customHeight="1">
      <c r="C410" s="170"/>
      <c r="D410" s="170"/>
      <c r="E410" s="171"/>
      <c r="F410" s="170"/>
      <c r="G410" s="170"/>
      <c r="H410" s="170"/>
      <c r="I410" s="170"/>
      <c r="J410" s="170"/>
      <c r="K410" s="170"/>
      <c r="L410" s="170"/>
      <c r="M410" s="170"/>
      <c r="N410" s="170"/>
      <c r="O410" s="170"/>
      <c r="P410" s="170"/>
      <c r="Q410" s="170"/>
      <c r="T410" s="38"/>
    </row>
    <row r="411" ht="15.75" customHeight="1">
      <c r="C411" s="170"/>
      <c r="D411" s="170"/>
      <c r="E411" s="171"/>
      <c r="F411" s="170"/>
      <c r="G411" s="170"/>
      <c r="H411" s="170"/>
      <c r="I411" s="170"/>
      <c r="J411" s="170"/>
      <c r="K411" s="170"/>
      <c r="L411" s="170"/>
      <c r="M411" s="170"/>
      <c r="N411" s="170"/>
      <c r="O411" s="170"/>
      <c r="P411" s="170"/>
      <c r="Q411" s="170"/>
      <c r="T411" s="38"/>
    </row>
    <row r="412" ht="15.75" customHeight="1">
      <c r="C412" s="170"/>
      <c r="D412" s="170"/>
      <c r="E412" s="171"/>
      <c r="F412" s="170"/>
      <c r="G412" s="170"/>
      <c r="H412" s="170"/>
      <c r="I412" s="170"/>
      <c r="J412" s="170"/>
      <c r="K412" s="170"/>
      <c r="L412" s="170"/>
      <c r="M412" s="170"/>
      <c r="N412" s="170"/>
      <c r="O412" s="170"/>
      <c r="P412" s="170"/>
      <c r="Q412" s="170"/>
      <c r="T412" s="38"/>
    </row>
    <row r="413" ht="15.75" customHeight="1">
      <c r="C413" s="170"/>
      <c r="D413" s="170"/>
      <c r="E413" s="171"/>
      <c r="F413" s="170"/>
      <c r="G413" s="170"/>
      <c r="H413" s="170"/>
      <c r="I413" s="170"/>
      <c r="J413" s="170"/>
      <c r="K413" s="170"/>
      <c r="L413" s="170"/>
      <c r="M413" s="170"/>
      <c r="N413" s="170"/>
      <c r="O413" s="170"/>
      <c r="P413" s="170"/>
      <c r="Q413" s="170"/>
      <c r="T413" s="38"/>
    </row>
    <row r="414" ht="15.75" customHeight="1">
      <c r="C414" s="170"/>
      <c r="D414" s="170"/>
      <c r="E414" s="171"/>
      <c r="F414" s="170"/>
      <c r="G414" s="170"/>
      <c r="H414" s="170"/>
      <c r="I414" s="170"/>
      <c r="J414" s="170"/>
      <c r="K414" s="170"/>
      <c r="L414" s="170"/>
      <c r="M414" s="170"/>
      <c r="N414" s="170"/>
      <c r="O414" s="170"/>
      <c r="P414" s="170"/>
      <c r="Q414" s="170"/>
      <c r="T414" s="38"/>
    </row>
    <row r="415" ht="15.75" customHeight="1">
      <c r="C415" s="170"/>
      <c r="D415" s="170"/>
      <c r="E415" s="171"/>
      <c r="F415" s="170"/>
      <c r="G415" s="170"/>
      <c r="H415" s="170"/>
      <c r="I415" s="170"/>
      <c r="J415" s="170"/>
      <c r="K415" s="170"/>
      <c r="L415" s="170"/>
      <c r="M415" s="170"/>
      <c r="N415" s="170"/>
      <c r="O415" s="170"/>
      <c r="P415" s="170"/>
      <c r="Q415" s="170"/>
      <c r="T415" s="38"/>
    </row>
    <row r="416" ht="15.75" customHeight="1">
      <c r="C416" s="170"/>
      <c r="D416" s="170"/>
      <c r="E416" s="171"/>
      <c r="F416" s="170"/>
      <c r="G416" s="170"/>
      <c r="H416" s="170"/>
      <c r="I416" s="170"/>
      <c r="J416" s="170"/>
      <c r="K416" s="170"/>
      <c r="L416" s="170"/>
      <c r="M416" s="170"/>
      <c r="N416" s="170"/>
      <c r="O416" s="170"/>
      <c r="P416" s="170"/>
      <c r="Q416" s="170"/>
      <c r="T416" s="38"/>
    </row>
    <row r="417" ht="15.75" customHeight="1">
      <c r="C417" s="170"/>
      <c r="D417" s="170"/>
      <c r="E417" s="171"/>
      <c r="F417" s="170"/>
      <c r="G417" s="170"/>
      <c r="H417" s="170"/>
      <c r="I417" s="170"/>
      <c r="J417" s="170"/>
      <c r="K417" s="170"/>
      <c r="L417" s="170"/>
      <c r="M417" s="170"/>
      <c r="N417" s="170"/>
      <c r="O417" s="170"/>
      <c r="P417" s="170"/>
      <c r="Q417" s="170"/>
      <c r="T417" s="38"/>
    </row>
    <row r="418" ht="15.75" customHeight="1">
      <c r="C418" s="170"/>
      <c r="D418" s="170"/>
      <c r="E418" s="171"/>
      <c r="F418" s="170"/>
      <c r="G418" s="170"/>
      <c r="H418" s="170"/>
      <c r="I418" s="170"/>
      <c r="J418" s="170"/>
      <c r="K418" s="170"/>
      <c r="L418" s="170"/>
      <c r="M418" s="170"/>
      <c r="N418" s="170"/>
      <c r="O418" s="170"/>
      <c r="P418" s="170"/>
      <c r="Q418" s="170"/>
      <c r="T418" s="38"/>
    </row>
    <row r="419" ht="15.75" customHeight="1">
      <c r="C419" s="170"/>
      <c r="D419" s="170"/>
      <c r="E419" s="171"/>
      <c r="F419" s="170"/>
      <c r="G419" s="170"/>
      <c r="H419" s="170"/>
      <c r="I419" s="170"/>
      <c r="J419" s="170"/>
      <c r="K419" s="170"/>
      <c r="L419" s="170"/>
      <c r="M419" s="170"/>
      <c r="N419" s="170"/>
      <c r="O419" s="170"/>
      <c r="P419" s="170"/>
      <c r="Q419" s="170"/>
      <c r="T419" s="38"/>
    </row>
    <row r="420" ht="15.75" customHeight="1">
      <c r="C420" s="170"/>
      <c r="D420" s="170"/>
      <c r="E420" s="171"/>
      <c r="F420" s="170"/>
      <c r="G420" s="170"/>
      <c r="H420" s="170"/>
      <c r="I420" s="170"/>
      <c r="J420" s="170"/>
      <c r="K420" s="170"/>
      <c r="L420" s="170"/>
      <c r="M420" s="170"/>
      <c r="N420" s="170"/>
      <c r="O420" s="170"/>
      <c r="P420" s="170"/>
      <c r="Q420" s="170"/>
      <c r="T420" s="38"/>
    </row>
    <row r="421" ht="15.75" customHeight="1">
      <c r="C421" s="170"/>
      <c r="D421" s="170"/>
      <c r="E421" s="171"/>
      <c r="F421" s="170"/>
      <c r="G421" s="170"/>
      <c r="H421" s="170"/>
      <c r="I421" s="170"/>
      <c r="J421" s="170"/>
      <c r="K421" s="170"/>
      <c r="L421" s="170"/>
      <c r="M421" s="170"/>
      <c r="N421" s="170"/>
      <c r="O421" s="170"/>
      <c r="P421" s="170"/>
      <c r="Q421" s="170"/>
      <c r="T421" s="38"/>
    </row>
    <row r="422" ht="15.75" customHeight="1">
      <c r="C422" s="170"/>
      <c r="D422" s="170"/>
      <c r="E422" s="171"/>
      <c r="F422" s="170"/>
      <c r="G422" s="170"/>
      <c r="H422" s="170"/>
      <c r="I422" s="170"/>
      <c r="J422" s="170"/>
      <c r="K422" s="170"/>
      <c r="L422" s="170"/>
      <c r="M422" s="170"/>
      <c r="N422" s="170"/>
      <c r="O422" s="170"/>
      <c r="P422" s="170"/>
      <c r="Q422" s="170"/>
      <c r="T422" s="38"/>
    </row>
    <row r="423" ht="15.75" customHeight="1">
      <c r="C423" s="170"/>
      <c r="D423" s="170"/>
      <c r="E423" s="171"/>
      <c r="F423" s="170"/>
      <c r="G423" s="170"/>
      <c r="H423" s="170"/>
      <c r="I423" s="170"/>
      <c r="J423" s="170"/>
      <c r="K423" s="170"/>
      <c r="L423" s="170"/>
      <c r="M423" s="170"/>
      <c r="N423" s="170"/>
      <c r="O423" s="170"/>
      <c r="P423" s="170"/>
      <c r="Q423" s="170"/>
      <c r="T423" s="38"/>
    </row>
    <row r="424" ht="15.75" customHeight="1">
      <c r="C424" s="170"/>
      <c r="D424" s="170"/>
      <c r="E424" s="171"/>
      <c r="F424" s="170"/>
      <c r="G424" s="170"/>
      <c r="H424" s="170"/>
      <c r="I424" s="170"/>
      <c r="J424" s="170"/>
      <c r="K424" s="170"/>
      <c r="L424" s="170"/>
      <c r="M424" s="170"/>
      <c r="N424" s="170"/>
      <c r="O424" s="170"/>
      <c r="P424" s="170"/>
      <c r="Q424" s="170"/>
      <c r="T424" s="38"/>
    </row>
    <row r="425" ht="15.75" customHeight="1">
      <c r="C425" s="170"/>
      <c r="D425" s="170"/>
      <c r="E425" s="171"/>
      <c r="F425" s="170"/>
      <c r="G425" s="170"/>
      <c r="H425" s="170"/>
      <c r="I425" s="170"/>
      <c r="J425" s="170"/>
      <c r="K425" s="170"/>
      <c r="L425" s="170"/>
      <c r="M425" s="170"/>
      <c r="N425" s="170"/>
      <c r="O425" s="170"/>
      <c r="P425" s="170"/>
      <c r="Q425" s="170"/>
      <c r="T425" s="38"/>
    </row>
    <row r="426" ht="15.75" customHeight="1">
      <c r="C426" s="170"/>
      <c r="D426" s="170"/>
      <c r="E426" s="171"/>
      <c r="F426" s="170"/>
      <c r="G426" s="170"/>
      <c r="H426" s="170"/>
      <c r="I426" s="170"/>
      <c r="J426" s="170"/>
      <c r="K426" s="170"/>
      <c r="L426" s="170"/>
      <c r="M426" s="170"/>
      <c r="N426" s="170"/>
      <c r="O426" s="170"/>
      <c r="P426" s="170"/>
      <c r="Q426" s="170"/>
      <c r="T426" s="38"/>
    </row>
    <row r="427" ht="15.75" customHeight="1">
      <c r="C427" s="170"/>
      <c r="D427" s="170"/>
      <c r="E427" s="171"/>
      <c r="F427" s="170"/>
      <c r="G427" s="170"/>
      <c r="H427" s="170"/>
      <c r="I427" s="170"/>
      <c r="J427" s="170"/>
      <c r="K427" s="170"/>
      <c r="L427" s="170"/>
      <c r="M427" s="170"/>
      <c r="N427" s="170"/>
      <c r="O427" s="170"/>
      <c r="P427" s="170"/>
      <c r="Q427" s="170"/>
      <c r="T427" s="38"/>
    </row>
    <row r="428" ht="15.75" customHeight="1">
      <c r="C428" s="170"/>
      <c r="D428" s="170"/>
      <c r="E428" s="171"/>
      <c r="F428" s="170"/>
      <c r="G428" s="170"/>
      <c r="H428" s="170"/>
      <c r="I428" s="170"/>
      <c r="J428" s="170"/>
      <c r="K428" s="170"/>
      <c r="L428" s="170"/>
      <c r="M428" s="170"/>
      <c r="N428" s="170"/>
      <c r="O428" s="170"/>
      <c r="P428" s="170"/>
      <c r="Q428" s="170"/>
      <c r="T428" s="38"/>
    </row>
    <row r="429" ht="15.75" customHeight="1">
      <c r="C429" s="170"/>
      <c r="D429" s="170"/>
      <c r="E429" s="171"/>
      <c r="F429" s="170"/>
      <c r="G429" s="170"/>
      <c r="H429" s="170"/>
      <c r="I429" s="170"/>
      <c r="J429" s="170"/>
      <c r="K429" s="170"/>
      <c r="L429" s="170"/>
      <c r="M429" s="170"/>
      <c r="N429" s="170"/>
      <c r="O429" s="170"/>
      <c r="P429" s="170"/>
      <c r="Q429" s="170"/>
      <c r="T429" s="38"/>
    </row>
    <row r="430" ht="15.75" customHeight="1">
      <c r="C430" s="170"/>
      <c r="D430" s="170"/>
      <c r="E430" s="171"/>
      <c r="F430" s="170"/>
      <c r="G430" s="170"/>
      <c r="H430" s="170"/>
      <c r="I430" s="170"/>
      <c r="J430" s="170"/>
      <c r="K430" s="170"/>
      <c r="L430" s="170"/>
      <c r="M430" s="170"/>
      <c r="N430" s="170"/>
      <c r="O430" s="170"/>
      <c r="P430" s="170"/>
      <c r="Q430" s="170"/>
      <c r="T430" s="38"/>
    </row>
    <row r="431" ht="15.75" customHeight="1">
      <c r="C431" s="170"/>
      <c r="D431" s="170"/>
      <c r="E431" s="171"/>
      <c r="F431" s="170"/>
      <c r="G431" s="170"/>
      <c r="H431" s="170"/>
      <c r="I431" s="170"/>
      <c r="J431" s="170"/>
      <c r="K431" s="170"/>
      <c r="L431" s="170"/>
      <c r="M431" s="170"/>
      <c r="N431" s="170"/>
      <c r="O431" s="170"/>
      <c r="P431" s="170"/>
      <c r="Q431" s="170"/>
      <c r="T431" s="38"/>
    </row>
    <row r="432" ht="15.75" customHeight="1">
      <c r="C432" s="170"/>
      <c r="D432" s="170"/>
      <c r="E432" s="171"/>
      <c r="F432" s="170"/>
      <c r="G432" s="170"/>
      <c r="H432" s="170"/>
      <c r="I432" s="170"/>
      <c r="J432" s="170"/>
      <c r="K432" s="170"/>
      <c r="L432" s="170"/>
      <c r="M432" s="170"/>
      <c r="N432" s="170"/>
      <c r="O432" s="170"/>
      <c r="P432" s="170"/>
      <c r="Q432" s="170"/>
      <c r="T432" s="38"/>
    </row>
    <row r="433" ht="15.75" customHeight="1">
      <c r="C433" s="170"/>
      <c r="D433" s="170"/>
      <c r="E433" s="171"/>
      <c r="F433" s="170"/>
      <c r="G433" s="170"/>
      <c r="H433" s="170"/>
      <c r="I433" s="170"/>
      <c r="J433" s="170"/>
      <c r="K433" s="170"/>
      <c r="L433" s="170"/>
      <c r="M433" s="170"/>
      <c r="N433" s="170"/>
      <c r="O433" s="170"/>
      <c r="P433" s="170"/>
      <c r="Q433" s="170"/>
      <c r="T433" s="38"/>
    </row>
    <row r="434" ht="15.75" customHeight="1">
      <c r="C434" s="170"/>
      <c r="D434" s="170"/>
      <c r="E434" s="171"/>
      <c r="F434" s="170"/>
      <c r="G434" s="170"/>
      <c r="H434" s="170"/>
      <c r="I434" s="170"/>
      <c r="J434" s="170"/>
      <c r="K434" s="170"/>
      <c r="L434" s="170"/>
      <c r="M434" s="170"/>
      <c r="N434" s="170"/>
      <c r="O434" s="170"/>
      <c r="P434" s="170"/>
      <c r="Q434" s="170"/>
      <c r="T434" s="38"/>
    </row>
    <row r="435" ht="15.75" customHeight="1">
      <c r="C435" s="170"/>
      <c r="D435" s="170"/>
      <c r="E435" s="171"/>
      <c r="F435" s="170"/>
      <c r="G435" s="170"/>
      <c r="H435" s="170"/>
      <c r="I435" s="170"/>
      <c r="J435" s="170"/>
      <c r="K435" s="170"/>
      <c r="L435" s="170"/>
      <c r="M435" s="170"/>
      <c r="N435" s="170"/>
      <c r="O435" s="170"/>
      <c r="P435" s="170"/>
      <c r="Q435" s="170"/>
      <c r="T435" s="38"/>
    </row>
    <row r="436" ht="15.75" customHeight="1">
      <c r="C436" s="170"/>
      <c r="D436" s="170"/>
      <c r="E436" s="171"/>
      <c r="F436" s="170"/>
      <c r="G436" s="170"/>
      <c r="H436" s="170"/>
      <c r="I436" s="170"/>
      <c r="J436" s="170"/>
      <c r="K436" s="170"/>
      <c r="L436" s="170"/>
      <c r="M436" s="170"/>
      <c r="N436" s="170"/>
      <c r="O436" s="170"/>
      <c r="P436" s="170"/>
      <c r="Q436" s="170"/>
      <c r="T436" s="38"/>
    </row>
    <row r="437" ht="15.75" customHeight="1">
      <c r="C437" s="170"/>
      <c r="D437" s="170"/>
      <c r="E437" s="171"/>
      <c r="F437" s="170"/>
      <c r="G437" s="170"/>
      <c r="H437" s="170"/>
      <c r="I437" s="170"/>
      <c r="J437" s="170"/>
      <c r="K437" s="170"/>
      <c r="L437" s="170"/>
      <c r="M437" s="170"/>
      <c r="N437" s="170"/>
      <c r="O437" s="170"/>
      <c r="P437" s="170"/>
      <c r="Q437" s="170"/>
      <c r="T437" s="38"/>
    </row>
    <row r="438" ht="15.75" customHeight="1">
      <c r="C438" s="170"/>
      <c r="D438" s="170"/>
      <c r="E438" s="171"/>
      <c r="F438" s="170"/>
      <c r="G438" s="170"/>
      <c r="H438" s="170"/>
      <c r="I438" s="170"/>
      <c r="J438" s="170"/>
      <c r="K438" s="170"/>
      <c r="L438" s="170"/>
      <c r="M438" s="170"/>
      <c r="N438" s="170"/>
      <c r="O438" s="170"/>
      <c r="P438" s="170"/>
      <c r="Q438" s="170"/>
      <c r="T438" s="38"/>
    </row>
    <row r="439" ht="15.75" customHeight="1">
      <c r="C439" s="170"/>
      <c r="D439" s="170"/>
      <c r="E439" s="171"/>
      <c r="F439" s="170"/>
      <c r="G439" s="170"/>
      <c r="H439" s="170"/>
      <c r="I439" s="170"/>
      <c r="J439" s="170"/>
      <c r="K439" s="170"/>
      <c r="L439" s="170"/>
      <c r="M439" s="170"/>
      <c r="N439" s="170"/>
      <c r="O439" s="170"/>
      <c r="P439" s="170"/>
      <c r="Q439" s="170"/>
      <c r="T439" s="38"/>
    </row>
    <row r="440" ht="15.75" customHeight="1">
      <c r="C440" s="170"/>
      <c r="D440" s="170"/>
      <c r="E440" s="171"/>
      <c r="F440" s="170"/>
      <c r="G440" s="170"/>
      <c r="H440" s="170"/>
      <c r="I440" s="170"/>
      <c r="J440" s="170"/>
      <c r="K440" s="170"/>
      <c r="L440" s="170"/>
      <c r="M440" s="170"/>
      <c r="N440" s="170"/>
      <c r="O440" s="170"/>
      <c r="P440" s="170"/>
      <c r="Q440" s="170"/>
      <c r="T440" s="38"/>
    </row>
    <row r="441" ht="15.75" customHeight="1">
      <c r="C441" s="170"/>
      <c r="D441" s="170"/>
      <c r="E441" s="171"/>
      <c r="F441" s="170"/>
      <c r="G441" s="170"/>
      <c r="H441" s="170"/>
      <c r="I441" s="170"/>
      <c r="J441" s="170"/>
      <c r="K441" s="170"/>
      <c r="L441" s="170"/>
      <c r="M441" s="170"/>
      <c r="N441" s="170"/>
      <c r="O441" s="170"/>
      <c r="P441" s="170"/>
      <c r="Q441" s="170"/>
      <c r="T441" s="38"/>
    </row>
    <row r="442" ht="15.75" customHeight="1">
      <c r="C442" s="170"/>
      <c r="D442" s="170"/>
      <c r="E442" s="171"/>
      <c r="F442" s="170"/>
      <c r="G442" s="170"/>
      <c r="H442" s="170"/>
      <c r="I442" s="170"/>
      <c r="J442" s="170"/>
      <c r="K442" s="170"/>
      <c r="L442" s="170"/>
      <c r="M442" s="170"/>
      <c r="N442" s="170"/>
      <c r="O442" s="170"/>
      <c r="P442" s="170"/>
      <c r="Q442" s="170"/>
      <c r="T442" s="38"/>
    </row>
    <row r="443" ht="15.75" customHeight="1">
      <c r="C443" s="170"/>
      <c r="D443" s="170"/>
      <c r="E443" s="171"/>
      <c r="F443" s="170"/>
      <c r="G443" s="170"/>
      <c r="H443" s="170"/>
      <c r="I443" s="170"/>
      <c r="J443" s="170"/>
      <c r="K443" s="170"/>
      <c r="L443" s="170"/>
      <c r="M443" s="170"/>
      <c r="N443" s="170"/>
      <c r="O443" s="170"/>
      <c r="P443" s="170"/>
      <c r="Q443" s="170"/>
      <c r="T443" s="38"/>
    </row>
    <row r="444" ht="15.75" customHeight="1">
      <c r="C444" s="170"/>
      <c r="D444" s="170"/>
      <c r="E444" s="171"/>
      <c r="F444" s="170"/>
      <c r="G444" s="170"/>
      <c r="H444" s="170"/>
      <c r="I444" s="170"/>
      <c r="J444" s="170"/>
      <c r="K444" s="170"/>
      <c r="L444" s="170"/>
      <c r="M444" s="170"/>
      <c r="N444" s="170"/>
      <c r="O444" s="170"/>
      <c r="P444" s="170"/>
      <c r="Q444" s="170"/>
      <c r="T444" s="38"/>
    </row>
    <row r="445" ht="15.75" customHeight="1">
      <c r="C445" s="170"/>
      <c r="D445" s="170"/>
      <c r="E445" s="171"/>
      <c r="F445" s="170"/>
      <c r="G445" s="170"/>
      <c r="H445" s="170"/>
      <c r="I445" s="170"/>
      <c r="J445" s="170"/>
      <c r="K445" s="170"/>
      <c r="L445" s="170"/>
      <c r="M445" s="170"/>
      <c r="N445" s="170"/>
      <c r="O445" s="170"/>
      <c r="P445" s="170"/>
      <c r="Q445" s="170"/>
      <c r="T445" s="38"/>
    </row>
    <row r="446" ht="15.75" customHeight="1">
      <c r="C446" s="170"/>
      <c r="D446" s="170"/>
      <c r="E446" s="171"/>
      <c r="F446" s="170"/>
      <c r="G446" s="170"/>
      <c r="H446" s="170"/>
      <c r="I446" s="170"/>
      <c r="J446" s="170"/>
      <c r="K446" s="170"/>
      <c r="L446" s="170"/>
      <c r="M446" s="170"/>
      <c r="N446" s="170"/>
      <c r="O446" s="170"/>
      <c r="P446" s="170"/>
      <c r="Q446" s="170"/>
      <c r="T446" s="38"/>
    </row>
    <row r="447" ht="15.75" customHeight="1">
      <c r="C447" s="170"/>
      <c r="D447" s="170"/>
      <c r="E447" s="171"/>
      <c r="F447" s="170"/>
      <c r="G447" s="170"/>
      <c r="H447" s="170"/>
      <c r="I447" s="170"/>
      <c r="J447" s="170"/>
      <c r="K447" s="170"/>
      <c r="L447" s="170"/>
      <c r="M447" s="170"/>
      <c r="N447" s="170"/>
      <c r="O447" s="170"/>
      <c r="P447" s="170"/>
      <c r="Q447" s="170"/>
      <c r="T447" s="38"/>
    </row>
    <row r="448" ht="15.75" customHeight="1">
      <c r="C448" s="170"/>
      <c r="D448" s="170"/>
      <c r="E448" s="171"/>
      <c r="F448" s="170"/>
      <c r="G448" s="170"/>
      <c r="H448" s="170"/>
      <c r="I448" s="170"/>
      <c r="J448" s="170"/>
      <c r="K448" s="170"/>
      <c r="L448" s="170"/>
      <c r="M448" s="170"/>
      <c r="N448" s="170"/>
      <c r="O448" s="170"/>
      <c r="P448" s="170"/>
      <c r="Q448" s="170"/>
      <c r="T448" s="38"/>
    </row>
    <row r="449" ht="15.75" customHeight="1">
      <c r="C449" s="170"/>
      <c r="D449" s="170"/>
      <c r="E449" s="171"/>
      <c r="F449" s="170"/>
      <c r="G449" s="170"/>
      <c r="H449" s="170"/>
      <c r="I449" s="170"/>
      <c r="J449" s="170"/>
      <c r="K449" s="170"/>
      <c r="L449" s="170"/>
      <c r="M449" s="170"/>
      <c r="N449" s="170"/>
      <c r="O449" s="170"/>
      <c r="P449" s="170"/>
      <c r="Q449" s="170"/>
      <c r="T449" s="38"/>
    </row>
    <row r="450" ht="15.75" customHeight="1">
      <c r="C450" s="170"/>
      <c r="D450" s="170"/>
      <c r="E450" s="171"/>
      <c r="F450" s="170"/>
      <c r="G450" s="170"/>
      <c r="H450" s="170"/>
      <c r="I450" s="170"/>
      <c r="J450" s="170"/>
      <c r="K450" s="170"/>
      <c r="L450" s="170"/>
      <c r="M450" s="170"/>
      <c r="N450" s="170"/>
      <c r="O450" s="170"/>
      <c r="P450" s="170"/>
      <c r="Q450" s="170"/>
      <c r="T450" s="38"/>
    </row>
    <row r="451" ht="15.75" customHeight="1">
      <c r="C451" s="170"/>
      <c r="D451" s="170"/>
      <c r="E451" s="171"/>
      <c r="F451" s="170"/>
      <c r="G451" s="170"/>
      <c r="H451" s="170"/>
      <c r="I451" s="170"/>
      <c r="J451" s="170"/>
      <c r="K451" s="170"/>
      <c r="L451" s="170"/>
      <c r="M451" s="170"/>
      <c r="N451" s="170"/>
      <c r="O451" s="170"/>
      <c r="P451" s="170"/>
      <c r="Q451" s="170"/>
      <c r="T451" s="38"/>
    </row>
    <row r="452" ht="15.75" customHeight="1">
      <c r="C452" s="170"/>
      <c r="D452" s="170"/>
      <c r="E452" s="171"/>
      <c r="F452" s="170"/>
      <c r="G452" s="170"/>
      <c r="H452" s="170"/>
      <c r="I452" s="170"/>
      <c r="J452" s="170"/>
      <c r="K452" s="170"/>
      <c r="L452" s="170"/>
      <c r="M452" s="170"/>
      <c r="N452" s="170"/>
      <c r="O452" s="170"/>
      <c r="P452" s="170"/>
      <c r="Q452" s="170"/>
      <c r="T452" s="38"/>
    </row>
    <row r="453" ht="15.75" customHeight="1">
      <c r="C453" s="170"/>
      <c r="D453" s="170"/>
      <c r="E453" s="171"/>
      <c r="F453" s="170"/>
      <c r="G453" s="170"/>
      <c r="H453" s="170"/>
      <c r="I453" s="170"/>
      <c r="J453" s="170"/>
      <c r="K453" s="170"/>
      <c r="L453" s="170"/>
      <c r="M453" s="170"/>
      <c r="N453" s="170"/>
      <c r="O453" s="170"/>
      <c r="P453" s="170"/>
      <c r="Q453" s="170"/>
      <c r="T453" s="38"/>
    </row>
    <row r="454" ht="15.75" customHeight="1">
      <c r="C454" s="170"/>
      <c r="D454" s="170"/>
      <c r="E454" s="171"/>
      <c r="F454" s="170"/>
      <c r="G454" s="170"/>
      <c r="H454" s="170"/>
      <c r="I454" s="170"/>
      <c r="J454" s="170"/>
      <c r="K454" s="170"/>
      <c r="L454" s="170"/>
      <c r="M454" s="170"/>
      <c r="N454" s="170"/>
      <c r="O454" s="170"/>
      <c r="P454" s="170"/>
      <c r="Q454" s="170"/>
      <c r="T454" s="38"/>
    </row>
    <row r="455" ht="15.75" customHeight="1">
      <c r="C455" s="170"/>
      <c r="D455" s="170"/>
      <c r="E455" s="171"/>
      <c r="F455" s="170"/>
      <c r="G455" s="170"/>
      <c r="H455" s="170"/>
      <c r="I455" s="170"/>
      <c r="J455" s="170"/>
      <c r="K455" s="170"/>
      <c r="L455" s="170"/>
      <c r="M455" s="170"/>
      <c r="N455" s="170"/>
      <c r="O455" s="170"/>
      <c r="P455" s="170"/>
      <c r="Q455" s="170"/>
      <c r="T455" s="38"/>
    </row>
    <row r="456" ht="15.75" customHeight="1">
      <c r="C456" s="170"/>
      <c r="D456" s="170"/>
      <c r="E456" s="171"/>
      <c r="F456" s="170"/>
      <c r="G456" s="170"/>
      <c r="H456" s="170"/>
      <c r="I456" s="170"/>
      <c r="J456" s="170"/>
      <c r="K456" s="170"/>
      <c r="L456" s="170"/>
      <c r="M456" s="170"/>
      <c r="N456" s="170"/>
      <c r="O456" s="170"/>
      <c r="P456" s="170"/>
      <c r="Q456" s="170"/>
      <c r="T456" s="38"/>
    </row>
    <row r="457" ht="15.75" customHeight="1">
      <c r="C457" s="170"/>
      <c r="D457" s="170"/>
      <c r="E457" s="171"/>
      <c r="F457" s="170"/>
      <c r="G457" s="170"/>
      <c r="H457" s="170"/>
      <c r="I457" s="170"/>
      <c r="J457" s="170"/>
      <c r="K457" s="170"/>
      <c r="L457" s="170"/>
      <c r="M457" s="170"/>
      <c r="N457" s="170"/>
      <c r="O457" s="170"/>
      <c r="P457" s="170"/>
      <c r="Q457" s="170"/>
      <c r="T457" s="38"/>
    </row>
    <row r="458" ht="15.75" customHeight="1">
      <c r="C458" s="170"/>
      <c r="D458" s="170"/>
      <c r="E458" s="171"/>
      <c r="F458" s="170"/>
      <c r="G458" s="170"/>
      <c r="H458" s="170"/>
      <c r="I458" s="170"/>
      <c r="J458" s="170"/>
      <c r="K458" s="170"/>
      <c r="L458" s="170"/>
      <c r="M458" s="170"/>
      <c r="N458" s="170"/>
      <c r="O458" s="170"/>
      <c r="P458" s="170"/>
      <c r="Q458" s="170"/>
      <c r="T458" s="38"/>
    </row>
    <row r="459" ht="15.75" customHeight="1">
      <c r="C459" s="170"/>
      <c r="D459" s="170"/>
      <c r="E459" s="171"/>
      <c r="F459" s="170"/>
      <c r="G459" s="170"/>
      <c r="H459" s="170"/>
      <c r="I459" s="170"/>
      <c r="J459" s="170"/>
      <c r="K459" s="170"/>
      <c r="L459" s="170"/>
      <c r="M459" s="170"/>
      <c r="N459" s="170"/>
      <c r="O459" s="170"/>
      <c r="P459" s="170"/>
      <c r="Q459" s="170"/>
      <c r="T459" s="38"/>
    </row>
    <row r="460" ht="15.75" customHeight="1">
      <c r="C460" s="170"/>
      <c r="D460" s="170"/>
      <c r="E460" s="171"/>
      <c r="F460" s="170"/>
      <c r="G460" s="170"/>
      <c r="H460" s="170"/>
      <c r="I460" s="170"/>
      <c r="J460" s="170"/>
      <c r="K460" s="170"/>
      <c r="L460" s="170"/>
      <c r="M460" s="170"/>
      <c r="N460" s="170"/>
      <c r="O460" s="170"/>
      <c r="P460" s="170"/>
      <c r="Q460" s="170"/>
      <c r="T460" s="38"/>
    </row>
    <row r="461" ht="15.75" customHeight="1">
      <c r="C461" s="170"/>
      <c r="D461" s="170"/>
      <c r="E461" s="171"/>
      <c r="F461" s="170"/>
      <c r="G461" s="170"/>
      <c r="H461" s="170"/>
      <c r="I461" s="170"/>
      <c r="J461" s="170"/>
      <c r="K461" s="170"/>
      <c r="L461" s="170"/>
      <c r="M461" s="170"/>
      <c r="N461" s="170"/>
      <c r="O461" s="170"/>
      <c r="P461" s="170"/>
      <c r="Q461" s="170"/>
      <c r="T461" s="38"/>
    </row>
    <row r="462" ht="15.75" customHeight="1">
      <c r="C462" s="170"/>
      <c r="D462" s="170"/>
      <c r="E462" s="171"/>
      <c r="F462" s="170"/>
      <c r="G462" s="170"/>
      <c r="H462" s="170"/>
      <c r="I462" s="170"/>
      <c r="J462" s="170"/>
      <c r="K462" s="170"/>
      <c r="L462" s="170"/>
      <c r="M462" s="170"/>
      <c r="N462" s="170"/>
      <c r="O462" s="170"/>
      <c r="P462" s="170"/>
      <c r="Q462" s="170"/>
      <c r="T462" s="38"/>
    </row>
    <row r="463" ht="15.75" customHeight="1">
      <c r="C463" s="170"/>
      <c r="D463" s="170"/>
      <c r="E463" s="171"/>
      <c r="F463" s="170"/>
      <c r="G463" s="170"/>
      <c r="H463" s="170"/>
      <c r="I463" s="170"/>
      <c r="J463" s="170"/>
      <c r="K463" s="170"/>
      <c r="L463" s="170"/>
      <c r="M463" s="170"/>
      <c r="N463" s="170"/>
      <c r="O463" s="170"/>
      <c r="P463" s="170"/>
      <c r="Q463" s="170"/>
      <c r="T463" s="38"/>
    </row>
    <row r="464" ht="15.75" customHeight="1">
      <c r="C464" s="170"/>
      <c r="D464" s="170"/>
      <c r="E464" s="171"/>
      <c r="F464" s="170"/>
      <c r="G464" s="170"/>
      <c r="H464" s="170"/>
      <c r="I464" s="170"/>
      <c r="J464" s="170"/>
      <c r="K464" s="170"/>
      <c r="L464" s="170"/>
      <c r="M464" s="170"/>
      <c r="N464" s="170"/>
      <c r="O464" s="170"/>
      <c r="P464" s="170"/>
      <c r="Q464" s="170"/>
      <c r="T464" s="38"/>
    </row>
    <row r="465" ht="15.75" customHeight="1">
      <c r="C465" s="170"/>
      <c r="D465" s="170"/>
      <c r="E465" s="171"/>
      <c r="F465" s="170"/>
      <c r="G465" s="170"/>
      <c r="H465" s="170"/>
      <c r="I465" s="170"/>
      <c r="J465" s="170"/>
      <c r="K465" s="170"/>
      <c r="L465" s="170"/>
      <c r="M465" s="170"/>
      <c r="N465" s="170"/>
      <c r="O465" s="170"/>
      <c r="P465" s="170"/>
      <c r="Q465" s="170"/>
      <c r="T465" s="38"/>
    </row>
    <row r="466" ht="15.75" customHeight="1">
      <c r="C466" s="170"/>
      <c r="D466" s="170"/>
      <c r="E466" s="171"/>
      <c r="F466" s="170"/>
      <c r="G466" s="170"/>
      <c r="H466" s="170"/>
      <c r="I466" s="170"/>
      <c r="J466" s="170"/>
      <c r="K466" s="170"/>
      <c r="L466" s="170"/>
      <c r="M466" s="170"/>
      <c r="N466" s="170"/>
      <c r="O466" s="170"/>
      <c r="P466" s="170"/>
      <c r="Q466" s="170"/>
      <c r="T466" s="38"/>
    </row>
    <row r="467" ht="15.75" customHeight="1">
      <c r="C467" s="170"/>
      <c r="D467" s="170"/>
      <c r="E467" s="171"/>
      <c r="F467" s="170"/>
      <c r="G467" s="170"/>
      <c r="H467" s="170"/>
      <c r="I467" s="170"/>
      <c r="J467" s="170"/>
      <c r="K467" s="170"/>
      <c r="L467" s="170"/>
      <c r="M467" s="170"/>
      <c r="N467" s="170"/>
      <c r="O467" s="170"/>
      <c r="P467" s="170"/>
      <c r="Q467" s="170"/>
      <c r="T467" s="38"/>
    </row>
    <row r="468" ht="15.75" customHeight="1">
      <c r="C468" s="170"/>
      <c r="D468" s="170"/>
      <c r="E468" s="171"/>
      <c r="F468" s="170"/>
      <c r="G468" s="170"/>
      <c r="H468" s="170"/>
      <c r="I468" s="170"/>
      <c r="J468" s="170"/>
      <c r="K468" s="170"/>
      <c r="L468" s="170"/>
      <c r="M468" s="170"/>
      <c r="N468" s="170"/>
      <c r="O468" s="170"/>
      <c r="P468" s="170"/>
      <c r="Q468" s="170"/>
      <c r="T468" s="38"/>
    </row>
    <row r="469" ht="15.75" customHeight="1">
      <c r="C469" s="170"/>
      <c r="D469" s="170"/>
      <c r="E469" s="171"/>
      <c r="F469" s="170"/>
      <c r="G469" s="170"/>
      <c r="H469" s="170"/>
      <c r="I469" s="170"/>
      <c r="J469" s="170"/>
      <c r="K469" s="170"/>
      <c r="L469" s="170"/>
      <c r="M469" s="170"/>
      <c r="N469" s="170"/>
      <c r="O469" s="170"/>
      <c r="P469" s="170"/>
      <c r="Q469" s="170"/>
      <c r="T469" s="38"/>
    </row>
    <row r="470" ht="15.75" customHeight="1">
      <c r="C470" s="170"/>
      <c r="D470" s="170"/>
      <c r="E470" s="171"/>
      <c r="F470" s="170"/>
      <c r="G470" s="170"/>
      <c r="H470" s="170"/>
      <c r="I470" s="170"/>
      <c r="J470" s="170"/>
      <c r="K470" s="170"/>
      <c r="L470" s="170"/>
      <c r="M470" s="170"/>
      <c r="N470" s="170"/>
      <c r="O470" s="170"/>
      <c r="P470" s="170"/>
      <c r="Q470" s="170"/>
      <c r="T470" s="38"/>
    </row>
    <row r="471" ht="15.75" customHeight="1">
      <c r="C471" s="170"/>
      <c r="D471" s="170"/>
      <c r="E471" s="171"/>
      <c r="F471" s="170"/>
      <c r="G471" s="170"/>
      <c r="H471" s="170"/>
      <c r="I471" s="170"/>
      <c r="J471" s="170"/>
      <c r="K471" s="170"/>
      <c r="L471" s="170"/>
      <c r="M471" s="170"/>
      <c r="N471" s="170"/>
      <c r="O471" s="170"/>
      <c r="P471" s="170"/>
      <c r="Q471" s="170"/>
      <c r="T471" s="38"/>
    </row>
    <row r="472" ht="15.75" customHeight="1">
      <c r="C472" s="170"/>
      <c r="D472" s="170"/>
      <c r="E472" s="171"/>
      <c r="F472" s="170"/>
      <c r="G472" s="170"/>
      <c r="H472" s="170"/>
      <c r="I472" s="170"/>
      <c r="J472" s="170"/>
      <c r="K472" s="170"/>
      <c r="L472" s="170"/>
      <c r="M472" s="170"/>
      <c r="N472" s="170"/>
      <c r="O472" s="170"/>
      <c r="P472" s="170"/>
      <c r="Q472" s="170"/>
      <c r="T472" s="38"/>
    </row>
    <row r="473" ht="15.75" customHeight="1">
      <c r="C473" s="170"/>
      <c r="D473" s="170"/>
      <c r="E473" s="171"/>
      <c r="F473" s="170"/>
      <c r="G473" s="170"/>
      <c r="H473" s="170"/>
      <c r="I473" s="170"/>
      <c r="J473" s="170"/>
      <c r="K473" s="170"/>
      <c r="L473" s="170"/>
      <c r="M473" s="170"/>
      <c r="N473" s="170"/>
      <c r="O473" s="170"/>
      <c r="P473" s="170"/>
      <c r="Q473" s="170"/>
      <c r="T473" s="38"/>
    </row>
    <row r="474" ht="15.75" customHeight="1">
      <c r="C474" s="170"/>
      <c r="D474" s="170"/>
      <c r="E474" s="171"/>
      <c r="F474" s="170"/>
      <c r="G474" s="170"/>
      <c r="H474" s="170"/>
      <c r="I474" s="170"/>
      <c r="J474" s="170"/>
      <c r="K474" s="170"/>
      <c r="L474" s="170"/>
      <c r="M474" s="170"/>
      <c r="N474" s="170"/>
      <c r="O474" s="170"/>
      <c r="P474" s="170"/>
      <c r="Q474" s="170"/>
      <c r="T474" s="38"/>
    </row>
    <row r="475" ht="15.75" customHeight="1">
      <c r="C475" s="170"/>
      <c r="D475" s="170"/>
      <c r="E475" s="171"/>
      <c r="F475" s="170"/>
      <c r="G475" s="170"/>
      <c r="H475" s="170"/>
      <c r="I475" s="170"/>
      <c r="J475" s="170"/>
      <c r="K475" s="170"/>
      <c r="L475" s="170"/>
      <c r="M475" s="170"/>
      <c r="N475" s="170"/>
      <c r="O475" s="170"/>
      <c r="P475" s="170"/>
      <c r="Q475" s="170"/>
      <c r="T475" s="38"/>
    </row>
    <row r="476" ht="15.75" customHeight="1">
      <c r="C476" s="170"/>
      <c r="D476" s="170"/>
      <c r="E476" s="171"/>
      <c r="F476" s="170"/>
      <c r="G476" s="170"/>
      <c r="H476" s="170"/>
      <c r="I476" s="170"/>
      <c r="J476" s="170"/>
      <c r="K476" s="170"/>
      <c r="L476" s="170"/>
      <c r="M476" s="170"/>
      <c r="N476" s="170"/>
      <c r="O476" s="170"/>
      <c r="P476" s="170"/>
      <c r="Q476" s="170"/>
      <c r="T476" s="38"/>
    </row>
    <row r="477" ht="15.75" customHeight="1">
      <c r="C477" s="170"/>
      <c r="D477" s="170"/>
      <c r="E477" s="171"/>
      <c r="F477" s="170"/>
      <c r="G477" s="170"/>
      <c r="H477" s="170"/>
      <c r="I477" s="170"/>
      <c r="J477" s="170"/>
      <c r="K477" s="170"/>
      <c r="L477" s="170"/>
      <c r="M477" s="170"/>
      <c r="N477" s="170"/>
      <c r="O477" s="170"/>
      <c r="P477" s="170"/>
      <c r="Q477" s="170"/>
      <c r="T477" s="38"/>
    </row>
    <row r="478" ht="15.75" customHeight="1">
      <c r="C478" s="170"/>
      <c r="D478" s="170"/>
      <c r="E478" s="171"/>
      <c r="F478" s="170"/>
      <c r="G478" s="170"/>
      <c r="H478" s="170"/>
      <c r="I478" s="170"/>
      <c r="J478" s="170"/>
      <c r="K478" s="170"/>
      <c r="L478" s="170"/>
      <c r="M478" s="170"/>
      <c r="N478" s="170"/>
      <c r="O478" s="170"/>
      <c r="P478" s="170"/>
      <c r="Q478" s="170"/>
      <c r="T478" s="38"/>
    </row>
    <row r="479" ht="15.75" customHeight="1">
      <c r="C479" s="170"/>
      <c r="D479" s="170"/>
      <c r="E479" s="171"/>
      <c r="F479" s="170"/>
      <c r="G479" s="170"/>
      <c r="H479" s="170"/>
      <c r="I479" s="170"/>
      <c r="J479" s="170"/>
      <c r="K479" s="170"/>
      <c r="L479" s="170"/>
      <c r="M479" s="170"/>
      <c r="N479" s="170"/>
      <c r="O479" s="170"/>
      <c r="P479" s="170"/>
      <c r="Q479" s="170"/>
      <c r="T479" s="38"/>
    </row>
    <row r="480" ht="15.75" customHeight="1">
      <c r="C480" s="170"/>
      <c r="D480" s="170"/>
      <c r="E480" s="171"/>
      <c r="F480" s="170"/>
      <c r="G480" s="170"/>
      <c r="H480" s="170"/>
      <c r="I480" s="170"/>
      <c r="J480" s="170"/>
      <c r="K480" s="170"/>
      <c r="L480" s="170"/>
      <c r="M480" s="170"/>
      <c r="N480" s="170"/>
      <c r="O480" s="170"/>
      <c r="P480" s="170"/>
      <c r="Q480" s="170"/>
      <c r="T480" s="38"/>
    </row>
    <row r="481" ht="15.75" customHeight="1">
      <c r="C481" s="170"/>
      <c r="D481" s="170"/>
      <c r="E481" s="171"/>
      <c r="F481" s="170"/>
      <c r="G481" s="170"/>
      <c r="H481" s="170"/>
      <c r="I481" s="170"/>
      <c r="J481" s="170"/>
      <c r="K481" s="170"/>
      <c r="L481" s="170"/>
      <c r="M481" s="170"/>
      <c r="N481" s="170"/>
      <c r="O481" s="170"/>
      <c r="P481" s="170"/>
      <c r="Q481" s="170"/>
      <c r="T481" s="38"/>
    </row>
    <row r="482" ht="15.75" customHeight="1">
      <c r="C482" s="170"/>
      <c r="D482" s="170"/>
      <c r="E482" s="171"/>
      <c r="F482" s="170"/>
      <c r="G482" s="170"/>
      <c r="H482" s="170"/>
      <c r="I482" s="170"/>
      <c r="J482" s="170"/>
      <c r="K482" s="170"/>
      <c r="L482" s="170"/>
      <c r="M482" s="170"/>
      <c r="N482" s="170"/>
      <c r="O482" s="170"/>
      <c r="P482" s="170"/>
      <c r="Q482" s="170"/>
      <c r="T482" s="38"/>
    </row>
    <row r="483" ht="15.75" customHeight="1">
      <c r="C483" s="170"/>
      <c r="D483" s="170"/>
      <c r="E483" s="171"/>
      <c r="F483" s="170"/>
      <c r="G483" s="170"/>
      <c r="H483" s="170"/>
      <c r="I483" s="170"/>
      <c r="J483" s="170"/>
      <c r="K483" s="170"/>
      <c r="L483" s="170"/>
      <c r="M483" s="170"/>
      <c r="N483" s="170"/>
      <c r="O483" s="170"/>
      <c r="P483" s="170"/>
      <c r="Q483" s="170"/>
      <c r="T483" s="38"/>
    </row>
    <row r="484" ht="15.75" customHeight="1">
      <c r="C484" s="170"/>
      <c r="D484" s="170"/>
      <c r="E484" s="171"/>
      <c r="F484" s="170"/>
      <c r="G484" s="170"/>
      <c r="H484" s="170"/>
      <c r="I484" s="170"/>
      <c r="J484" s="170"/>
      <c r="K484" s="170"/>
      <c r="L484" s="170"/>
      <c r="M484" s="170"/>
      <c r="N484" s="170"/>
      <c r="O484" s="170"/>
      <c r="P484" s="170"/>
      <c r="Q484" s="170"/>
      <c r="T484" s="38"/>
    </row>
    <row r="485" ht="15.75" customHeight="1">
      <c r="C485" s="170"/>
      <c r="D485" s="170"/>
      <c r="E485" s="171"/>
      <c r="F485" s="170"/>
      <c r="G485" s="170"/>
      <c r="H485" s="170"/>
      <c r="I485" s="170"/>
      <c r="J485" s="170"/>
      <c r="K485" s="170"/>
      <c r="L485" s="170"/>
      <c r="M485" s="170"/>
      <c r="N485" s="170"/>
      <c r="O485" s="170"/>
      <c r="P485" s="170"/>
      <c r="Q485" s="170"/>
      <c r="T485" s="38"/>
    </row>
    <row r="486" ht="15.75" customHeight="1">
      <c r="C486" s="170"/>
      <c r="D486" s="170"/>
      <c r="E486" s="171"/>
      <c r="F486" s="170"/>
      <c r="G486" s="170"/>
      <c r="H486" s="170"/>
      <c r="I486" s="170"/>
      <c r="J486" s="170"/>
      <c r="K486" s="170"/>
      <c r="L486" s="170"/>
      <c r="M486" s="170"/>
      <c r="N486" s="170"/>
      <c r="O486" s="170"/>
      <c r="P486" s="170"/>
      <c r="Q486" s="170"/>
      <c r="T486" s="38"/>
    </row>
    <row r="487" ht="15.75" customHeight="1">
      <c r="C487" s="170"/>
      <c r="D487" s="170"/>
      <c r="E487" s="171"/>
      <c r="F487" s="170"/>
      <c r="G487" s="170"/>
      <c r="H487" s="170"/>
      <c r="I487" s="170"/>
      <c r="J487" s="170"/>
      <c r="K487" s="170"/>
      <c r="L487" s="170"/>
      <c r="M487" s="170"/>
      <c r="N487" s="170"/>
      <c r="O487" s="170"/>
      <c r="P487" s="170"/>
      <c r="Q487" s="170"/>
      <c r="T487" s="38"/>
    </row>
    <row r="488" ht="15.75" customHeight="1">
      <c r="C488" s="170"/>
      <c r="D488" s="170"/>
      <c r="E488" s="171"/>
      <c r="F488" s="170"/>
      <c r="G488" s="170"/>
      <c r="H488" s="170"/>
      <c r="I488" s="170"/>
      <c r="J488" s="170"/>
      <c r="K488" s="170"/>
      <c r="L488" s="170"/>
      <c r="M488" s="170"/>
      <c r="N488" s="170"/>
      <c r="O488" s="170"/>
      <c r="P488" s="170"/>
      <c r="Q488" s="170"/>
      <c r="T488" s="38"/>
    </row>
    <row r="489" ht="15.75" customHeight="1">
      <c r="C489" s="170"/>
      <c r="D489" s="170"/>
      <c r="E489" s="171"/>
      <c r="F489" s="170"/>
      <c r="G489" s="170"/>
      <c r="H489" s="170"/>
      <c r="I489" s="170"/>
      <c r="J489" s="170"/>
      <c r="K489" s="170"/>
      <c r="L489" s="170"/>
      <c r="M489" s="170"/>
      <c r="N489" s="170"/>
      <c r="O489" s="170"/>
      <c r="P489" s="170"/>
      <c r="Q489" s="170"/>
      <c r="T489" s="38"/>
    </row>
    <row r="490" ht="15.75" customHeight="1">
      <c r="C490" s="170"/>
      <c r="D490" s="170"/>
      <c r="E490" s="171"/>
      <c r="F490" s="170"/>
      <c r="G490" s="170"/>
      <c r="H490" s="170"/>
      <c r="I490" s="170"/>
      <c r="J490" s="170"/>
      <c r="K490" s="170"/>
      <c r="L490" s="170"/>
      <c r="M490" s="170"/>
      <c r="N490" s="170"/>
      <c r="O490" s="170"/>
      <c r="P490" s="170"/>
      <c r="Q490" s="170"/>
      <c r="T490" s="38"/>
    </row>
    <row r="491" ht="15.75" customHeight="1">
      <c r="C491" s="170"/>
      <c r="D491" s="170"/>
      <c r="E491" s="171"/>
      <c r="F491" s="170"/>
      <c r="G491" s="170"/>
      <c r="H491" s="170"/>
      <c r="I491" s="170"/>
      <c r="J491" s="170"/>
      <c r="K491" s="170"/>
      <c r="L491" s="170"/>
      <c r="M491" s="170"/>
      <c r="N491" s="170"/>
      <c r="O491" s="170"/>
      <c r="P491" s="170"/>
      <c r="Q491" s="170"/>
      <c r="T491" s="38"/>
    </row>
    <row r="492" ht="15.75" customHeight="1">
      <c r="C492" s="170"/>
      <c r="D492" s="170"/>
      <c r="E492" s="171"/>
      <c r="F492" s="170"/>
      <c r="G492" s="170"/>
      <c r="H492" s="170"/>
      <c r="I492" s="170"/>
      <c r="J492" s="170"/>
      <c r="K492" s="170"/>
      <c r="L492" s="170"/>
      <c r="M492" s="170"/>
      <c r="N492" s="170"/>
      <c r="O492" s="170"/>
      <c r="P492" s="170"/>
      <c r="Q492" s="170"/>
      <c r="T492" s="38"/>
    </row>
    <row r="493" ht="15.75" customHeight="1">
      <c r="C493" s="170"/>
      <c r="D493" s="170"/>
      <c r="E493" s="171"/>
      <c r="F493" s="170"/>
      <c r="G493" s="170"/>
      <c r="H493" s="170"/>
      <c r="I493" s="170"/>
      <c r="J493" s="170"/>
      <c r="K493" s="170"/>
      <c r="L493" s="170"/>
      <c r="M493" s="170"/>
      <c r="N493" s="170"/>
      <c r="O493" s="170"/>
      <c r="P493" s="170"/>
      <c r="Q493" s="170"/>
      <c r="T493" s="38"/>
    </row>
    <row r="494" ht="15.75" customHeight="1">
      <c r="C494" s="170"/>
      <c r="D494" s="170"/>
      <c r="E494" s="171"/>
      <c r="F494" s="170"/>
      <c r="G494" s="170"/>
      <c r="H494" s="170"/>
      <c r="I494" s="170"/>
      <c r="J494" s="170"/>
      <c r="K494" s="170"/>
      <c r="L494" s="170"/>
      <c r="M494" s="170"/>
      <c r="N494" s="170"/>
      <c r="O494" s="170"/>
      <c r="P494" s="170"/>
      <c r="Q494" s="170"/>
      <c r="T494" s="38"/>
    </row>
    <row r="495" ht="15.75" customHeight="1">
      <c r="C495" s="170"/>
      <c r="D495" s="170"/>
      <c r="E495" s="171"/>
      <c r="F495" s="170"/>
      <c r="G495" s="170"/>
      <c r="H495" s="170"/>
      <c r="I495" s="170"/>
      <c r="J495" s="170"/>
      <c r="K495" s="170"/>
      <c r="L495" s="170"/>
      <c r="M495" s="170"/>
      <c r="N495" s="170"/>
      <c r="O495" s="170"/>
      <c r="P495" s="170"/>
      <c r="Q495" s="170"/>
      <c r="T495" s="38"/>
    </row>
    <row r="496" ht="15.75" customHeight="1">
      <c r="C496" s="170"/>
      <c r="D496" s="170"/>
      <c r="E496" s="171"/>
      <c r="F496" s="170"/>
      <c r="G496" s="170"/>
      <c r="H496" s="170"/>
      <c r="I496" s="170"/>
      <c r="J496" s="170"/>
      <c r="K496" s="170"/>
      <c r="L496" s="170"/>
      <c r="M496" s="170"/>
      <c r="N496" s="170"/>
      <c r="O496" s="170"/>
      <c r="P496" s="170"/>
      <c r="Q496" s="170"/>
      <c r="T496" s="38"/>
    </row>
    <row r="497" ht="15.75" customHeight="1">
      <c r="C497" s="170"/>
      <c r="D497" s="170"/>
      <c r="E497" s="171"/>
      <c r="F497" s="170"/>
      <c r="G497" s="170"/>
      <c r="H497" s="170"/>
      <c r="I497" s="170"/>
      <c r="J497" s="170"/>
      <c r="K497" s="170"/>
      <c r="L497" s="170"/>
      <c r="M497" s="170"/>
      <c r="N497" s="170"/>
      <c r="O497" s="170"/>
      <c r="P497" s="170"/>
      <c r="Q497" s="170"/>
      <c r="T497" s="38"/>
    </row>
    <row r="498" ht="15.75" customHeight="1">
      <c r="C498" s="170"/>
      <c r="D498" s="170"/>
      <c r="E498" s="171"/>
      <c r="F498" s="170"/>
      <c r="G498" s="170"/>
      <c r="H498" s="170"/>
      <c r="I498" s="170"/>
      <c r="J498" s="170"/>
      <c r="K498" s="170"/>
      <c r="L498" s="170"/>
      <c r="M498" s="170"/>
      <c r="N498" s="170"/>
      <c r="O498" s="170"/>
      <c r="P498" s="170"/>
      <c r="Q498" s="170"/>
      <c r="T498" s="38"/>
    </row>
    <row r="499" ht="15.75" customHeight="1">
      <c r="C499" s="170"/>
      <c r="D499" s="170"/>
      <c r="E499" s="171"/>
      <c r="F499" s="170"/>
      <c r="G499" s="170"/>
      <c r="H499" s="170"/>
      <c r="I499" s="170"/>
      <c r="J499" s="170"/>
      <c r="K499" s="170"/>
      <c r="L499" s="170"/>
      <c r="M499" s="170"/>
      <c r="N499" s="170"/>
      <c r="O499" s="170"/>
      <c r="P499" s="170"/>
      <c r="Q499" s="170"/>
      <c r="T499" s="38"/>
    </row>
    <row r="500" ht="15.75" customHeight="1">
      <c r="C500" s="170"/>
      <c r="D500" s="170"/>
      <c r="E500" s="171"/>
      <c r="F500" s="170"/>
      <c r="G500" s="170"/>
      <c r="H500" s="170"/>
      <c r="I500" s="170"/>
      <c r="J500" s="170"/>
      <c r="K500" s="170"/>
      <c r="L500" s="170"/>
      <c r="M500" s="170"/>
      <c r="N500" s="170"/>
      <c r="O500" s="170"/>
      <c r="P500" s="170"/>
      <c r="Q500" s="170"/>
      <c r="T500" s="38"/>
    </row>
    <row r="501" ht="15.75" customHeight="1">
      <c r="C501" s="170"/>
      <c r="D501" s="170"/>
      <c r="E501" s="171"/>
      <c r="F501" s="170"/>
      <c r="G501" s="170"/>
      <c r="H501" s="170"/>
      <c r="I501" s="170"/>
      <c r="J501" s="170"/>
      <c r="K501" s="170"/>
      <c r="L501" s="170"/>
      <c r="M501" s="170"/>
      <c r="N501" s="170"/>
      <c r="O501" s="170"/>
      <c r="P501" s="170"/>
      <c r="Q501" s="170"/>
      <c r="T501" s="38"/>
    </row>
    <row r="502" ht="15.75" customHeight="1">
      <c r="C502" s="170"/>
      <c r="D502" s="170"/>
      <c r="E502" s="171"/>
      <c r="F502" s="170"/>
      <c r="G502" s="170"/>
      <c r="H502" s="170"/>
      <c r="I502" s="170"/>
      <c r="J502" s="170"/>
      <c r="K502" s="170"/>
      <c r="L502" s="170"/>
      <c r="M502" s="170"/>
      <c r="N502" s="170"/>
      <c r="O502" s="170"/>
      <c r="P502" s="170"/>
      <c r="Q502" s="170"/>
      <c r="T502" s="38"/>
    </row>
    <row r="503" ht="15.75" customHeight="1">
      <c r="C503" s="170"/>
      <c r="D503" s="170"/>
      <c r="E503" s="171"/>
      <c r="F503" s="170"/>
      <c r="G503" s="170"/>
      <c r="H503" s="170"/>
      <c r="I503" s="170"/>
      <c r="J503" s="170"/>
      <c r="K503" s="170"/>
      <c r="L503" s="170"/>
      <c r="M503" s="170"/>
      <c r="N503" s="170"/>
      <c r="O503" s="170"/>
      <c r="P503" s="170"/>
      <c r="Q503" s="170"/>
      <c r="T503" s="38"/>
    </row>
    <row r="504" ht="15.75" customHeight="1">
      <c r="C504" s="170"/>
      <c r="D504" s="170"/>
      <c r="E504" s="171"/>
      <c r="F504" s="170"/>
      <c r="G504" s="170"/>
      <c r="H504" s="170"/>
      <c r="I504" s="170"/>
      <c r="J504" s="170"/>
      <c r="K504" s="170"/>
      <c r="L504" s="170"/>
      <c r="M504" s="170"/>
      <c r="N504" s="170"/>
      <c r="O504" s="170"/>
      <c r="P504" s="170"/>
      <c r="Q504" s="170"/>
      <c r="T504" s="38"/>
    </row>
    <row r="505" ht="15.75" customHeight="1">
      <c r="C505" s="170"/>
      <c r="D505" s="170"/>
      <c r="E505" s="171"/>
      <c r="F505" s="170"/>
      <c r="G505" s="170"/>
      <c r="H505" s="170"/>
      <c r="I505" s="170"/>
      <c r="J505" s="170"/>
      <c r="K505" s="170"/>
      <c r="L505" s="170"/>
      <c r="M505" s="170"/>
      <c r="N505" s="170"/>
      <c r="O505" s="170"/>
      <c r="P505" s="170"/>
      <c r="Q505" s="170"/>
      <c r="T505" s="38"/>
    </row>
    <row r="506" ht="15.75" customHeight="1">
      <c r="C506" s="170"/>
      <c r="D506" s="170"/>
      <c r="E506" s="171"/>
      <c r="F506" s="170"/>
      <c r="G506" s="170"/>
      <c r="H506" s="170"/>
      <c r="I506" s="170"/>
      <c r="J506" s="170"/>
      <c r="K506" s="170"/>
      <c r="L506" s="170"/>
      <c r="M506" s="170"/>
      <c r="N506" s="170"/>
      <c r="O506" s="170"/>
      <c r="P506" s="170"/>
      <c r="Q506" s="170"/>
      <c r="T506" s="38"/>
    </row>
    <row r="507" ht="15.75" customHeight="1">
      <c r="C507" s="170"/>
      <c r="D507" s="170"/>
      <c r="E507" s="171"/>
      <c r="F507" s="170"/>
      <c r="G507" s="170"/>
      <c r="H507" s="170"/>
      <c r="I507" s="170"/>
      <c r="J507" s="170"/>
      <c r="K507" s="170"/>
      <c r="L507" s="170"/>
      <c r="M507" s="170"/>
      <c r="N507" s="170"/>
      <c r="O507" s="170"/>
      <c r="P507" s="170"/>
      <c r="Q507" s="170"/>
      <c r="T507" s="38"/>
    </row>
    <row r="508" ht="15.75" customHeight="1">
      <c r="C508" s="170"/>
      <c r="D508" s="170"/>
      <c r="E508" s="171"/>
      <c r="F508" s="170"/>
      <c r="G508" s="170"/>
      <c r="H508" s="170"/>
      <c r="I508" s="170"/>
      <c r="J508" s="170"/>
      <c r="K508" s="170"/>
      <c r="L508" s="170"/>
      <c r="M508" s="170"/>
      <c r="N508" s="170"/>
      <c r="O508" s="170"/>
      <c r="P508" s="170"/>
      <c r="Q508" s="170"/>
      <c r="T508" s="38"/>
    </row>
    <row r="509" ht="15.75" customHeight="1">
      <c r="C509" s="170"/>
      <c r="D509" s="170"/>
      <c r="E509" s="171"/>
      <c r="F509" s="170"/>
      <c r="G509" s="170"/>
      <c r="H509" s="170"/>
      <c r="I509" s="170"/>
      <c r="J509" s="170"/>
      <c r="K509" s="170"/>
      <c r="L509" s="170"/>
      <c r="M509" s="170"/>
      <c r="N509" s="170"/>
      <c r="O509" s="170"/>
      <c r="P509" s="170"/>
      <c r="Q509" s="170"/>
      <c r="T509" s="38"/>
    </row>
    <row r="510" ht="15.75" customHeight="1">
      <c r="C510" s="170"/>
      <c r="D510" s="170"/>
      <c r="E510" s="171"/>
      <c r="F510" s="170"/>
      <c r="G510" s="170"/>
      <c r="H510" s="170"/>
      <c r="I510" s="170"/>
      <c r="J510" s="170"/>
      <c r="K510" s="170"/>
      <c r="L510" s="170"/>
      <c r="M510" s="170"/>
      <c r="N510" s="170"/>
      <c r="O510" s="170"/>
      <c r="P510" s="170"/>
      <c r="Q510" s="170"/>
      <c r="T510" s="38"/>
    </row>
    <row r="511" ht="15.75" customHeight="1">
      <c r="C511" s="170"/>
      <c r="D511" s="170"/>
      <c r="E511" s="171"/>
      <c r="F511" s="170"/>
      <c r="G511" s="170"/>
      <c r="H511" s="170"/>
      <c r="I511" s="170"/>
      <c r="J511" s="170"/>
      <c r="K511" s="170"/>
      <c r="L511" s="170"/>
      <c r="M511" s="170"/>
      <c r="N511" s="170"/>
      <c r="O511" s="170"/>
      <c r="P511" s="170"/>
      <c r="Q511" s="170"/>
      <c r="T511" s="38"/>
    </row>
    <row r="512" ht="15.75" customHeight="1">
      <c r="C512" s="170"/>
      <c r="D512" s="170"/>
      <c r="E512" s="171"/>
      <c r="F512" s="170"/>
      <c r="G512" s="170"/>
      <c r="H512" s="170"/>
      <c r="I512" s="170"/>
      <c r="J512" s="170"/>
      <c r="K512" s="170"/>
      <c r="L512" s="170"/>
      <c r="M512" s="170"/>
      <c r="N512" s="170"/>
      <c r="O512" s="170"/>
      <c r="P512" s="170"/>
      <c r="Q512" s="170"/>
      <c r="T512" s="38"/>
    </row>
    <row r="513" ht="15.75" customHeight="1">
      <c r="C513" s="170"/>
      <c r="D513" s="170"/>
      <c r="E513" s="171"/>
      <c r="F513" s="170"/>
      <c r="G513" s="170"/>
      <c r="H513" s="170"/>
      <c r="I513" s="170"/>
      <c r="J513" s="170"/>
      <c r="K513" s="170"/>
      <c r="L513" s="170"/>
      <c r="M513" s="170"/>
      <c r="N513" s="170"/>
      <c r="O513" s="170"/>
      <c r="P513" s="170"/>
      <c r="Q513" s="170"/>
      <c r="T513" s="38"/>
    </row>
    <row r="514" ht="15.75" customHeight="1">
      <c r="C514" s="170"/>
      <c r="D514" s="170"/>
      <c r="E514" s="171"/>
      <c r="F514" s="170"/>
      <c r="G514" s="170"/>
      <c r="H514" s="170"/>
      <c r="I514" s="170"/>
      <c r="J514" s="170"/>
      <c r="K514" s="170"/>
      <c r="L514" s="170"/>
      <c r="M514" s="170"/>
      <c r="N514" s="170"/>
      <c r="O514" s="170"/>
      <c r="P514" s="170"/>
      <c r="Q514" s="170"/>
      <c r="T514" s="38"/>
    </row>
    <row r="515" ht="15.75" customHeight="1">
      <c r="C515" s="170"/>
      <c r="D515" s="170"/>
      <c r="E515" s="171"/>
      <c r="F515" s="170"/>
      <c r="G515" s="170"/>
      <c r="H515" s="170"/>
      <c r="I515" s="170"/>
      <c r="J515" s="170"/>
      <c r="K515" s="170"/>
      <c r="L515" s="170"/>
      <c r="M515" s="170"/>
      <c r="N515" s="170"/>
      <c r="O515" s="170"/>
      <c r="P515" s="170"/>
      <c r="Q515" s="170"/>
      <c r="T515" s="38"/>
    </row>
    <row r="516" ht="15.75" customHeight="1">
      <c r="C516" s="170"/>
      <c r="D516" s="170"/>
      <c r="E516" s="171"/>
      <c r="F516" s="170"/>
      <c r="G516" s="170"/>
      <c r="H516" s="170"/>
      <c r="I516" s="170"/>
      <c r="J516" s="170"/>
      <c r="K516" s="170"/>
      <c r="L516" s="170"/>
      <c r="M516" s="170"/>
      <c r="N516" s="170"/>
      <c r="O516" s="170"/>
      <c r="P516" s="170"/>
      <c r="Q516" s="170"/>
      <c r="T516" s="38"/>
    </row>
    <row r="517" ht="15.75" customHeight="1">
      <c r="C517" s="170"/>
      <c r="D517" s="170"/>
      <c r="E517" s="171"/>
      <c r="F517" s="170"/>
      <c r="G517" s="170"/>
      <c r="H517" s="170"/>
      <c r="I517" s="170"/>
      <c r="J517" s="170"/>
      <c r="K517" s="170"/>
      <c r="L517" s="170"/>
      <c r="M517" s="170"/>
      <c r="N517" s="170"/>
      <c r="O517" s="170"/>
      <c r="P517" s="170"/>
      <c r="Q517" s="170"/>
      <c r="T517" s="38"/>
    </row>
    <row r="518" ht="15.75" customHeight="1">
      <c r="C518" s="170"/>
      <c r="D518" s="170"/>
      <c r="E518" s="171"/>
      <c r="F518" s="170"/>
      <c r="G518" s="170"/>
      <c r="H518" s="170"/>
      <c r="I518" s="170"/>
      <c r="J518" s="170"/>
      <c r="K518" s="170"/>
      <c r="L518" s="170"/>
      <c r="M518" s="170"/>
      <c r="N518" s="170"/>
      <c r="O518" s="170"/>
      <c r="P518" s="170"/>
      <c r="Q518" s="170"/>
      <c r="T518" s="38"/>
    </row>
    <row r="519" ht="15.75" customHeight="1">
      <c r="C519" s="170"/>
      <c r="D519" s="170"/>
      <c r="E519" s="171"/>
      <c r="F519" s="170"/>
      <c r="G519" s="170"/>
      <c r="H519" s="170"/>
      <c r="I519" s="170"/>
      <c r="J519" s="170"/>
      <c r="K519" s="170"/>
      <c r="L519" s="170"/>
      <c r="M519" s="170"/>
      <c r="N519" s="170"/>
      <c r="O519" s="170"/>
      <c r="P519" s="170"/>
      <c r="Q519" s="170"/>
      <c r="T519" s="38"/>
    </row>
    <row r="520" ht="15.75" customHeight="1">
      <c r="C520" s="170"/>
      <c r="D520" s="170"/>
      <c r="E520" s="171"/>
      <c r="F520" s="170"/>
      <c r="G520" s="170"/>
      <c r="H520" s="170"/>
      <c r="I520" s="170"/>
      <c r="J520" s="170"/>
      <c r="K520" s="170"/>
      <c r="L520" s="170"/>
      <c r="M520" s="170"/>
      <c r="N520" s="170"/>
      <c r="O520" s="170"/>
      <c r="P520" s="170"/>
      <c r="Q520" s="170"/>
      <c r="T520" s="38"/>
    </row>
    <row r="521" ht="15.75" customHeight="1">
      <c r="C521" s="170"/>
      <c r="D521" s="170"/>
      <c r="E521" s="171"/>
      <c r="F521" s="170"/>
      <c r="G521" s="170"/>
      <c r="H521" s="170"/>
      <c r="I521" s="170"/>
      <c r="J521" s="170"/>
      <c r="K521" s="170"/>
      <c r="L521" s="170"/>
      <c r="M521" s="170"/>
      <c r="N521" s="170"/>
      <c r="O521" s="170"/>
      <c r="P521" s="170"/>
      <c r="Q521" s="170"/>
      <c r="T521" s="38"/>
    </row>
    <row r="522" ht="15.75" customHeight="1">
      <c r="C522" s="170"/>
      <c r="D522" s="170"/>
      <c r="E522" s="171"/>
      <c r="F522" s="170"/>
      <c r="G522" s="170"/>
      <c r="H522" s="170"/>
      <c r="I522" s="170"/>
      <c r="J522" s="170"/>
      <c r="K522" s="170"/>
      <c r="L522" s="170"/>
      <c r="M522" s="170"/>
      <c r="N522" s="170"/>
      <c r="O522" s="170"/>
      <c r="P522" s="170"/>
      <c r="Q522" s="170"/>
      <c r="T522" s="38"/>
    </row>
    <row r="523" ht="15.75" customHeight="1">
      <c r="C523" s="170"/>
      <c r="D523" s="170"/>
      <c r="E523" s="171"/>
      <c r="F523" s="170"/>
      <c r="G523" s="170"/>
      <c r="H523" s="170"/>
      <c r="I523" s="170"/>
      <c r="J523" s="170"/>
      <c r="K523" s="170"/>
      <c r="L523" s="170"/>
      <c r="M523" s="170"/>
      <c r="N523" s="170"/>
      <c r="O523" s="170"/>
      <c r="P523" s="170"/>
      <c r="Q523" s="170"/>
      <c r="T523" s="38"/>
    </row>
    <row r="524" ht="15.75" customHeight="1">
      <c r="C524" s="170"/>
      <c r="D524" s="170"/>
      <c r="E524" s="171"/>
      <c r="F524" s="170"/>
      <c r="G524" s="170"/>
      <c r="H524" s="170"/>
      <c r="I524" s="170"/>
      <c r="J524" s="170"/>
      <c r="K524" s="170"/>
      <c r="L524" s="170"/>
      <c r="M524" s="170"/>
      <c r="N524" s="170"/>
      <c r="O524" s="170"/>
      <c r="P524" s="170"/>
      <c r="Q524" s="170"/>
      <c r="T524" s="38"/>
    </row>
    <row r="525" ht="15.75" customHeight="1">
      <c r="C525" s="170"/>
      <c r="D525" s="170"/>
      <c r="E525" s="171"/>
      <c r="F525" s="170"/>
      <c r="G525" s="170"/>
      <c r="H525" s="170"/>
      <c r="I525" s="170"/>
      <c r="J525" s="170"/>
      <c r="K525" s="170"/>
      <c r="L525" s="170"/>
      <c r="M525" s="170"/>
      <c r="N525" s="170"/>
      <c r="O525" s="170"/>
      <c r="P525" s="170"/>
      <c r="Q525" s="170"/>
      <c r="T525" s="38"/>
    </row>
    <row r="526" ht="15.75" customHeight="1">
      <c r="C526" s="170"/>
      <c r="D526" s="170"/>
      <c r="E526" s="171"/>
      <c r="F526" s="170"/>
      <c r="G526" s="170"/>
      <c r="H526" s="170"/>
      <c r="I526" s="170"/>
      <c r="J526" s="170"/>
      <c r="K526" s="170"/>
      <c r="L526" s="170"/>
      <c r="M526" s="170"/>
      <c r="N526" s="170"/>
      <c r="O526" s="170"/>
      <c r="P526" s="170"/>
      <c r="Q526" s="170"/>
      <c r="T526" s="38"/>
    </row>
    <row r="527" ht="15.75" customHeight="1">
      <c r="C527" s="170"/>
      <c r="D527" s="170"/>
      <c r="E527" s="171"/>
      <c r="F527" s="170"/>
      <c r="G527" s="170"/>
      <c r="H527" s="170"/>
      <c r="I527" s="170"/>
      <c r="J527" s="170"/>
      <c r="K527" s="170"/>
      <c r="L527" s="170"/>
      <c r="M527" s="170"/>
      <c r="N527" s="170"/>
      <c r="O527" s="170"/>
      <c r="P527" s="170"/>
      <c r="Q527" s="170"/>
      <c r="T527" s="38"/>
    </row>
    <row r="528" ht="15.75" customHeight="1">
      <c r="C528" s="170"/>
      <c r="D528" s="170"/>
      <c r="E528" s="171"/>
      <c r="F528" s="170"/>
      <c r="G528" s="170"/>
      <c r="H528" s="170"/>
      <c r="I528" s="170"/>
      <c r="J528" s="170"/>
      <c r="K528" s="170"/>
      <c r="L528" s="170"/>
      <c r="M528" s="170"/>
      <c r="N528" s="170"/>
      <c r="O528" s="170"/>
      <c r="P528" s="170"/>
      <c r="Q528" s="170"/>
      <c r="T528" s="38"/>
    </row>
    <row r="529" ht="15.75" customHeight="1">
      <c r="C529" s="170"/>
      <c r="D529" s="170"/>
      <c r="E529" s="171"/>
      <c r="F529" s="170"/>
      <c r="G529" s="170"/>
      <c r="H529" s="170"/>
      <c r="I529" s="170"/>
      <c r="J529" s="170"/>
      <c r="K529" s="170"/>
      <c r="L529" s="170"/>
      <c r="M529" s="170"/>
      <c r="N529" s="170"/>
      <c r="O529" s="170"/>
      <c r="P529" s="170"/>
      <c r="Q529" s="170"/>
      <c r="T529" s="38"/>
    </row>
    <row r="530" ht="15.75" customHeight="1">
      <c r="C530" s="170"/>
      <c r="D530" s="170"/>
      <c r="E530" s="171"/>
      <c r="F530" s="170"/>
      <c r="G530" s="170"/>
      <c r="H530" s="170"/>
      <c r="I530" s="170"/>
      <c r="J530" s="170"/>
      <c r="K530" s="170"/>
      <c r="L530" s="170"/>
      <c r="M530" s="170"/>
      <c r="N530" s="170"/>
      <c r="O530" s="170"/>
      <c r="P530" s="170"/>
      <c r="Q530" s="170"/>
      <c r="T530" s="38"/>
    </row>
    <row r="531" ht="15.75" customHeight="1">
      <c r="C531" s="170"/>
      <c r="D531" s="170"/>
      <c r="E531" s="171"/>
      <c r="F531" s="170"/>
      <c r="G531" s="170"/>
      <c r="H531" s="170"/>
      <c r="I531" s="170"/>
      <c r="J531" s="170"/>
      <c r="K531" s="170"/>
      <c r="L531" s="170"/>
      <c r="M531" s="170"/>
      <c r="N531" s="170"/>
      <c r="O531" s="170"/>
      <c r="P531" s="170"/>
      <c r="Q531" s="170"/>
      <c r="T531" s="38"/>
    </row>
    <row r="532" ht="15.75" customHeight="1">
      <c r="C532" s="170"/>
      <c r="D532" s="170"/>
      <c r="E532" s="171"/>
      <c r="F532" s="170"/>
      <c r="G532" s="170"/>
      <c r="H532" s="170"/>
      <c r="I532" s="170"/>
      <c r="J532" s="170"/>
      <c r="K532" s="170"/>
      <c r="L532" s="170"/>
      <c r="M532" s="170"/>
      <c r="N532" s="170"/>
      <c r="O532" s="170"/>
      <c r="P532" s="170"/>
      <c r="Q532" s="170"/>
      <c r="T532" s="38"/>
    </row>
    <row r="533" ht="15.75" customHeight="1">
      <c r="C533" s="170"/>
      <c r="D533" s="170"/>
      <c r="E533" s="171"/>
      <c r="F533" s="170"/>
      <c r="G533" s="170"/>
      <c r="H533" s="170"/>
      <c r="I533" s="170"/>
      <c r="J533" s="170"/>
      <c r="K533" s="170"/>
      <c r="L533" s="170"/>
      <c r="M533" s="170"/>
      <c r="N533" s="170"/>
      <c r="O533" s="170"/>
      <c r="P533" s="170"/>
      <c r="Q533" s="170"/>
      <c r="T533" s="38"/>
    </row>
    <row r="534" ht="15.75" customHeight="1">
      <c r="C534" s="170"/>
      <c r="D534" s="170"/>
      <c r="E534" s="171"/>
      <c r="F534" s="170"/>
      <c r="G534" s="170"/>
      <c r="H534" s="170"/>
      <c r="I534" s="170"/>
      <c r="J534" s="170"/>
      <c r="K534" s="170"/>
      <c r="L534" s="170"/>
      <c r="M534" s="170"/>
      <c r="N534" s="170"/>
      <c r="O534" s="170"/>
      <c r="P534" s="170"/>
      <c r="Q534" s="170"/>
      <c r="T534" s="38"/>
    </row>
    <row r="535" ht="15.75" customHeight="1">
      <c r="C535" s="170"/>
      <c r="D535" s="170"/>
      <c r="E535" s="171"/>
      <c r="F535" s="170"/>
      <c r="G535" s="170"/>
      <c r="H535" s="170"/>
      <c r="I535" s="170"/>
      <c r="J535" s="170"/>
      <c r="K535" s="170"/>
      <c r="L535" s="170"/>
      <c r="M535" s="170"/>
      <c r="N535" s="170"/>
      <c r="O535" s="170"/>
      <c r="P535" s="170"/>
      <c r="Q535" s="170"/>
      <c r="T535" s="38"/>
    </row>
    <row r="536" ht="15.75" customHeight="1">
      <c r="C536" s="170"/>
      <c r="D536" s="170"/>
      <c r="E536" s="171"/>
      <c r="F536" s="170"/>
      <c r="G536" s="170"/>
      <c r="H536" s="170"/>
      <c r="I536" s="170"/>
      <c r="J536" s="170"/>
      <c r="K536" s="170"/>
      <c r="L536" s="170"/>
      <c r="M536" s="170"/>
      <c r="N536" s="170"/>
      <c r="O536" s="170"/>
      <c r="P536" s="170"/>
      <c r="Q536" s="170"/>
      <c r="T536" s="38"/>
    </row>
    <row r="537" ht="15.75" customHeight="1">
      <c r="C537" s="170"/>
      <c r="D537" s="170"/>
      <c r="E537" s="171"/>
      <c r="F537" s="170"/>
      <c r="G537" s="170"/>
      <c r="H537" s="170"/>
      <c r="I537" s="170"/>
      <c r="J537" s="170"/>
      <c r="K537" s="170"/>
      <c r="L537" s="170"/>
      <c r="M537" s="170"/>
      <c r="N537" s="170"/>
      <c r="O537" s="170"/>
      <c r="P537" s="170"/>
      <c r="Q537" s="170"/>
      <c r="T537" s="38"/>
    </row>
    <row r="538" ht="15.75" customHeight="1">
      <c r="C538" s="170"/>
      <c r="D538" s="170"/>
      <c r="E538" s="171"/>
      <c r="F538" s="170"/>
      <c r="G538" s="170"/>
      <c r="H538" s="170"/>
      <c r="I538" s="170"/>
      <c r="J538" s="170"/>
      <c r="K538" s="170"/>
      <c r="L538" s="170"/>
      <c r="M538" s="170"/>
      <c r="N538" s="170"/>
      <c r="O538" s="170"/>
      <c r="P538" s="170"/>
      <c r="Q538" s="170"/>
      <c r="T538" s="38"/>
    </row>
    <row r="539" ht="15.75" customHeight="1">
      <c r="C539" s="170"/>
      <c r="D539" s="170"/>
      <c r="E539" s="171"/>
      <c r="F539" s="170"/>
      <c r="G539" s="170"/>
      <c r="H539" s="170"/>
      <c r="I539" s="170"/>
      <c r="J539" s="170"/>
      <c r="K539" s="170"/>
      <c r="L539" s="170"/>
      <c r="M539" s="170"/>
      <c r="N539" s="170"/>
      <c r="O539" s="170"/>
      <c r="P539" s="170"/>
      <c r="Q539" s="170"/>
      <c r="T539" s="38"/>
    </row>
    <row r="540" ht="15.75" customHeight="1">
      <c r="C540" s="170"/>
      <c r="D540" s="170"/>
      <c r="E540" s="171"/>
      <c r="F540" s="170"/>
      <c r="G540" s="170"/>
      <c r="H540" s="170"/>
      <c r="I540" s="170"/>
      <c r="J540" s="170"/>
      <c r="K540" s="170"/>
      <c r="L540" s="170"/>
      <c r="M540" s="170"/>
      <c r="N540" s="170"/>
      <c r="O540" s="170"/>
      <c r="P540" s="170"/>
      <c r="Q540" s="170"/>
      <c r="T540" s="38"/>
    </row>
    <row r="541" ht="15.75" customHeight="1">
      <c r="C541" s="170"/>
      <c r="D541" s="170"/>
      <c r="E541" s="171"/>
      <c r="F541" s="170"/>
      <c r="G541" s="170"/>
      <c r="H541" s="170"/>
      <c r="I541" s="170"/>
      <c r="J541" s="170"/>
      <c r="K541" s="170"/>
      <c r="L541" s="170"/>
      <c r="M541" s="170"/>
      <c r="N541" s="170"/>
      <c r="O541" s="170"/>
      <c r="P541" s="170"/>
      <c r="Q541" s="170"/>
      <c r="T541" s="38"/>
    </row>
    <row r="542" ht="15.75" customHeight="1">
      <c r="C542" s="170"/>
      <c r="D542" s="170"/>
      <c r="E542" s="171"/>
      <c r="F542" s="170"/>
      <c r="G542" s="170"/>
      <c r="H542" s="170"/>
      <c r="I542" s="170"/>
      <c r="J542" s="170"/>
      <c r="K542" s="170"/>
      <c r="L542" s="170"/>
      <c r="M542" s="170"/>
      <c r="N542" s="170"/>
      <c r="O542" s="170"/>
      <c r="P542" s="170"/>
      <c r="Q542" s="170"/>
      <c r="T542" s="38"/>
    </row>
    <row r="543" ht="15.75" customHeight="1">
      <c r="C543" s="170"/>
      <c r="D543" s="170"/>
      <c r="E543" s="171"/>
      <c r="F543" s="170"/>
      <c r="G543" s="170"/>
      <c r="H543" s="170"/>
      <c r="I543" s="170"/>
      <c r="J543" s="170"/>
      <c r="K543" s="170"/>
      <c r="L543" s="170"/>
      <c r="M543" s="170"/>
      <c r="N543" s="170"/>
      <c r="O543" s="170"/>
      <c r="P543" s="170"/>
      <c r="Q543" s="170"/>
      <c r="T543" s="38"/>
    </row>
    <row r="544" ht="15.75" customHeight="1">
      <c r="C544" s="170"/>
      <c r="D544" s="170"/>
      <c r="E544" s="171"/>
      <c r="F544" s="170"/>
      <c r="G544" s="170"/>
      <c r="H544" s="170"/>
      <c r="I544" s="170"/>
      <c r="J544" s="170"/>
      <c r="K544" s="170"/>
      <c r="L544" s="170"/>
      <c r="M544" s="170"/>
      <c r="N544" s="170"/>
      <c r="O544" s="170"/>
      <c r="P544" s="170"/>
      <c r="Q544" s="170"/>
      <c r="T544" s="38"/>
    </row>
    <row r="545" ht="15.75" customHeight="1">
      <c r="C545" s="170"/>
      <c r="D545" s="170"/>
      <c r="E545" s="171"/>
      <c r="F545" s="170"/>
      <c r="G545" s="170"/>
      <c r="H545" s="170"/>
      <c r="I545" s="170"/>
      <c r="J545" s="170"/>
      <c r="K545" s="170"/>
      <c r="L545" s="170"/>
      <c r="M545" s="170"/>
      <c r="N545" s="170"/>
      <c r="O545" s="170"/>
      <c r="P545" s="170"/>
      <c r="Q545" s="170"/>
      <c r="T545" s="38"/>
    </row>
    <row r="546" ht="15.75" customHeight="1">
      <c r="C546" s="170"/>
      <c r="D546" s="170"/>
      <c r="E546" s="171"/>
      <c r="F546" s="170"/>
      <c r="G546" s="170"/>
      <c r="H546" s="170"/>
      <c r="I546" s="170"/>
      <c r="J546" s="170"/>
      <c r="K546" s="170"/>
      <c r="L546" s="170"/>
      <c r="M546" s="170"/>
      <c r="N546" s="170"/>
      <c r="O546" s="170"/>
      <c r="P546" s="170"/>
      <c r="Q546" s="170"/>
      <c r="T546" s="38"/>
    </row>
    <row r="547" ht="15.75" customHeight="1">
      <c r="C547" s="170"/>
      <c r="D547" s="170"/>
      <c r="E547" s="171"/>
      <c r="F547" s="170"/>
      <c r="G547" s="170"/>
      <c r="H547" s="170"/>
      <c r="I547" s="170"/>
      <c r="J547" s="170"/>
      <c r="K547" s="170"/>
      <c r="L547" s="170"/>
      <c r="M547" s="170"/>
      <c r="N547" s="170"/>
      <c r="O547" s="170"/>
      <c r="P547" s="170"/>
      <c r="Q547" s="170"/>
      <c r="T547" s="38"/>
    </row>
    <row r="548" ht="15.75" customHeight="1">
      <c r="C548" s="170"/>
      <c r="D548" s="170"/>
      <c r="E548" s="171"/>
      <c r="F548" s="170"/>
      <c r="G548" s="170"/>
      <c r="H548" s="170"/>
      <c r="I548" s="170"/>
      <c r="J548" s="170"/>
      <c r="K548" s="170"/>
      <c r="L548" s="170"/>
      <c r="M548" s="170"/>
      <c r="N548" s="170"/>
      <c r="O548" s="170"/>
      <c r="P548" s="170"/>
      <c r="Q548" s="170"/>
      <c r="T548" s="38"/>
    </row>
    <row r="549" ht="15.75" customHeight="1">
      <c r="C549" s="170"/>
      <c r="D549" s="170"/>
      <c r="E549" s="171"/>
      <c r="F549" s="170"/>
      <c r="G549" s="170"/>
      <c r="H549" s="170"/>
      <c r="I549" s="170"/>
      <c r="J549" s="170"/>
      <c r="K549" s="170"/>
      <c r="L549" s="170"/>
      <c r="M549" s="170"/>
      <c r="N549" s="170"/>
      <c r="O549" s="170"/>
      <c r="P549" s="170"/>
      <c r="Q549" s="170"/>
      <c r="T549" s="38"/>
    </row>
    <row r="550" ht="15.75" customHeight="1">
      <c r="C550" s="170"/>
      <c r="D550" s="170"/>
      <c r="E550" s="171"/>
      <c r="F550" s="170"/>
      <c r="G550" s="170"/>
      <c r="H550" s="170"/>
      <c r="I550" s="170"/>
      <c r="J550" s="170"/>
      <c r="K550" s="170"/>
      <c r="L550" s="170"/>
      <c r="M550" s="170"/>
      <c r="N550" s="170"/>
      <c r="O550" s="170"/>
      <c r="P550" s="170"/>
      <c r="Q550" s="170"/>
      <c r="T550" s="38"/>
    </row>
    <row r="551" ht="15.75" customHeight="1">
      <c r="C551" s="170"/>
      <c r="D551" s="170"/>
      <c r="E551" s="171"/>
      <c r="F551" s="170"/>
      <c r="G551" s="170"/>
      <c r="H551" s="170"/>
      <c r="I551" s="170"/>
      <c r="J551" s="170"/>
      <c r="K551" s="170"/>
      <c r="L551" s="170"/>
      <c r="M551" s="170"/>
      <c r="N551" s="170"/>
      <c r="O551" s="170"/>
      <c r="P551" s="170"/>
      <c r="Q551" s="170"/>
      <c r="T551" s="38"/>
    </row>
    <row r="552" ht="15.75" customHeight="1">
      <c r="C552" s="170"/>
      <c r="D552" s="170"/>
      <c r="E552" s="171"/>
      <c r="F552" s="170"/>
      <c r="G552" s="170"/>
      <c r="H552" s="170"/>
      <c r="I552" s="170"/>
      <c r="J552" s="170"/>
      <c r="K552" s="170"/>
      <c r="L552" s="170"/>
      <c r="M552" s="170"/>
      <c r="N552" s="170"/>
      <c r="O552" s="170"/>
      <c r="P552" s="170"/>
      <c r="Q552" s="170"/>
      <c r="T552" s="38"/>
    </row>
    <row r="553" ht="15.75" customHeight="1">
      <c r="C553" s="170"/>
      <c r="D553" s="170"/>
      <c r="E553" s="171"/>
      <c r="F553" s="170"/>
      <c r="G553" s="170"/>
      <c r="H553" s="170"/>
      <c r="I553" s="170"/>
      <c r="J553" s="170"/>
      <c r="K553" s="170"/>
      <c r="L553" s="170"/>
      <c r="M553" s="170"/>
      <c r="N553" s="170"/>
      <c r="O553" s="170"/>
      <c r="P553" s="170"/>
      <c r="Q553" s="170"/>
      <c r="T553" s="38"/>
    </row>
    <row r="554" ht="15.75" customHeight="1">
      <c r="C554" s="170"/>
      <c r="D554" s="170"/>
      <c r="E554" s="171"/>
      <c r="F554" s="170"/>
      <c r="G554" s="170"/>
      <c r="H554" s="170"/>
      <c r="I554" s="170"/>
      <c r="J554" s="170"/>
      <c r="K554" s="170"/>
      <c r="L554" s="170"/>
      <c r="M554" s="170"/>
      <c r="N554" s="170"/>
      <c r="O554" s="170"/>
      <c r="P554" s="170"/>
      <c r="Q554" s="170"/>
      <c r="T554" s="38"/>
    </row>
    <row r="555" ht="15.75" customHeight="1">
      <c r="C555" s="170"/>
      <c r="D555" s="170"/>
      <c r="E555" s="171"/>
      <c r="F555" s="170"/>
      <c r="G555" s="170"/>
      <c r="H555" s="170"/>
      <c r="I555" s="170"/>
      <c r="J555" s="170"/>
      <c r="K555" s="170"/>
      <c r="L555" s="170"/>
      <c r="M555" s="170"/>
      <c r="N555" s="170"/>
      <c r="O555" s="170"/>
      <c r="P555" s="170"/>
      <c r="Q555" s="170"/>
      <c r="T555" s="38"/>
    </row>
    <row r="556" ht="15.75" customHeight="1">
      <c r="C556" s="170"/>
      <c r="D556" s="170"/>
      <c r="E556" s="171"/>
      <c r="F556" s="170"/>
      <c r="G556" s="170"/>
      <c r="H556" s="170"/>
      <c r="I556" s="170"/>
      <c r="J556" s="170"/>
      <c r="K556" s="170"/>
      <c r="L556" s="170"/>
      <c r="M556" s="170"/>
      <c r="N556" s="170"/>
      <c r="O556" s="170"/>
      <c r="P556" s="170"/>
      <c r="Q556" s="170"/>
      <c r="T556" s="38"/>
    </row>
    <row r="557" ht="15.75" customHeight="1">
      <c r="C557" s="170"/>
      <c r="D557" s="170"/>
      <c r="E557" s="171"/>
      <c r="F557" s="170"/>
      <c r="G557" s="170"/>
      <c r="H557" s="170"/>
      <c r="I557" s="170"/>
      <c r="J557" s="170"/>
      <c r="K557" s="170"/>
      <c r="L557" s="170"/>
      <c r="M557" s="170"/>
      <c r="N557" s="170"/>
      <c r="O557" s="170"/>
      <c r="P557" s="170"/>
      <c r="Q557" s="170"/>
      <c r="T557" s="38"/>
    </row>
    <row r="558" ht="15.75" customHeight="1">
      <c r="C558" s="170"/>
      <c r="D558" s="170"/>
      <c r="E558" s="171"/>
      <c r="F558" s="170"/>
      <c r="G558" s="170"/>
      <c r="H558" s="170"/>
      <c r="I558" s="170"/>
      <c r="J558" s="170"/>
      <c r="K558" s="170"/>
      <c r="L558" s="170"/>
      <c r="M558" s="170"/>
      <c r="N558" s="170"/>
      <c r="O558" s="170"/>
      <c r="P558" s="170"/>
      <c r="Q558" s="170"/>
      <c r="T558" s="38"/>
    </row>
    <row r="559" ht="15.75" customHeight="1">
      <c r="C559" s="170"/>
      <c r="D559" s="170"/>
      <c r="E559" s="171"/>
      <c r="F559" s="170"/>
      <c r="G559" s="170"/>
      <c r="H559" s="170"/>
      <c r="I559" s="170"/>
      <c r="J559" s="170"/>
      <c r="K559" s="170"/>
      <c r="L559" s="170"/>
      <c r="M559" s="170"/>
      <c r="N559" s="170"/>
      <c r="O559" s="170"/>
      <c r="P559" s="170"/>
      <c r="Q559" s="170"/>
      <c r="T559" s="38"/>
    </row>
    <row r="560" ht="15.75" customHeight="1">
      <c r="C560" s="170"/>
      <c r="D560" s="170"/>
      <c r="E560" s="171"/>
      <c r="F560" s="170"/>
      <c r="G560" s="170"/>
      <c r="H560" s="170"/>
      <c r="I560" s="170"/>
      <c r="J560" s="170"/>
      <c r="K560" s="170"/>
      <c r="L560" s="170"/>
      <c r="M560" s="170"/>
      <c r="N560" s="170"/>
      <c r="O560" s="170"/>
      <c r="P560" s="170"/>
      <c r="Q560" s="170"/>
      <c r="T560" s="38"/>
    </row>
    <row r="561" ht="15.75" customHeight="1">
      <c r="C561" s="170"/>
      <c r="D561" s="170"/>
      <c r="E561" s="171"/>
      <c r="F561" s="170"/>
      <c r="G561" s="170"/>
      <c r="H561" s="170"/>
      <c r="I561" s="170"/>
      <c r="J561" s="170"/>
      <c r="K561" s="170"/>
      <c r="L561" s="170"/>
      <c r="M561" s="170"/>
      <c r="N561" s="170"/>
      <c r="O561" s="170"/>
      <c r="P561" s="170"/>
      <c r="Q561" s="170"/>
      <c r="T561" s="38"/>
    </row>
    <row r="562" ht="15.75" customHeight="1">
      <c r="C562" s="170"/>
      <c r="D562" s="170"/>
      <c r="E562" s="171"/>
      <c r="F562" s="170"/>
      <c r="G562" s="170"/>
      <c r="H562" s="170"/>
      <c r="I562" s="170"/>
      <c r="J562" s="170"/>
      <c r="K562" s="170"/>
      <c r="L562" s="170"/>
      <c r="M562" s="170"/>
      <c r="N562" s="170"/>
      <c r="O562" s="170"/>
      <c r="P562" s="170"/>
      <c r="Q562" s="170"/>
      <c r="T562" s="38"/>
    </row>
    <row r="563" ht="15.75" customHeight="1">
      <c r="C563" s="170"/>
      <c r="D563" s="170"/>
      <c r="E563" s="171"/>
      <c r="F563" s="170"/>
      <c r="G563" s="170"/>
      <c r="H563" s="170"/>
      <c r="I563" s="170"/>
      <c r="J563" s="170"/>
      <c r="K563" s="170"/>
      <c r="L563" s="170"/>
      <c r="M563" s="170"/>
      <c r="N563" s="170"/>
      <c r="O563" s="170"/>
      <c r="P563" s="170"/>
      <c r="Q563" s="170"/>
      <c r="T563" s="38"/>
    </row>
    <row r="564" ht="15.75" customHeight="1">
      <c r="C564" s="170"/>
      <c r="D564" s="170"/>
      <c r="E564" s="171"/>
      <c r="F564" s="170"/>
      <c r="G564" s="170"/>
      <c r="H564" s="170"/>
      <c r="I564" s="170"/>
      <c r="J564" s="170"/>
      <c r="K564" s="170"/>
      <c r="L564" s="170"/>
      <c r="M564" s="170"/>
      <c r="N564" s="170"/>
      <c r="O564" s="170"/>
      <c r="P564" s="170"/>
      <c r="Q564" s="170"/>
      <c r="T564" s="38"/>
    </row>
    <row r="565" ht="15.75" customHeight="1">
      <c r="C565" s="170"/>
      <c r="D565" s="170"/>
      <c r="E565" s="171"/>
      <c r="F565" s="170"/>
      <c r="G565" s="170"/>
      <c r="H565" s="170"/>
      <c r="I565" s="170"/>
      <c r="J565" s="170"/>
      <c r="K565" s="170"/>
      <c r="L565" s="170"/>
      <c r="M565" s="170"/>
      <c r="N565" s="170"/>
      <c r="O565" s="170"/>
      <c r="P565" s="170"/>
      <c r="Q565" s="170"/>
      <c r="T565" s="38"/>
    </row>
    <row r="566" ht="15.75" customHeight="1">
      <c r="C566" s="170"/>
      <c r="D566" s="170"/>
      <c r="E566" s="171"/>
      <c r="F566" s="170"/>
      <c r="G566" s="170"/>
      <c r="H566" s="170"/>
      <c r="I566" s="170"/>
      <c r="J566" s="170"/>
      <c r="K566" s="170"/>
      <c r="L566" s="170"/>
      <c r="M566" s="170"/>
      <c r="N566" s="170"/>
      <c r="O566" s="170"/>
      <c r="P566" s="170"/>
      <c r="Q566" s="170"/>
      <c r="T566" s="38"/>
    </row>
    <row r="567" ht="15.75" customHeight="1">
      <c r="C567" s="170"/>
      <c r="D567" s="170"/>
      <c r="E567" s="171"/>
      <c r="F567" s="170"/>
      <c r="G567" s="170"/>
      <c r="H567" s="170"/>
      <c r="I567" s="170"/>
      <c r="J567" s="170"/>
      <c r="K567" s="170"/>
      <c r="L567" s="170"/>
      <c r="M567" s="170"/>
      <c r="N567" s="170"/>
      <c r="O567" s="170"/>
      <c r="P567" s="170"/>
      <c r="Q567" s="170"/>
      <c r="T567" s="38"/>
    </row>
    <row r="568" ht="15.75" customHeight="1">
      <c r="C568" s="170"/>
      <c r="D568" s="170"/>
      <c r="E568" s="171"/>
      <c r="F568" s="170"/>
      <c r="G568" s="170"/>
      <c r="H568" s="170"/>
      <c r="I568" s="170"/>
      <c r="J568" s="170"/>
      <c r="K568" s="170"/>
      <c r="L568" s="170"/>
      <c r="M568" s="170"/>
      <c r="N568" s="170"/>
      <c r="O568" s="170"/>
      <c r="P568" s="170"/>
      <c r="Q568" s="170"/>
      <c r="T568" s="38"/>
    </row>
    <row r="569" ht="15.75" customHeight="1">
      <c r="C569" s="170"/>
      <c r="D569" s="170"/>
      <c r="E569" s="171"/>
      <c r="F569" s="170"/>
      <c r="G569" s="170"/>
      <c r="H569" s="170"/>
      <c r="I569" s="170"/>
      <c r="J569" s="170"/>
      <c r="K569" s="170"/>
      <c r="L569" s="170"/>
      <c r="M569" s="170"/>
      <c r="N569" s="170"/>
      <c r="O569" s="170"/>
      <c r="P569" s="170"/>
      <c r="Q569" s="170"/>
      <c r="T569" s="38"/>
    </row>
    <row r="570" ht="15.75" customHeight="1">
      <c r="C570" s="170"/>
      <c r="D570" s="170"/>
      <c r="E570" s="171"/>
      <c r="F570" s="170"/>
      <c r="G570" s="170"/>
      <c r="H570" s="170"/>
      <c r="I570" s="170"/>
      <c r="J570" s="170"/>
      <c r="K570" s="170"/>
      <c r="L570" s="170"/>
      <c r="M570" s="170"/>
      <c r="N570" s="170"/>
      <c r="O570" s="170"/>
      <c r="P570" s="170"/>
      <c r="Q570" s="170"/>
      <c r="T570" s="38"/>
    </row>
    <row r="571" ht="15.75" customHeight="1">
      <c r="C571" s="170"/>
      <c r="D571" s="170"/>
      <c r="E571" s="171"/>
      <c r="F571" s="170"/>
      <c r="G571" s="170"/>
      <c r="H571" s="170"/>
      <c r="I571" s="170"/>
      <c r="J571" s="170"/>
      <c r="K571" s="170"/>
      <c r="L571" s="170"/>
      <c r="M571" s="170"/>
      <c r="N571" s="170"/>
      <c r="O571" s="170"/>
      <c r="P571" s="170"/>
      <c r="Q571" s="170"/>
      <c r="T571" s="38"/>
    </row>
    <row r="572" ht="15.75" customHeight="1">
      <c r="C572" s="170"/>
      <c r="D572" s="170"/>
      <c r="E572" s="171"/>
      <c r="F572" s="170"/>
      <c r="G572" s="170"/>
      <c r="H572" s="170"/>
      <c r="I572" s="170"/>
      <c r="J572" s="170"/>
      <c r="K572" s="170"/>
      <c r="L572" s="170"/>
      <c r="M572" s="170"/>
      <c r="N572" s="170"/>
      <c r="O572" s="170"/>
      <c r="P572" s="170"/>
      <c r="Q572" s="170"/>
      <c r="T572" s="38"/>
    </row>
    <row r="573" ht="15.75" customHeight="1">
      <c r="C573" s="170"/>
      <c r="D573" s="170"/>
      <c r="E573" s="171"/>
      <c r="F573" s="170"/>
      <c r="G573" s="170"/>
      <c r="H573" s="170"/>
      <c r="I573" s="170"/>
      <c r="J573" s="170"/>
      <c r="K573" s="170"/>
      <c r="L573" s="170"/>
      <c r="M573" s="170"/>
      <c r="N573" s="170"/>
      <c r="O573" s="170"/>
      <c r="P573" s="170"/>
      <c r="Q573" s="170"/>
      <c r="T573" s="38"/>
    </row>
    <row r="574" ht="15.75" customHeight="1">
      <c r="C574" s="170"/>
      <c r="D574" s="170"/>
      <c r="E574" s="171"/>
      <c r="F574" s="170"/>
      <c r="G574" s="170"/>
      <c r="H574" s="170"/>
      <c r="I574" s="170"/>
      <c r="J574" s="170"/>
      <c r="K574" s="170"/>
      <c r="L574" s="170"/>
      <c r="M574" s="170"/>
      <c r="N574" s="170"/>
      <c r="O574" s="170"/>
      <c r="P574" s="170"/>
      <c r="Q574" s="170"/>
      <c r="T574" s="38"/>
    </row>
    <row r="575" ht="15.75" customHeight="1">
      <c r="C575" s="170"/>
      <c r="D575" s="170"/>
      <c r="E575" s="171"/>
      <c r="F575" s="170"/>
      <c r="G575" s="170"/>
      <c r="H575" s="170"/>
      <c r="I575" s="170"/>
      <c r="J575" s="170"/>
      <c r="K575" s="170"/>
      <c r="L575" s="170"/>
      <c r="M575" s="170"/>
      <c r="N575" s="170"/>
      <c r="O575" s="170"/>
      <c r="P575" s="170"/>
      <c r="Q575" s="170"/>
      <c r="T575" s="38"/>
    </row>
    <row r="576" ht="15.75" customHeight="1">
      <c r="C576" s="170"/>
      <c r="D576" s="170"/>
      <c r="E576" s="171"/>
      <c r="F576" s="170"/>
      <c r="G576" s="170"/>
      <c r="H576" s="170"/>
      <c r="I576" s="170"/>
      <c r="J576" s="170"/>
      <c r="K576" s="170"/>
      <c r="L576" s="170"/>
      <c r="M576" s="170"/>
      <c r="N576" s="170"/>
      <c r="O576" s="170"/>
      <c r="P576" s="170"/>
      <c r="Q576" s="170"/>
      <c r="T576" s="38"/>
    </row>
    <row r="577" ht="15.75" customHeight="1">
      <c r="C577" s="170"/>
      <c r="D577" s="170"/>
      <c r="E577" s="171"/>
      <c r="F577" s="170"/>
      <c r="G577" s="170"/>
      <c r="H577" s="170"/>
      <c r="I577" s="170"/>
      <c r="J577" s="170"/>
      <c r="K577" s="170"/>
      <c r="L577" s="170"/>
      <c r="M577" s="170"/>
      <c r="N577" s="170"/>
      <c r="O577" s="170"/>
      <c r="P577" s="170"/>
      <c r="Q577" s="170"/>
      <c r="T577" s="38"/>
    </row>
    <row r="578" ht="15.75" customHeight="1">
      <c r="C578" s="170"/>
      <c r="D578" s="170"/>
      <c r="E578" s="171"/>
      <c r="F578" s="170"/>
      <c r="G578" s="170"/>
      <c r="H578" s="170"/>
      <c r="I578" s="170"/>
      <c r="J578" s="170"/>
      <c r="K578" s="170"/>
      <c r="L578" s="170"/>
      <c r="M578" s="170"/>
      <c r="N578" s="170"/>
      <c r="O578" s="170"/>
      <c r="P578" s="170"/>
      <c r="Q578" s="170"/>
      <c r="T578" s="38"/>
    </row>
    <row r="579" ht="15.75" customHeight="1">
      <c r="C579" s="170"/>
      <c r="D579" s="170"/>
      <c r="E579" s="171"/>
      <c r="F579" s="170"/>
      <c r="G579" s="170"/>
      <c r="H579" s="170"/>
      <c r="I579" s="170"/>
      <c r="J579" s="170"/>
      <c r="K579" s="170"/>
      <c r="L579" s="170"/>
      <c r="M579" s="170"/>
      <c r="N579" s="170"/>
      <c r="O579" s="170"/>
      <c r="P579" s="170"/>
      <c r="Q579" s="170"/>
      <c r="T579" s="38"/>
    </row>
    <row r="580" ht="15.75" customHeight="1">
      <c r="C580" s="170"/>
      <c r="D580" s="170"/>
      <c r="E580" s="171"/>
      <c r="F580" s="170"/>
      <c r="G580" s="170"/>
      <c r="H580" s="170"/>
      <c r="I580" s="170"/>
      <c r="J580" s="170"/>
      <c r="K580" s="170"/>
      <c r="L580" s="170"/>
      <c r="M580" s="170"/>
      <c r="N580" s="170"/>
      <c r="O580" s="170"/>
      <c r="P580" s="170"/>
      <c r="Q580" s="170"/>
      <c r="T580" s="38"/>
    </row>
    <row r="581" ht="15.75" customHeight="1">
      <c r="C581" s="170"/>
      <c r="D581" s="170"/>
      <c r="E581" s="171"/>
      <c r="F581" s="170"/>
      <c r="G581" s="170"/>
      <c r="H581" s="170"/>
      <c r="I581" s="170"/>
      <c r="J581" s="170"/>
      <c r="K581" s="170"/>
      <c r="L581" s="170"/>
      <c r="M581" s="170"/>
      <c r="N581" s="170"/>
      <c r="O581" s="170"/>
      <c r="P581" s="170"/>
      <c r="Q581" s="170"/>
      <c r="T581" s="38"/>
    </row>
    <row r="582" ht="15.75" customHeight="1">
      <c r="C582" s="170"/>
      <c r="D582" s="170"/>
      <c r="E582" s="171"/>
      <c r="F582" s="170"/>
      <c r="G582" s="170"/>
      <c r="H582" s="170"/>
      <c r="I582" s="170"/>
      <c r="J582" s="170"/>
      <c r="K582" s="170"/>
      <c r="L582" s="170"/>
      <c r="M582" s="170"/>
      <c r="N582" s="170"/>
      <c r="O582" s="170"/>
      <c r="P582" s="170"/>
      <c r="Q582" s="170"/>
      <c r="T582" s="38"/>
    </row>
    <row r="583" ht="15.75" customHeight="1">
      <c r="C583" s="170"/>
      <c r="D583" s="170"/>
      <c r="E583" s="171"/>
      <c r="F583" s="170"/>
      <c r="G583" s="170"/>
      <c r="H583" s="170"/>
      <c r="I583" s="170"/>
      <c r="J583" s="170"/>
      <c r="K583" s="170"/>
      <c r="L583" s="170"/>
      <c r="M583" s="170"/>
      <c r="N583" s="170"/>
      <c r="O583" s="170"/>
      <c r="P583" s="170"/>
      <c r="Q583" s="170"/>
      <c r="T583" s="38"/>
    </row>
    <row r="584" ht="15.75" customHeight="1">
      <c r="C584" s="170"/>
      <c r="D584" s="170"/>
      <c r="E584" s="171"/>
      <c r="F584" s="170"/>
      <c r="G584" s="170"/>
      <c r="H584" s="170"/>
      <c r="I584" s="170"/>
      <c r="J584" s="170"/>
      <c r="K584" s="170"/>
      <c r="L584" s="170"/>
      <c r="M584" s="170"/>
      <c r="N584" s="170"/>
      <c r="O584" s="170"/>
      <c r="P584" s="170"/>
      <c r="Q584" s="170"/>
      <c r="T584" s="38"/>
    </row>
    <row r="585" ht="15.75" customHeight="1">
      <c r="C585" s="170"/>
      <c r="D585" s="170"/>
      <c r="E585" s="171"/>
      <c r="F585" s="170"/>
      <c r="G585" s="170"/>
      <c r="H585" s="170"/>
      <c r="I585" s="170"/>
      <c r="J585" s="170"/>
      <c r="K585" s="170"/>
      <c r="L585" s="170"/>
      <c r="M585" s="170"/>
      <c r="N585" s="170"/>
      <c r="O585" s="170"/>
      <c r="P585" s="170"/>
      <c r="Q585" s="170"/>
      <c r="T585" s="38"/>
    </row>
    <row r="586" ht="15.75" customHeight="1">
      <c r="C586" s="170"/>
      <c r="D586" s="170"/>
      <c r="E586" s="171"/>
      <c r="F586" s="170"/>
      <c r="G586" s="170"/>
      <c r="H586" s="170"/>
      <c r="I586" s="170"/>
      <c r="J586" s="170"/>
      <c r="K586" s="170"/>
      <c r="L586" s="170"/>
      <c r="M586" s="170"/>
      <c r="N586" s="170"/>
      <c r="O586" s="170"/>
      <c r="P586" s="170"/>
      <c r="Q586" s="170"/>
      <c r="T586" s="38"/>
    </row>
    <row r="587" ht="15.75" customHeight="1">
      <c r="C587" s="170"/>
      <c r="D587" s="170"/>
      <c r="E587" s="171"/>
      <c r="F587" s="170"/>
      <c r="G587" s="170"/>
      <c r="H587" s="170"/>
      <c r="I587" s="170"/>
      <c r="J587" s="170"/>
      <c r="K587" s="170"/>
      <c r="L587" s="170"/>
      <c r="M587" s="170"/>
      <c r="N587" s="170"/>
      <c r="O587" s="170"/>
      <c r="P587" s="170"/>
      <c r="Q587" s="170"/>
      <c r="T587" s="38"/>
    </row>
    <row r="588" ht="15.75" customHeight="1">
      <c r="C588" s="170"/>
      <c r="D588" s="170"/>
      <c r="E588" s="171"/>
      <c r="F588" s="170"/>
      <c r="G588" s="170"/>
      <c r="H588" s="170"/>
      <c r="I588" s="170"/>
      <c r="J588" s="170"/>
      <c r="K588" s="170"/>
      <c r="L588" s="170"/>
      <c r="M588" s="170"/>
      <c r="N588" s="170"/>
      <c r="O588" s="170"/>
      <c r="P588" s="170"/>
      <c r="Q588" s="170"/>
      <c r="T588" s="38"/>
    </row>
    <row r="589" ht="15.75" customHeight="1">
      <c r="C589" s="170"/>
      <c r="D589" s="170"/>
      <c r="E589" s="171"/>
      <c r="F589" s="170"/>
      <c r="G589" s="170"/>
      <c r="H589" s="170"/>
      <c r="I589" s="170"/>
      <c r="J589" s="170"/>
      <c r="K589" s="170"/>
      <c r="L589" s="170"/>
      <c r="M589" s="170"/>
      <c r="N589" s="170"/>
      <c r="O589" s="170"/>
      <c r="P589" s="170"/>
      <c r="Q589" s="170"/>
      <c r="T589" s="38"/>
    </row>
    <row r="590" ht="15.75" customHeight="1">
      <c r="C590" s="170"/>
      <c r="D590" s="170"/>
      <c r="E590" s="171"/>
      <c r="F590" s="170"/>
      <c r="G590" s="170"/>
      <c r="H590" s="170"/>
      <c r="I590" s="170"/>
      <c r="J590" s="170"/>
      <c r="K590" s="170"/>
      <c r="L590" s="170"/>
      <c r="M590" s="170"/>
      <c r="N590" s="170"/>
      <c r="O590" s="170"/>
      <c r="P590" s="170"/>
      <c r="Q590" s="170"/>
      <c r="T590" s="38"/>
    </row>
    <row r="591" ht="15.75" customHeight="1">
      <c r="C591" s="170"/>
      <c r="D591" s="170"/>
      <c r="E591" s="171"/>
      <c r="F591" s="170"/>
      <c r="G591" s="170"/>
      <c r="H591" s="170"/>
      <c r="I591" s="170"/>
      <c r="J591" s="170"/>
      <c r="K591" s="170"/>
      <c r="L591" s="170"/>
      <c r="M591" s="170"/>
      <c r="N591" s="170"/>
      <c r="O591" s="170"/>
      <c r="P591" s="170"/>
      <c r="Q591" s="170"/>
      <c r="T591" s="38"/>
    </row>
    <row r="592" ht="15.75" customHeight="1">
      <c r="C592" s="170"/>
      <c r="D592" s="170"/>
      <c r="E592" s="171"/>
      <c r="F592" s="170"/>
      <c r="G592" s="170"/>
      <c r="H592" s="170"/>
      <c r="I592" s="170"/>
      <c r="J592" s="170"/>
      <c r="K592" s="170"/>
      <c r="L592" s="170"/>
      <c r="M592" s="170"/>
      <c r="N592" s="170"/>
      <c r="O592" s="170"/>
      <c r="P592" s="170"/>
      <c r="Q592" s="170"/>
      <c r="T592" s="38"/>
    </row>
    <row r="593" ht="15.75" customHeight="1">
      <c r="C593" s="170"/>
      <c r="D593" s="170"/>
      <c r="E593" s="171"/>
      <c r="F593" s="170"/>
      <c r="G593" s="170"/>
      <c r="H593" s="170"/>
      <c r="I593" s="170"/>
      <c r="J593" s="170"/>
      <c r="K593" s="170"/>
      <c r="L593" s="170"/>
      <c r="M593" s="170"/>
      <c r="N593" s="170"/>
      <c r="O593" s="170"/>
      <c r="P593" s="170"/>
      <c r="Q593" s="170"/>
      <c r="T593" s="38"/>
    </row>
    <row r="594" ht="15.75" customHeight="1">
      <c r="C594" s="170"/>
      <c r="D594" s="170"/>
      <c r="E594" s="171"/>
      <c r="F594" s="170"/>
      <c r="G594" s="170"/>
      <c r="H594" s="170"/>
      <c r="I594" s="170"/>
      <c r="J594" s="170"/>
      <c r="K594" s="170"/>
      <c r="L594" s="170"/>
      <c r="M594" s="170"/>
      <c r="N594" s="170"/>
      <c r="O594" s="170"/>
      <c r="P594" s="170"/>
      <c r="Q594" s="170"/>
      <c r="T594" s="38"/>
    </row>
    <row r="595" ht="15.75" customHeight="1">
      <c r="C595" s="170"/>
      <c r="D595" s="170"/>
      <c r="E595" s="171"/>
      <c r="F595" s="170"/>
      <c r="G595" s="170"/>
      <c r="H595" s="170"/>
      <c r="I595" s="170"/>
      <c r="J595" s="170"/>
      <c r="K595" s="170"/>
      <c r="L595" s="170"/>
      <c r="M595" s="170"/>
      <c r="N595" s="170"/>
      <c r="O595" s="170"/>
      <c r="P595" s="170"/>
      <c r="Q595" s="170"/>
      <c r="T595" s="38"/>
    </row>
    <row r="596" ht="15.75" customHeight="1">
      <c r="C596" s="170"/>
      <c r="D596" s="170"/>
      <c r="E596" s="171"/>
      <c r="F596" s="170"/>
      <c r="G596" s="170"/>
      <c r="H596" s="170"/>
      <c r="I596" s="170"/>
      <c r="J596" s="170"/>
      <c r="K596" s="170"/>
      <c r="L596" s="170"/>
      <c r="M596" s="170"/>
      <c r="N596" s="170"/>
      <c r="O596" s="170"/>
      <c r="P596" s="170"/>
      <c r="Q596" s="170"/>
      <c r="T596" s="38"/>
    </row>
    <row r="597" ht="15.75" customHeight="1">
      <c r="C597" s="170"/>
      <c r="D597" s="170"/>
      <c r="E597" s="171"/>
      <c r="F597" s="170"/>
      <c r="G597" s="170"/>
      <c r="H597" s="170"/>
      <c r="I597" s="170"/>
      <c r="J597" s="170"/>
      <c r="K597" s="170"/>
      <c r="L597" s="170"/>
      <c r="M597" s="170"/>
      <c r="N597" s="170"/>
      <c r="O597" s="170"/>
      <c r="P597" s="170"/>
      <c r="Q597" s="170"/>
      <c r="T597" s="38"/>
    </row>
    <row r="598" ht="15.75" customHeight="1">
      <c r="C598" s="170"/>
      <c r="D598" s="170"/>
      <c r="E598" s="171"/>
      <c r="F598" s="170"/>
      <c r="G598" s="170"/>
      <c r="H598" s="170"/>
      <c r="I598" s="170"/>
      <c r="J598" s="170"/>
      <c r="K598" s="170"/>
      <c r="L598" s="170"/>
      <c r="M598" s="170"/>
      <c r="N598" s="170"/>
      <c r="O598" s="170"/>
      <c r="P598" s="170"/>
      <c r="Q598" s="170"/>
      <c r="T598" s="38"/>
    </row>
    <row r="599" ht="15.75" customHeight="1">
      <c r="C599" s="170"/>
      <c r="D599" s="170"/>
      <c r="E599" s="171"/>
      <c r="F599" s="170"/>
      <c r="G599" s="170"/>
      <c r="H599" s="170"/>
      <c r="I599" s="170"/>
      <c r="J599" s="170"/>
      <c r="K599" s="170"/>
      <c r="L599" s="170"/>
      <c r="M599" s="170"/>
      <c r="N599" s="170"/>
      <c r="O599" s="170"/>
      <c r="P599" s="170"/>
      <c r="Q599" s="170"/>
      <c r="T599" s="38"/>
    </row>
    <row r="600" ht="15.75" customHeight="1">
      <c r="C600" s="170"/>
      <c r="D600" s="170"/>
      <c r="E600" s="171"/>
      <c r="F600" s="170"/>
      <c r="G600" s="170"/>
      <c r="H600" s="170"/>
      <c r="I600" s="170"/>
      <c r="J600" s="170"/>
      <c r="K600" s="170"/>
      <c r="L600" s="170"/>
      <c r="M600" s="170"/>
      <c r="N600" s="170"/>
      <c r="O600" s="170"/>
      <c r="P600" s="170"/>
      <c r="Q600" s="170"/>
      <c r="T600" s="38"/>
    </row>
    <row r="601" ht="15.75" customHeight="1">
      <c r="C601" s="170"/>
      <c r="D601" s="170"/>
      <c r="E601" s="171"/>
      <c r="F601" s="170"/>
      <c r="G601" s="170"/>
      <c r="H601" s="170"/>
      <c r="I601" s="170"/>
      <c r="J601" s="170"/>
      <c r="K601" s="170"/>
      <c r="L601" s="170"/>
      <c r="M601" s="170"/>
      <c r="N601" s="170"/>
      <c r="O601" s="170"/>
      <c r="P601" s="170"/>
      <c r="Q601" s="170"/>
      <c r="T601" s="38"/>
    </row>
    <row r="602" ht="15.75" customHeight="1">
      <c r="C602" s="170"/>
      <c r="D602" s="170"/>
      <c r="E602" s="171"/>
      <c r="F602" s="170"/>
      <c r="G602" s="170"/>
      <c r="H602" s="170"/>
      <c r="I602" s="170"/>
      <c r="J602" s="170"/>
      <c r="K602" s="170"/>
      <c r="L602" s="170"/>
      <c r="M602" s="170"/>
      <c r="N602" s="170"/>
      <c r="O602" s="170"/>
      <c r="P602" s="170"/>
      <c r="Q602" s="170"/>
      <c r="T602" s="38"/>
    </row>
    <row r="603" ht="15.75" customHeight="1">
      <c r="C603" s="170"/>
      <c r="D603" s="170"/>
      <c r="E603" s="171"/>
      <c r="F603" s="170"/>
      <c r="G603" s="170"/>
      <c r="H603" s="170"/>
      <c r="I603" s="170"/>
      <c r="J603" s="170"/>
      <c r="K603" s="170"/>
      <c r="L603" s="170"/>
      <c r="M603" s="170"/>
      <c r="N603" s="170"/>
      <c r="O603" s="170"/>
      <c r="P603" s="170"/>
      <c r="Q603" s="170"/>
      <c r="T603" s="38"/>
    </row>
    <row r="604" ht="15.75" customHeight="1">
      <c r="C604" s="170"/>
      <c r="D604" s="170"/>
      <c r="E604" s="171"/>
      <c r="F604" s="170"/>
      <c r="G604" s="170"/>
      <c r="H604" s="170"/>
      <c r="I604" s="170"/>
      <c r="J604" s="170"/>
      <c r="K604" s="170"/>
      <c r="L604" s="170"/>
      <c r="M604" s="170"/>
      <c r="N604" s="170"/>
      <c r="O604" s="170"/>
      <c r="P604" s="170"/>
      <c r="Q604" s="170"/>
      <c r="T604" s="38"/>
    </row>
    <row r="605" ht="15.75" customHeight="1">
      <c r="C605" s="170"/>
      <c r="D605" s="170"/>
      <c r="E605" s="171"/>
      <c r="F605" s="170"/>
      <c r="G605" s="170"/>
      <c r="H605" s="170"/>
      <c r="I605" s="170"/>
      <c r="J605" s="170"/>
      <c r="K605" s="170"/>
      <c r="L605" s="170"/>
      <c r="M605" s="170"/>
      <c r="N605" s="170"/>
      <c r="O605" s="170"/>
      <c r="P605" s="170"/>
      <c r="Q605" s="170"/>
      <c r="T605" s="38"/>
    </row>
    <row r="606" ht="15.75" customHeight="1">
      <c r="C606" s="170"/>
      <c r="D606" s="170"/>
      <c r="E606" s="171"/>
      <c r="F606" s="170"/>
      <c r="G606" s="170"/>
      <c r="H606" s="170"/>
      <c r="I606" s="170"/>
      <c r="J606" s="170"/>
      <c r="K606" s="170"/>
      <c r="L606" s="170"/>
      <c r="M606" s="170"/>
      <c r="N606" s="170"/>
      <c r="O606" s="170"/>
      <c r="P606" s="170"/>
      <c r="Q606" s="170"/>
      <c r="T606" s="38"/>
    </row>
    <row r="607" ht="15.75" customHeight="1">
      <c r="C607" s="170"/>
      <c r="D607" s="170"/>
      <c r="E607" s="171"/>
      <c r="F607" s="170"/>
      <c r="G607" s="170"/>
      <c r="H607" s="170"/>
      <c r="I607" s="170"/>
      <c r="J607" s="170"/>
      <c r="K607" s="170"/>
      <c r="L607" s="170"/>
      <c r="M607" s="170"/>
      <c r="N607" s="170"/>
      <c r="O607" s="170"/>
      <c r="P607" s="170"/>
      <c r="Q607" s="170"/>
      <c r="T607" s="38"/>
    </row>
    <row r="608" ht="15.75" customHeight="1">
      <c r="C608" s="170"/>
      <c r="D608" s="170"/>
      <c r="E608" s="171"/>
      <c r="F608" s="170"/>
      <c r="G608" s="170"/>
      <c r="H608" s="170"/>
      <c r="I608" s="170"/>
      <c r="J608" s="170"/>
      <c r="K608" s="170"/>
      <c r="L608" s="170"/>
      <c r="M608" s="170"/>
      <c r="N608" s="170"/>
      <c r="O608" s="170"/>
      <c r="P608" s="170"/>
      <c r="Q608" s="170"/>
      <c r="T608" s="38"/>
    </row>
    <row r="609" ht="15.75" customHeight="1">
      <c r="C609" s="170"/>
      <c r="D609" s="170"/>
      <c r="E609" s="171"/>
      <c r="F609" s="170"/>
      <c r="G609" s="170"/>
      <c r="H609" s="170"/>
      <c r="I609" s="170"/>
      <c r="J609" s="170"/>
      <c r="K609" s="170"/>
      <c r="L609" s="170"/>
      <c r="M609" s="170"/>
      <c r="N609" s="170"/>
      <c r="O609" s="170"/>
      <c r="P609" s="170"/>
      <c r="Q609" s="170"/>
      <c r="T609" s="38"/>
    </row>
    <row r="610" ht="15.75" customHeight="1">
      <c r="C610" s="170"/>
      <c r="D610" s="170"/>
      <c r="E610" s="171"/>
      <c r="F610" s="170"/>
      <c r="G610" s="170"/>
      <c r="H610" s="170"/>
      <c r="I610" s="170"/>
      <c r="J610" s="170"/>
      <c r="K610" s="170"/>
      <c r="L610" s="170"/>
      <c r="M610" s="170"/>
      <c r="N610" s="170"/>
      <c r="O610" s="170"/>
      <c r="P610" s="170"/>
      <c r="Q610" s="170"/>
      <c r="T610" s="38"/>
    </row>
    <row r="611" ht="15.75" customHeight="1">
      <c r="C611" s="170"/>
      <c r="D611" s="170"/>
      <c r="E611" s="171"/>
      <c r="F611" s="170"/>
      <c r="G611" s="170"/>
      <c r="H611" s="170"/>
      <c r="I611" s="170"/>
      <c r="J611" s="170"/>
      <c r="K611" s="170"/>
      <c r="L611" s="170"/>
      <c r="M611" s="170"/>
      <c r="N611" s="170"/>
      <c r="O611" s="170"/>
      <c r="P611" s="170"/>
      <c r="Q611" s="170"/>
      <c r="T611" s="38"/>
    </row>
    <row r="612" ht="15.75" customHeight="1">
      <c r="C612" s="170"/>
      <c r="D612" s="170"/>
      <c r="E612" s="171"/>
      <c r="F612" s="170"/>
      <c r="G612" s="170"/>
      <c r="H612" s="170"/>
      <c r="I612" s="170"/>
      <c r="J612" s="170"/>
      <c r="K612" s="170"/>
      <c r="L612" s="170"/>
      <c r="M612" s="170"/>
      <c r="N612" s="170"/>
      <c r="O612" s="170"/>
      <c r="P612" s="170"/>
      <c r="Q612" s="170"/>
      <c r="T612" s="38"/>
    </row>
    <row r="613" ht="15.75" customHeight="1">
      <c r="C613" s="170"/>
      <c r="D613" s="170"/>
      <c r="E613" s="171"/>
      <c r="F613" s="170"/>
      <c r="G613" s="170"/>
      <c r="H613" s="170"/>
      <c r="I613" s="170"/>
      <c r="J613" s="170"/>
      <c r="K613" s="170"/>
      <c r="L613" s="170"/>
      <c r="M613" s="170"/>
      <c r="N613" s="170"/>
      <c r="O613" s="170"/>
      <c r="P613" s="170"/>
      <c r="Q613" s="170"/>
      <c r="T613" s="38"/>
    </row>
    <row r="614" ht="15.75" customHeight="1">
      <c r="C614" s="170"/>
      <c r="D614" s="170"/>
      <c r="E614" s="171"/>
      <c r="F614" s="170"/>
      <c r="G614" s="170"/>
      <c r="H614" s="170"/>
      <c r="I614" s="170"/>
      <c r="J614" s="170"/>
      <c r="K614" s="170"/>
      <c r="L614" s="170"/>
      <c r="M614" s="170"/>
      <c r="N614" s="170"/>
      <c r="O614" s="170"/>
      <c r="P614" s="170"/>
      <c r="Q614" s="170"/>
      <c r="T614" s="38"/>
    </row>
    <row r="615" ht="15.75" customHeight="1">
      <c r="C615" s="170"/>
      <c r="D615" s="170"/>
      <c r="E615" s="171"/>
      <c r="F615" s="170"/>
      <c r="G615" s="170"/>
      <c r="H615" s="170"/>
      <c r="I615" s="170"/>
      <c r="J615" s="170"/>
      <c r="K615" s="170"/>
      <c r="L615" s="170"/>
      <c r="M615" s="170"/>
      <c r="N615" s="170"/>
      <c r="O615" s="170"/>
      <c r="P615" s="170"/>
      <c r="Q615" s="170"/>
      <c r="T615" s="38"/>
    </row>
    <row r="616" ht="15.75" customHeight="1">
      <c r="C616" s="170"/>
      <c r="D616" s="170"/>
      <c r="E616" s="171"/>
      <c r="F616" s="170"/>
      <c r="G616" s="170"/>
      <c r="H616" s="170"/>
      <c r="I616" s="170"/>
      <c r="J616" s="170"/>
      <c r="K616" s="170"/>
      <c r="L616" s="170"/>
      <c r="M616" s="170"/>
      <c r="N616" s="170"/>
      <c r="O616" s="170"/>
      <c r="P616" s="170"/>
      <c r="Q616" s="170"/>
      <c r="T616" s="38"/>
    </row>
    <row r="617" ht="15.75" customHeight="1">
      <c r="C617" s="170"/>
      <c r="D617" s="170"/>
      <c r="E617" s="171"/>
      <c r="F617" s="170"/>
      <c r="G617" s="170"/>
      <c r="H617" s="170"/>
      <c r="I617" s="170"/>
      <c r="J617" s="170"/>
      <c r="K617" s="170"/>
      <c r="L617" s="170"/>
      <c r="M617" s="170"/>
      <c r="N617" s="170"/>
      <c r="O617" s="170"/>
      <c r="P617" s="170"/>
      <c r="Q617" s="170"/>
      <c r="T617" s="38"/>
    </row>
    <row r="618" ht="15.75" customHeight="1">
      <c r="C618" s="170"/>
      <c r="D618" s="170"/>
      <c r="E618" s="171"/>
      <c r="F618" s="170"/>
      <c r="G618" s="170"/>
      <c r="H618" s="170"/>
      <c r="I618" s="170"/>
      <c r="J618" s="170"/>
      <c r="K618" s="170"/>
      <c r="L618" s="170"/>
      <c r="M618" s="170"/>
      <c r="N618" s="170"/>
      <c r="O618" s="170"/>
      <c r="P618" s="170"/>
      <c r="Q618" s="170"/>
      <c r="T618" s="38"/>
    </row>
    <row r="619" ht="15.75" customHeight="1">
      <c r="C619" s="170"/>
      <c r="D619" s="170"/>
      <c r="E619" s="171"/>
      <c r="F619" s="170"/>
      <c r="G619" s="170"/>
      <c r="H619" s="170"/>
      <c r="I619" s="170"/>
      <c r="J619" s="170"/>
      <c r="K619" s="170"/>
      <c r="L619" s="170"/>
      <c r="M619" s="170"/>
      <c r="N619" s="170"/>
      <c r="O619" s="170"/>
      <c r="P619" s="170"/>
      <c r="Q619" s="170"/>
      <c r="T619" s="38"/>
    </row>
    <row r="620" ht="15.75" customHeight="1">
      <c r="C620" s="170"/>
      <c r="D620" s="170"/>
      <c r="E620" s="171"/>
      <c r="F620" s="170"/>
      <c r="G620" s="170"/>
      <c r="H620" s="170"/>
      <c r="I620" s="170"/>
      <c r="J620" s="170"/>
      <c r="K620" s="170"/>
      <c r="L620" s="170"/>
      <c r="M620" s="170"/>
      <c r="N620" s="170"/>
      <c r="O620" s="170"/>
      <c r="P620" s="170"/>
      <c r="Q620" s="170"/>
      <c r="T620" s="38"/>
    </row>
    <row r="621" ht="15.75" customHeight="1">
      <c r="C621" s="170"/>
      <c r="D621" s="170"/>
      <c r="E621" s="171"/>
      <c r="F621" s="170"/>
      <c r="G621" s="170"/>
      <c r="H621" s="170"/>
      <c r="I621" s="170"/>
      <c r="J621" s="170"/>
      <c r="K621" s="170"/>
      <c r="L621" s="170"/>
      <c r="M621" s="170"/>
      <c r="N621" s="170"/>
      <c r="O621" s="170"/>
      <c r="P621" s="170"/>
      <c r="Q621" s="170"/>
      <c r="T621" s="38"/>
    </row>
    <row r="622" ht="15.75" customHeight="1">
      <c r="C622" s="170"/>
      <c r="D622" s="170"/>
      <c r="E622" s="171"/>
      <c r="F622" s="170"/>
      <c r="G622" s="170"/>
      <c r="H622" s="170"/>
      <c r="I622" s="170"/>
      <c r="J622" s="170"/>
      <c r="K622" s="170"/>
      <c r="L622" s="170"/>
      <c r="M622" s="170"/>
      <c r="N622" s="170"/>
      <c r="O622" s="170"/>
      <c r="P622" s="170"/>
      <c r="Q622" s="170"/>
      <c r="T622" s="38"/>
    </row>
    <row r="623" ht="15.75" customHeight="1">
      <c r="C623" s="170"/>
      <c r="D623" s="170"/>
      <c r="E623" s="171"/>
      <c r="F623" s="170"/>
      <c r="G623" s="170"/>
      <c r="H623" s="170"/>
      <c r="I623" s="170"/>
      <c r="J623" s="170"/>
      <c r="K623" s="170"/>
      <c r="L623" s="170"/>
      <c r="M623" s="170"/>
      <c r="N623" s="170"/>
      <c r="O623" s="170"/>
      <c r="P623" s="170"/>
      <c r="Q623" s="170"/>
      <c r="T623" s="38"/>
    </row>
    <row r="624" ht="15.75" customHeight="1">
      <c r="C624" s="170"/>
      <c r="D624" s="170"/>
      <c r="E624" s="171"/>
      <c r="F624" s="170"/>
      <c r="G624" s="170"/>
      <c r="H624" s="170"/>
      <c r="I624" s="170"/>
      <c r="J624" s="170"/>
      <c r="K624" s="170"/>
      <c r="L624" s="170"/>
      <c r="M624" s="170"/>
      <c r="N624" s="170"/>
      <c r="O624" s="170"/>
      <c r="P624" s="170"/>
      <c r="Q624" s="170"/>
      <c r="T624" s="38"/>
    </row>
    <row r="625" ht="15.75" customHeight="1">
      <c r="C625" s="170"/>
      <c r="D625" s="170"/>
      <c r="E625" s="171"/>
      <c r="F625" s="170"/>
      <c r="G625" s="170"/>
      <c r="H625" s="170"/>
      <c r="I625" s="170"/>
      <c r="J625" s="170"/>
      <c r="K625" s="170"/>
      <c r="L625" s="170"/>
      <c r="M625" s="170"/>
      <c r="N625" s="170"/>
      <c r="O625" s="170"/>
      <c r="P625" s="170"/>
      <c r="Q625" s="170"/>
      <c r="T625" s="38"/>
    </row>
    <row r="626" ht="15.75" customHeight="1">
      <c r="C626" s="170"/>
      <c r="D626" s="170"/>
      <c r="E626" s="171"/>
      <c r="F626" s="170"/>
      <c r="G626" s="170"/>
      <c r="H626" s="170"/>
      <c r="I626" s="170"/>
      <c r="J626" s="170"/>
      <c r="K626" s="170"/>
      <c r="L626" s="170"/>
      <c r="M626" s="170"/>
      <c r="N626" s="170"/>
      <c r="O626" s="170"/>
      <c r="P626" s="170"/>
      <c r="Q626" s="170"/>
      <c r="T626" s="38"/>
    </row>
    <row r="627" ht="15.75" customHeight="1">
      <c r="C627" s="170"/>
      <c r="D627" s="170"/>
      <c r="E627" s="171"/>
      <c r="F627" s="170"/>
      <c r="G627" s="170"/>
      <c r="H627" s="170"/>
      <c r="I627" s="170"/>
      <c r="J627" s="170"/>
      <c r="K627" s="170"/>
      <c r="L627" s="170"/>
      <c r="M627" s="170"/>
      <c r="N627" s="170"/>
      <c r="O627" s="170"/>
      <c r="P627" s="170"/>
      <c r="Q627" s="170"/>
      <c r="T627" s="38"/>
    </row>
    <row r="628" ht="15.75" customHeight="1">
      <c r="C628" s="170"/>
      <c r="D628" s="170"/>
      <c r="E628" s="171"/>
      <c r="F628" s="170"/>
      <c r="G628" s="170"/>
      <c r="H628" s="170"/>
      <c r="I628" s="170"/>
      <c r="J628" s="170"/>
      <c r="K628" s="170"/>
      <c r="L628" s="170"/>
      <c r="M628" s="170"/>
      <c r="N628" s="170"/>
      <c r="O628" s="170"/>
      <c r="P628" s="170"/>
      <c r="Q628" s="170"/>
      <c r="T628" s="38"/>
    </row>
    <row r="629" ht="15.75" customHeight="1">
      <c r="C629" s="170"/>
      <c r="D629" s="170"/>
      <c r="E629" s="171"/>
      <c r="F629" s="170"/>
      <c r="G629" s="170"/>
      <c r="H629" s="170"/>
      <c r="I629" s="170"/>
      <c r="J629" s="170"/>
      <c r="K629" s="170"/>
      <c r="L629" s="170"/>
      <c r="M629" s="170"/>
      <c r="N629" s="170"/>
      <c r="O629" s="170"/>
      <c r="P629" s="170"/>
      <c r="Q629" s="170"/>
      <c r="T629" s="38"/>
    </row>
    <row r="630" ht="15.75" customHeight="1">
      <c r="C630" s="170"/>
      <c r="D630" s="170"/>
      <c r="E630" s="171"/>
      <c r="F630" s="170"/>
      <c r="G630" s="170"/>
      <c r="H630" s="170"/>
      <c r="I630" s="170"/>
      <c r="J630" s="170"/>
      <c r="K630" s="170"/>
      <c r="L630" s="170"/>
      <c r="M630" s="170"/>
      <c r="N630" s="170"/>
      <c r="O630" s="170"/>
      <c r="P630" s="170"/>
      <c r="Q630" s="170"/>
      <c r="T630" s="38"/>
    </row>
    <row r="631" ht="15.75" customHeight="1">
      <c r="C631" s="170"/>
      <c r="D631" s="170"/>
      <c r="E631" s="171"/>
      <c r="F631" s="170"/>
      <c r="G631" s="170"/>
      <c r="H631" s="170"/>
      <c r="I631" s="170"/>
      <c r="J631" s="170"/>
      <c r="K631" s="170"/>
      <c r="L631" s="170"/>
      <c r="M631" s="170"/>
      <c r="N631" s="170"/>
      <c r="O631" s="170"/>
      <c r="P631" s="170"/>
      <c r="Q631" s="170"/>
      <c r="T631" s="38"/>
    </row>
    <row r="632" ht="15.75" customHeight="1">
      <c r="C632" s="170"/>
      <c r="D632" s="170"/>
      <c r="E632" s="171"/>
      <c r="F632" s="170"/>
      <c r="G632" s="170"/>
      <c r="H632" s="170"/>
      <c r="I632" s="170"/>
      <c r="J632" s="170"/>
      <c r="K632" s="170"/>
      <c r="L632" s="170"/>
      <c r="M632" s="170"/>
      <c r="N632" s="170"/>
      <c r="O632" s="170"/>
      <c r="P632" s="170"/>
      <c r="Q632" s="170"/>
      <c r="T632" s="38"/>
    </row>
    <row r="633" ht="15.75" customHeight="1">
      <c r="C633" s="170"/>
      <c r="D633" s="170"/>
      <c r="E633" s="171"/>
      <c r="F633" s="170"/>
      <c r="G633" s="170"/>
      <c r="H633" s="170"/>
      <c r="I633" s="170"/>
      <c r="J633" s="170"/>
      <c r="K633" s="170"/>
      <c r="L633" s="170"/>
      <c r="M633" s="170"/>
      <c r="N633" s="170"/>
      <c r="O633" s="170"/>
      <c r="P633" s="170"/>
      <c r="Q633" s="170"/>
      <c r="T633" s="38"/>
    </row>
    <row r="634" ht="15.75" customHeight="1">
      <c r="C634" s="170"/>
      <c r="D634" s="170"/>
      <c r="E634" s="171"/>
      <c r="F634" s="170"/>
      <c r="G634" s="170"/>
      <c r="H634" s="170"/>
      <c r="I634" s="170"/>
      <c r="J634" s="170"/>
      <c r="K634" s="170"/>
      <c r="L634" s="170"/>
      <c r="M634" s="170"/>
      <c r="N634" s="170"/>
      <c r="O634" s="170"/>
      <c r="P634" s="170"/>
      <c r="Q634" s="170"/>
      <c r="T634" s="38"/>
    </row>
    <row r="635" ht="15.75" customHeight="1">
      <c r="C635" s="170"/>
      <c r="D635" s="170"/>
      <c r="E635" s="171"/>
      <c r="F635" s="170"/>
      <c r="G635" s="170"/>
      <c r="H635" s="170"/>
      <c r="I635" s="170"/>
      <c r="J635" s="170"/>
      <c r="K635" s="170"/>
      <c r="L635" s="170"/>
      <c r="M635" s="170"/>
      <c r="N635" s="170"/>
      <c r="O635" s="170"/>
      <c r="P635" s="170"/>
      <c r="Q635" s="170"/>
      <c r="T635" s="38"/>
    </row>
    <row r="636" ht="15.75" customHeight="1">
      <c r="C636" s="170"/>
      <c r="D636" s="170"/>
      <c r="E636" s="171"/>
      <c r="F636" s="170"/>
      <c r="G636" s="170"/>
      <c r="H636" s="170"/>
      <c r="I636" s="170"/>
      <c r="J636" s="170"/>
      <c r="K636" s="170"/>
      <c r="L636" s="170"/>
      <c r="M636" s="170"/>
      <c r="N636" s="170"/>
      <c r="O636" s="170"/>
      <c r="P636" s="170"/>
      <c r="Q636" s="170"/>
      <c r="T636" s="38"/>
    </row>
    <row r="637" ht="15.75" customHeight="1">
      <c r="C637" s="170"/>
      <c r="D637" s="170"/>
      <c r="E637" s="171"/>
      <c r="F637" s="170"/>
      <c r="G637" s="170"/>
      <c r="H637" s="170"/>
      <c r="I637" s="170"/>
      <c r="J637" s="170"/>
      <c r="K637" s="170"/>
      <c r="L637" s="170"/>
      <c r="M637" s="170"/>
      <c r="N637" s="170"/>
      <c r="O637" s="170"/>
      <c r="P637" s="170"/>
      <c r="Q637" s="170"/>
      <c r="T637" s="38"/>
    </row>
    <row r="638" ht="15.75" customHeight="1">
      <c r="C638" s="170"/>
      <c r="D638" s="170"/>
      <c r="E638" s="171"/>
      <c r="F638" s="170"/>
      <c r="G638" s="170"/>
      <c r="H638" s="170"/>
      <c r="I638" s="170"/>
      <c r="J638" s="170"/>
      <c r="K638" s="170"/>
      <c r="L638" s="170"/>
      <c r="M638" s="170"/>
      <c r="N638" s="170"/>
      <c r="O638" s="170"/>
      <c r="P638" s="170"/>
      <c r="Q638" s="170"/>
      <c r="T638" s="38"/>
    </row>
    <row r="639" ht="15.75" customHeight="1">
      <c r="C639" s="170"/>
      <c r="D639" s="170"/>
      <c r="E639" s="171"/>
      <c r="F639" s="170"/>
      <c r="G639" s="170"/>
      <c r="H639" s="170"/>
      <c r="I639" s="170"/>
      <c r="J639" s="170"/>
      <c r="K639" s="170"/>
      <c r="L639" s="170"/>
      <c r="M639" s="170"/>
      <c r="N639" s="170"/>
      <c r="O639" s="170"/>
      <c r="P639" s="170"/>
      <c r="Q639" s="170"/>
      <c r="T639" s="38"/>
    </row>
    <row r="640" ht="15.75" customHeight="1">
      <c r="C640" s="170"/>
      <c r="D640" s="170"/>
      <c r="E640" s="171"/>
      <c r="F640" s="170"/>
      <c r="G640" s="170"/>
      <c r="H640" s="170"/>
      <c r="I640" s="170"/>
      <c r="J640" s="170"/>
      <c r="K640" s="170"/>
      <c r="L640" s="170"/>
      <c r="M640" s="170"/>
      <c r="N640" s="170"/>
      <c r="O640" s="170"/>
      <c r="P640" s="170"/>
      <c r="Q640" s="170"/>
      <c r="T640" s="38"/>
    </row>
    <row r="641" ht="15.75" customHeight="1">
      <c r="C641" s="170"/>
      <c r="D641" s="170"/>
      <c r="E641" s="171"/>
      <c r="F641" s="170"/>
      <c r="G641" s="170"/>
      <c r="H641" s="170"/>
      <c r="I641" s="170"/>
      <c r="J641" s="170"/>
      <c r="K641" s="170"/>
      <c r="L641" s="170"/>
      <c r="M641" s="170"/>
      <c r="N641" s="170"/>
      <c r="O641" s="170"/>
      <c r="P641" s="170"/>
      <c r="Q641" s="170"/>
      <c r="T641" s="38"/>
    </row>
    <row r="642" ht="15.75" customHeight="1">
      <c r="C642" s="170"/>
      <c r="D642" s="170"/>
      <c r="E642" s="171"/>
      <c r="F642" s="170"/>
      <c r="G642" s="170"/>
      <c r="H642" s="170"/>
      <c r="I642" s="170"/>
      <c r="J642" s="170"/>
      <c r="K642" s="170"/>
      <c r="L642" s="170"/>
      <c r="M642" s="170"/>
      <c r="N642" s="170"/>
      <c r="O642" s="170"/>
      <c r="P642" s="170"/>
      <c r="Q642" s="170"/>
      <c r="T642" s="38"/>
    </row>
    <row r="643" ht="15.75" customHeight="1">
      <c r="C643" s="170"/>
      <c r="D643" s="170"/>
      <c r="E643" s="171"/>
      <c r="F643" s="170"/>
      <c r="G643" s="170"/>
      <c r="H643" s="170"/>
      <c r="I643" s="170"/>
      <c r="J643" s="170"/>
      <c r="K643" s="170"/>
      <c r="L643" s="170"/>
      <c r="M643" s="170"/>
      <c r="N643" s="170"/>
      <c r="O643" s="170"/>
      <c r="P643" s="170"/>
      <c r="Q643" s="170"/>
      <c r="T643" s="38"/>
    </row>
    <row r="644" ht="15.75" customHeight="1">
      <c r="C644" s="170"/>
      <c r="D644" s="170"/>
      <c r="E644" s="171"/>
      <c r="F644" s="170"/>
      <c r="G644" s="170"/>
      <c r="H644" s="170"/>
      <c r="I644" s="170"/>
      <c r="J644" s="170"/>
      <c r="K644" s="170"/>
      <c r="L644" s="170"/>
      <c r="M644" s="170"/>
      <c r="N644" s="170"/>
      <c r="O644" s="170"/>
      <c r="P644" s="170"/>
      <c r="Q644" s="170"/>
      <c r="T644" s="38"/>
    </row>
    <row r="645" ht="15.75" customHeight="1">
      <c r="C645" s="170"/>
      <c r="D645" s="170"/>
      <c r="E645" s="171"/>
      <c r="F645" s="170"/>
      <c r="G645" s="170"/>
      <c r="H645" s="170"/>
      <c r="I645" s="170"/>
      <c r="J645" s="170"/>
      <c r="K645" s="170"/>
      <c r="L645" s="170"/>
      <c r="M645" s="170"/>
      <c r="N645" s="170"/>
      <c r="O645" s="170"/>
      <c r="P645" s="170"/>
      <c r="Q645" s="170"/>
      <c r="T645" s="38"/>
    </row>
    <row r="646" ht="15.75" customHeight="1">
      <c r="C646" s="170"/>
      <c r="D646" s="170"/>
      <c r="E646" s="171"/>
      <c r="F646" s="170"/>
      <c r="G646" s="170"/>
      <c r="H646" s="170"/>
      <c r="I646" s="170"/>
      <c r="J646" s="170"/>
      <c r="K646" s="170"/>
      <c r="L646" s="170"/>
      <c r="M646" s="170"/>
      <c r="N646" s="170"/>
      <c r="O646" s="170"/>
      <c r="P646" s="170"/>
      <c r="Q646" s="170"/>
      <c r="T646" s="38"/>
    </row>
    <row r="647" ht="15.75" customHeight="1">
      <c r="C647" s="170"/>
      <c r="D647" s="170"/>
      <c r="E647" s="171"/>
      <c r="F647" s="170"/>
      <c r="G647" s="170"/>
      <c r="H647" s="170"/>
      <c r="I647" s="170"/>
      <c r="J647" s="170"/>
      <c r="K647" s="170"/>
      <c r="L647" s="170"/>
      <c r="M647" s="170"/>
      <c r="N647" s="170"/>
      <c r="O647" s="170"/>
      <c r="P647" s="170"/>
      <c r="Q647" s="170"/>
      <c r="T647" s="38"/>
    </row>
    <row r="648" ht="15.75" customHeight="1">
      <c r="C648" s="170"/>
      <c r="D648" s="170"/>
      <c r="E648" s="171"/>
      <c r="F648" s="170"/>
      <c r="G648" s="170"/>
      <c r="H648" s="170"/>
      <c r="I648" s="170"/>
      <c r="J648" s="170"/>
      <c r="K648" s="170"/>
      <c r="L648" s="170"/>
      <c r="M648" s="170"/>
      <c r="N648" s="170"/>
      <c r="O648" s="170"/>
      <c r="P648" s="170"/>
      <c r="Q648" s="170"/>
      <c r="T648" s="38"/>
    </row>
    <row r="649" ht="15.75" customHeight="1">
      <c r="C649" s="170"/>
      <c r="D649" s="170"/>
      <c r="E649" s="171"/>
      <c r="F649" s="170"/>
      <c r="G649" s="170"/>
      <c r="H649" s="170"/>
      <c r="I649" s="170"/>
      <c r="J649" s="170"/>
      <c r="K649" s="170"/>
      <c r="L649" s="170"/>
      <c r="M649" s="170"/>
      <c r="N649" s="170"/>
      <c r="O649" s="170"/>
      <c r="P649" s="170"/>
      <c r="Q649" s="170"/>
      <c r="T649" s="38"/>
    </row>
    <row r="650" ht="15.75" customHeight="1">
      <c r="C650" s="170"/>
      <c r="D650" s="170"/>
      <c r="E650" s="171"/>
      <c r="F650" s="170"/>
      <c r="G650" s="170"/>
      <c r="H650" s="170"/>
      <c r="I650" s="170"/>
      <c r="J650" s="170"/>
      <c r="K650" s="170"/>
      <c r="L650" s="170"/>
      <c r="M650" s="170"/>
      <c r="N650" s="170"/>
      <c r="O650" s="170"/>
      <c r="P650" s="170"/>
      <c r="Q650" s="170"/>
      <c r="T650" s="38"/>
    </row>
    <row r="651" ht="15.75" customHeight="1">
      <c r="C651" s="170"/>
      <c r="D651" s="170"/>
      <c r="E651" s="171"/>
      <c r="F651" s="170"/>
      <c r="G651" s="170"/>
      <c r="H651" s="170"/>
      <c r="I651" s="170"/>
      <c r="J651" s="170"/>
      <c r="K651" s="170"/>
      <c r="L651" s="170"/>
      <c r="M651" s="170"/>
      <c r="N651" s="170"/>
      <c r="O651" s="170"/>
      <c r="P651" s="170"/>
      <c r="Q651" s="170"/>
      <c r="T651" s="38"/>
    </row>
    <row r="652" ht="15.75" customHeight="1">
      <c r="C652" s="170"/>
      <c r="D652" s="170"/>
      <c r="E652" s="171"/>
      <c r="F652" s="170"/>
      <c r="G652" s="170"/>
      <c r="H652" s="170"/>
      <c r="I652" s="170"/>
      <c r="J652" s="170"/>
      <c r="K652" s="170"/>
      <c r="L652" s="170"/>
      <c r="M652" s="170"/>
      <c r="N652" s="170"/>
      <c r="O652" s="170"/>
      <c r="P652" s="170"/>
      <c r="Q652" s="170"/>
      <c r="T652" s="38"/>
    </row>
    <row r="653" ht="15.75" customHeight="1">
      <c r="C653" s="170"/>
      <c r="D653" s="170"/>
      <c r="E653" s="171"/>
      <c r="F653" s="170"/>
      <c r="G653" s="170"/>
      <c r="H653" s="170"/>
      <c r="I653" s="170"/>
      <c r="J653" s="170"/>
      <c r="K653" s="170"/>
      <c r="L653" s="170"/>
      <c r="M653" s="170"/>
      <c r="N653" s="170"/>
      <c r="O653" s="170"/>
      <c r="P653" s="170"/>
      <c r="Q653" s="170"/>
      <c r="T653" s="38"/>
    </row>
    <row r="654" ht="15.75" customHeight="1">
      <c r="C654" s="170"/>
      <c r="D654" s="170"/>
      <c r="E654" s="171"/>
      <c r="F654" s="170"/>
      <c r="G654" s="170"/>
      <c r="H654" s="170"/>
      <c r="I654" s="170"/>
      <c r="J654" s="170"/>
      <c r="K654" s="170"/>
      <c r="L654" s="170"/>
      <c r="M654" s="170"/>
      <c r="N654" s="170"/>
      <c r="O654" s="170"/>
      <c r="P654" s="170"/>
      <c r="Q654" s="170"/>
      <c r="T654" s="38"/>
    </row>
    <row r="655" ht="15.75" customHeight="1">
      <c r="C655" s="170"/>
      <c r="D655" s="170"/>
      <c r="E655" s="171"/>
      <c r="F655" s="170"/>
      <c r="G655" s="170"/>
      <c r="H655" s="170"/>
      <c r="I655" s="170"/>
      <c r="J655" s="170"/>
      <c r="K655" s="170"/>
      <c r="L655" s="170"/>
      <c r="M655" s="170"/>
      <c r="N655" s="170"/>
      <c r="O655" s="170"/>
      <c r="P655" s="170"/>
      <c r="Q655" s="170"/>
      <c r="T655" s="38"/>
    </row>
    <row r="656" ht="15.75" customHeight="1">
      <c r="C656" s="170"/>
      <c r="D656" s="170"/>
      <c r="E656" s="171"/>
      <c r="F656" s="170"/>
      <c r="G656" s="170"/>
      <c r="H656" s="170"/>
      <c r="I656" s="170"/>
      <c r="J656" s="170"/>
      <c r="K656" s="170"/>
      <c r="L656" s="170"/>
      <c r="M656" s="170"/>
      <c r="N656" s="170"/>
      <c r="O656" s="170"/>
      <c r="P656" s="170"/>
      <c r="Q656" s="170"/>
      <c r="T656" s="38"/>
    </row>
    <row r="657" ht="15.75" customHeight="1">
      <c r="C657" s="170"/>
      <c r="D657" s="170"/>
      <c r="E657" s="171"/>
      <c r="F657" s="170"/>
      <c r="G657" s="170"/>
      <c r="H657" s="170"/>
      <c r="I657" s="170"/>
      <c r="J657" s="170"/>
      <c r="K657" s="170"/>
      <c r="L657" s="170"/>
      <c r="M657" s="170"/>
      <c r="N657" s="170"/>
      <c r="O657" s="170"/>
      <c r="P657" s="170"/>
      <c r="Q657" s="170"/>
      <c r="T657" s="38"/>
    </row>
    <row r="658" ht="15.75" customHeight="1">
      <c r="C658" s="170"/>
      <c r="D658" s="170"/>
      <c r="E658" s="171"/>
      <c r="F658" s="170"/>
      <c r="G658" s="170"/>
      <c r="H658" s="170"/>
      <c r="I658" s="170"/>
      <c r="J658" s="170"/>
      <c r="K658" s="170"/>
      <c r="L658" s="170"/>
      <c r="M658" s="170"/>
      <c r="N658" s="170"/>
      <c r="O658" s="170"/>
      <c r="P658" s="170"/>
      <c r="Q658" s="170"/>
      <c r="T658" s="38"/>
    </row>
    <row r="659" ht="15.75" customHeight="1">
      <c r="C659" s="170"/>
      <c r="D659" s="170"/>
      <c r="E659" s="171"/>
      <c r="F659" s="170"/>
      <c r="G659" s="170"/>
      <c r="H659" s="170"/>
      <c r="I659" s="170"/>
      <c r="J659" s="170"/>
      <c r="K659" s="170"/>
      <c r="L659" s="170"/>
      <c r="M659" s="170"/>
      <c r="N659" s="170"/>
      <c r="O659" s="170"/>
      <c r="P659" s="170"/>
      <c r="Q659" s="170"/>
      <c r="T659" s="38"/>
    </row>
    <row r="660" ht="15.75" customHeight="1">
      <c r="C660" s="170"/>
      <c r="D660" s="170"/>
      <c r="E660" s="171"/>
      <c r="F660" s="170"/>
      <c r="G660" s="170"/>
      <c r="H660" s="170"/>
      <c r="I660" s="170"/>
      <c r="J660" s="170"/>
      <c r="K660" s="170"/>
      <c r="L660" s="170"/>
      <c r="M660" s="170"/>
      <c r="N660" s="170"/>
      <c r="O660" s="170"/>
      <c r="P660" s="170"/>
      <c r="Q660" s="170"/>
      <c r="T660" s="38"/>
    </row>
    <row r="661" ht="15.75" customHeight="1">
      <c r="C661" s="170"/>
      <c r="D661" s="170"/>
      <c r="E661" s="171"/>
      <c r="F661" s="170"/>
      <c r="G661" s="170"/>
      <c r="H661" s="170"/>
      <c r="I661" s="170"/>
      <c r="J661" s="170"/>
      <c r="K661" s="170"/>
      <c r="L661" s="170"/>
      <c r="M661" s="170"/>
      <c r="N661" s="170"/>
      <c r="O661" s="170"/>
      <c r="P661" s="170"/>
      <c r="Q661" s="170"/>
      <c r="T661" s="38"/>
    </row>
    <row r="662" ht="15.75" customHeight="1">
      <c r="C662" s="170"/>
      <c r="D662" s="170"/>
      <c r="E662" s="171"/>
      <c r="F662" s="170"/>
      <c r="G662" s="170"/>
      <c r="H662" s="170"/>
      <c r="I662" s="170"/>
      <c r="J662" s="170"/>
      <c r="K662" s="170"/>
      <c r="L662" s="170"/>
      <c r="M662" s="170"/>
      <c r="N662" s="170"/>
      <c r="O662" s="170"/>
      <c r="P662" s="170"/>
      <c r="Q662" s="170"/>
      <c r="T662" s="38"/>
    </row>
    <row r="663" ht="15.75" customHeight="1">
      <c r="C663" s="170"/>
      <c r="D663" s="170"/>
      <c r="E663" s="171"/>
      <c r="F663" s="170"/>
      <c r="G663" s="170"/>
      <c r="H663" s="170"/>
      <c r="I663" s="170"/>
      <c r="J663" s="170"/>
      <c r="K663" s="170"/>
      <c r="L663" s="170"/>
      <c r="M663" s="170"/>
      <c r="N663" s="170"/>
      <c r="O663" s="170"/>
      <c r="P663" s="170"/>
      <c r="Q663" s="170"/>
      <c r="T663" s="38"/>
    </row>
    <row r="664" ht="15.75" customHeight="1">
      <c r="C664" s="170"/>
      <c r="D664" s="170"/>
      <c r="E664" s="171"/>
      <c r="F664" s="170"/>
      <c r="G664" s="170"/>
      <c r="H664" s="170"/>
      <c r="I664" s="170"/>
      <c r="J664" s="170"/>
      <c r="K664" s="170"/>
      <c r="L664" s="170"/>
      <c r="M664" s="170"/>
      <c r="N664" s="170"/>
      <c r="O664" s="170"/>
      <c r="P664" s="170"/>
      <c r="Q664" s="170"/>
      <c r="T664" s="38"/>
    </row>
    <row r="665" ht="15.75" customHeight="1">
      <c r="C665" s="170"/>
      <c r="D665" s="170"/>
      <c r="E665" s="171"/>
      <c r="F665" s="170"/>
      <c r="G665" s="170"/>
      <c r="H665" s="170"/>
      <c r="I665" s="170"/>
      <c r="J665" s="170"/>
      <c r="K665" s="170"/>
      <c r="L665" s="170"/>
      <c r="M665" s="170"/>
      <c r="N665" s="170"/>
      <c r="O665" s="170"/>
      <c r="P665" s="170"/>
      <c r="Q665" s="170"/>
      <c r="T665" s="38"/>
    </row>
    <row r="666" ht="15.75" customHeight="1">
      <c r="C666" s="170"/>
      <c r="D666" s="170"/>
      <c r="E666" s="171"/>
      <c r="F666" s="170"/>
      <c r="G666" s="170"/>
      <c r="H666" s="170"/>
      <c r="I666" s="170"/>
      <c r="J666" s="170"/>
      <c r="K666" s="170"/>
      <c r="L666" s="170"/>
      <c r="M666" s="170"/>
      <c r="N666" s="170"/>
      <c r="O666" s="170"/>
      <c r="P666" s="170"/>
      <c r="Q666" s="170"/>
      <c r="T666" s="38"/>
    </row>
    <row r="667" ht="15.75" customHeight="1">
      <c r="C667" s="170"/>
      <c r="D667" s="170"/>
      <c r="E667" s="171"/>
      <c r="F667" s="170"/>
      <c r="G667" s="170"/>
      <c r="H667" s="170"/>
      <c r="I667" s="170"/>
      <c r="J667" s="170"/>
      <c r="K667" s="170"/>
      <c r="L667" s="170"/>
      <c r="M667" s="170"/>
      <c r="N667" s="170"/>
      <c r="O667" s="170"/>
      <c r="P667" s="170"/>
      <c r="Q667" s="170"/>
      <c r="T667" s="38"/>
    </row>
    <row r="668" ht="15.75" customHeight="1">
      <c r="C668" s="170"/>
      <c r="D668" s="170"/>
      <c r="E668" s="171"/>
      <c r="F668" s="170"/>
      <c r="G668" s="170"/>
      <c r="H668" s="170"/>
      <c r="I668" s="170"/>
      <c r="J668" s="170"/>
      <c r="K668" s="170"/>
      <c r="L668" s="170"/>
      <c r="M668" s="170"/>
      <c r="N668" s="170"/>
      <c r="O668" s="170"/>
      <c r="P668" s="170"/>
      <c r="Q668" s="170"/>
      <c r="T668" s="38"/>
    </row>
    <row r="669" ht="15.75" customHeight="1">
      <c r="C669" s="170"/>
      <c r="D669" s="170"/>
      <c r="E669" s="171"/>
      <c r="F669" s="170"/>
      <c r="G669" s="170"/>
      <c r="H669" s="170"/>
      <c r="I669" s="170"/>
      <c r="J669" s="170"/>
      <c r="K669" s="170"/>
      <c r="L669" s="170"/>
      <c r="M669" s="170"/>
      <c r="N669" s="170"/>
      <c r="O669" s="170"/>
      <c r="P669" s="170"/>
      <c r="Q669" s="170"/>
      <c r="T669" s="38"/>
    </row>
    <row r="670" ht="15.75" customHeight="1">
      <c r="C670" s="170"/>
      <c r="D670" s="170"/>
      <c r="E670" s="171"/>
      <c r="F670" s="170"/>
      <c r="G670" s="170"/>
      <c r="H670" s="170"/>
      <c r="I670" s="170"/>
      <c r="J670" s="170"/>
      <c r="K670" s="170"/>
      <c r="L670" s="170"/>
      <c r="M670" s="170"/>
      <c r="N670" s="170"/>
      <c r="O670" s="170"/>
      <c r="P670" s="170"/>
      <c r="Q670" s="170"/>
      <c r="T670" s="38"/>
    </row>
    <row r="671" ht="15.75" customHeight="1">
      <c r="C671" s="170"/>
      <c r="D671" s="170"/>
      <c r="E671" s="171"/>
      <c r="F671" s="170"/>
      <c r="G671" s="170"/>
      <c r="H671" s="170"/>
      <c r="I671" s="170"/>
      <c r="J671" s="170"/>
      <c r="K671" s="170"/>
      <c r="L671" s="170"/>
      <c r="M671" s="170"/>
      <c r="N671" s="170"/>
      <c r="O671" s="170"/>
      <c r="P671" s="170"/>
      <c r="Q671" s="170"/>
      <c r="T671" s="38"/>
    </row>
    <row r="672" ht="15.75" customHeight="1">
      <c r="C672" s="170"/>
      <c r="D672" s="170"/>
      <c r="E672" s="171"/>
      <c r="F672" s="170"/>
      <c r="G672" s="170"/>
      <c r="H672" s="170"/>
      <c r="I672" s="170"/>
      <c r="J672" s="170"/>
      <c r="K672" s="170"/>
      <c r="L672" s="170"/>
      <c r="M672" s="170"/>
      <c r="N672" s="170"/>
      <c r="O672" s="170"/>
      <c r="P672" s="170"/>
      <c r="Q672" s="170"/>
      <c r="T672" s="38"/>
    </row>
    <row r="673" ht="15.75" customHeight="1">
      <c r="C673" s="170"/>
      <c r="D673" s="170"/>
      <c r="E673" s="171"/>
      <c r="F673" s="170"/>
      <c r="G673" s="170"/>
      <c r="H673" s="170"/>
      <c r="I673" s="170"/>
      <c r="J673" s="170"/>
      <c r="K673" s="170"/>
      <c r="L673" s="170"/>
      <c r="M673" s="170"/>
      <c r="N673" s="170"/>
      <c r="O673" s="170"/>
      <c r="P673" s="170"/>
      <c r="Q673" s="170"/>
      <c r="T673" s="38"/>
    </row>
    <row r="674" ht="15.75" customHeight="1">
      <c r="C674" s="170"/>
      <c r="D674" s="170"/>
      <c r="E674" s="171"/>
      <c r="F674" s="170"/>
      <c r="G674" s="170"/>
      <c r="H674" s="170"/>
      <c r="I674" s="170"/>
      <c r="J674" s="170"/>
      <c r="K674" s="170"/>
      <c r="L674" s="170"/>
      <c r="M674" s="170"/>
      <c r="N674" s="170"/>
      <c r="O674" s="170"/>
      <c r="P674" s="170"/>
      <c r="Q674" s="170"/>
      <c r="T674" s="38"/>
    </row>
    <row r="675" ht="15.75" customHeight="1">
      <c r="C675" s="170"/>
      <c r="D675" s="170"/>
      <c r="E675" s="171"/>
      <c r="F675" s="170"/>
      <c r="G675" s="170"/>
      <c r="H675" s="170"/>
      <c r="I675" s="170"/>
      <c r="J675" s="170"/>
      <c r="K675" s="170"/>
      <c r="L675" s="170"/>
      <c r="M675" s="170"/>
      <c r="N675" s="170"/>
      <c r="O675" s="170"/>
      <c r="P675" s="170"/>
      <c r="Q675" s="170"/>
      <c r="T675" s="38"/>
    </row>
    <row r="676" ht="15.75" customHeight="1">
      <c r="C676" s="170"/>
      <c r="D676" s="170"/>
      <c r="E676" s="171"/>
      <c r="F676" s="170"/>
      <c r="G676" s="170"/>
      <c r="H676" s="170"/>
      <c r="I676" s="170"/>
      <c r="J676" s="170"/>
      <c r="K676" s="170"/>
      <c r="L676" s="170"/>
      <c r="M676" s="170"/>
      <c r="N676" s="170"/>
      <c r="O676" s="170"/>
      <c r="P676" s="170"/>
      <c r="Q676" s="170"/>
      <c r="T676" s="38"/>
    </row>
    <row r="677" ht="15.75" customHeight="1">
      <c r="C677" s="170"/>
      <c r="D677" s="170"/>
      <c r="E677" s="171"/>
      <c r="F677" s="170"/>
      <c r="G677" s="170"/>
      <c r="H677" s="170"/>
      <c r="I677" s="170"/>
      <c r="J677" s="170"/>
      <c r="K677" s="170"/>
      <c r="L677" s="170"/>
      <c r="M677" s="170"/>
      <c r="N677" s="170"/>
      <c r="O677" s="170"/>
      <c r="P677" s="170"/>
      <c r="Q677" s="170"/>
      <c r="T677" s="38"/>
    </row>
    <row r="678" ht="15.75" customHeight="1">
      <c r="C678" s="170"/>
      <c r="D678" s="170"/>
      <c r="E678" s="171"/>
      <c r="F678" s="170"/>
      <c r="G678" s="170"/>
      <c r="H678" s="170"/>
      <c r="I678" s="170"/>
      <c r="J678" s="170"/>
      <c r="K678" s="170"/>
      <c r="L678" s="170"/>
      <c r="M678" s="170"/>
      <c r="N678" s="170"/>
      <c r="O678" s="170"/>
      <c r="P678" s="170"/>
      <c r="Q678" s="170"/>
      <c r="T678" s="38"/>
    </row>
    <row r="679" ht="15.75" customHeight="1">
      <c r="C679" s="170"/>
      <c r="D679" s="170"/>
      <c r="E679" s="171"/>
      <c r="F679" s="170"/>
      <c r="G679" s="170"/>
      <c r="H679" s="170"/>
      <c r="I679" s="170"/>
      <c r="J679" s="170"/>
      <c r="K679" s="170"/>
      <c r="L679" s="170"/>
      <c r="M679" s="170"/>
      <c r="N679" s="170"/>
      <c r="O679" s="170"/>
      <c r="P679" s="170"/>
      <c r="Q679" s="170"/>
      <c r="T679" s="38"/>
    </row>
    <row r="680" ht="15.75" customHeight="1">
      <c r="C680" s="170"/>
      <c r="D680" s="170"/>
      <c r="E680" s="171"/>
      <c r="F680" s="170"/>
      <c r="G680" s="170"/>
      <c r="H680" s="170"/>
      <c r="I680" s="170"/>
      <c r="J680" s="170"/>
      <c r="K680" s="170"/>
      <c r="L680" s="170"/>
      <c r="M680" s="170"/>
      <c r="N680" s="170"/>
      <c r="O680" s="170"/>
      <c r="P680" s="170"/>
      <c r="Q680" s="170"/>
      <c r="T680" s="38"/>
    </row>
    <row r="681" ht="15.75" customHeight="1">
      <c r="C681" s="170"/>
      <c r="D681" s="170"/>
      <c r="E681" s="171"/>
      <c r="F681" s="170"/>
      <c r="G681" s="170"/>
      <c r="H681" s="170"/>
      <c r="I681" s="170"/>
      <c r="J681" s="170"/>
      <c r="K681" s="170"/>
      <c r="L681" s="170"/>
      <c r="M681" s="170"/>
      <c r="N681" s="170"/>
      <c r="O681" s="170"/>
      <c r="P681" s="170"/>
      <c r="Q681" s="170"/>
      <c r="T681" s="38"/>
    </row>
    <row r="682" ht="15.75" customHeight="1">
      <c r="C682" s="170"/>
      <c r="D682" s="170"/>
      <c r="E682" s="171"/>
      <c r="F682" s="170"/>
      <c r="G682" s="170"/>
      <c r="H682" s="170"/>
      <c r="I682" s="170"/>
      <c r="J682" s="170"/>
      <c r="K682" s="170"/>
      <c r="L682" s="170"/>
      <c r="M682" s="170"/>
      <c r="N682" s="170"/>
      <c r="O682" s="170"/>
      <c r="P682" s="170"/>
      <c r="Q682" s="170"/>
      <c r="T682" s="38"/>
    </row>
    <row r="683" ht="15.75" customHeight="1">
      <c r="C683" s="170"/>
      <c r="D683" s="170"/>
      <c r="E683" s="171"/>
      <c r="F683" s="170"/>
      <c r="G683" s="170"/>
      <c r="H683" s="170"/>
      <c r="I683" s="170"/>
      <c r="J683" s="170"/>
      <c r="K683" s="170"/>
      <c r="L683" s="170"/>
      <c r="M683" s="170"/>
      <c r="N683" s="170"/>
      <c r="O683" s="170"/>
      <c r="P683" s="170"/>
      <c r="Q683" s="170"/>
      <c r="T683" s="38"/>
    </row>
    <row r="684" ht="15.75" customHeight="1">
      <c r="C684" s="170"/>
      <c r="D684" s="170"/>
      <c r="E684" s="171"/>
      <c r="F684" s="170"/>
      <c r="G684" s="170"/>
      <c r="H684" s="170"/>
      <c r="I684" s="170"/>
      <c r="J684" s="170"/>
      <c r="K684" s="170"/>
      <c r="L684" s="170"/>
      <c r="M684" s="170"/>
      <c r="N684" s="170"/>
      <c r="O684" s="170"/>
      <c r="P684" s="170"/>
      <c r="Q684" s="170"/>
      <c r="T684" s="38"/>
    </row>
    <row r="685" ht="15.75" customHeight="1">
      <c r="C685" s="170"/>
      <c r="D685" s="170"/>
      <c r="E685" s="171"/>
      <c r="F685" s="170"/>
      <c r="G685" s="170"/>
      <c r="H685" s="170"/>
      <c r="I685" s="170"/>
      <c r="J685" s="170"/>
      <c r="K685" s="170"/>
      <c r="L685" s="170"/>
      <c r="M685" s="170"/>
      <c r="N685" s="170"/>
      <c r="O685" s="170"/>
      <c r="P685" s="170"/>
      <c r="Q685" s="170"/>
      <c r="T685" s="38"/>
    </row>
    <row r="686" ht="15.75" customHeight="1">
      <c r="C686" s="170"/>
      <c r="D686" s="170"/>
      <c r="E686" s="171"/>
      <c r="F686" s="170"/>
      <c r="G686" s="170"/>
      <c r="H686" s="170"/>
      <c r="I686" s="170"/>
      <c r="J686" s="170"/>
      <c r="K686" s="170"/>
      <c r="L686" s="170"/>
      <c r="M686" s="170"/>
      <c r="N686" s="170"/>
      <c r="O686" s="170"/>
      <c r="P686" s="170"/>
      <c r="Q686" s="170"/>
      <c r="T686" s="38"/>
    </row>
    <row r="687" ht="15.75" customHeight="1">
      <c r="C687" s="170"/>
      <c r="D687" s="170"/>
      <c r="E687" s="171"/>
      <c r="F687" s="170"/>
      <c r="G687" s="170"/>
      <c r="H687" s="170"/>
      <c r="I687" s="170"/>
      <c r="J687" s="170"/>
      <c r="K687" s="170"/>
      <c r="L687" s="170"/>
      <c r="M687" s="170"/>
      <c r="N687" s="170"/>
      <c r="O687" s="170"/>
      <c r="P687" s="170"/>
      <c r="Q687" s="170"/>
      <c r="T687" s="38"/>
    </row>
    <row r="688" ht="15.75" customHeight="1">
      <c r="C688" s="170"/>
      <c r="D688" s="170"/>
      <c r="E688" s="171"/>
      <c r="F688" s="170"/>
      <c r="G688" s="170"/>
      <c r="H688" s="170"/>
      <c r="I688" s="170"/>
      <c r="J688" s="170"/>
      <c r="K688" s="170"/>
      <c r="L688" s="170"/>
      <c r="M688" s="170"/>
      <c r="N688" s="170"/>
      <c r="O688" s="170"/>
      <c r="P688" s="170"/>
      <c r="Q688" s="170"/>
      <c r="T688" s="38"/>
    </row>
    <row r="689" ht="15.75" customHeight="1">
      <c r="C689" s="170"/>
      <c r="D689" s="170"/>
      <c r="E689" s="171"/>
      <c r="F689" s="170"/>
      <c r="G689" s="170"/>
      <c r="H689" s="170"/>
      <c r="I689" s="170"/>
      <c r="J689" s="170"/>
      <c r="K689" s="170"/>
      <c r="L689" s="170"/>
      <c r="M689" s="170"/>
      <c r="N689" s="170"/>
      <c r="O689" s="170"/>
      <c r="P689" s="170"/>
      <c r="Q689" s="170"/>
      <c r="T689" s="38"/>
    </row>
    <row r="690" ht="15.75" customHeight="1">
      <c r="C690" s="170"/>
      <c r="D690" s="170"/>
      <c r="E690" s="171"/>
      <c r="F690" s="170"/>
      <c r="G690" s="170"/>
      <c r="H690" s="170"/>
      <c r="I690" s="170"/>
      <c r="J690" s="170"/>
      <c r="K690" s="170"/>
      <c r="L690" s="170"/>
      <c r="M690" s="170"/>
      <c r="N690" s="170"/>
      <c r="O690" s="170"/>
      <c r="P690" s="170"/>
      <c r="Q690" s="170"/>
      <c r="T690" s="38"/>
    </row>
    <row r="691" ht="15.75" customHeight="1">
      <c r="C691" s="170"/>
      <c r="D691" s="170"/>
      <c r="E691" s="171"/>
      <c r="F691" s="170"/>
      <c r="G691" s="170"/>
      <c r="H691" s="170"/>
      <c r="I691" s="170"/>
      <c r="J691" s="170"/>
      <c r="K691" s="170"/>
      <c r="L691" s="170"/>
      <c r="M691" s="170"/>
      <c r="N691" s="170"/>
      <c r="O691" s="170"/>
      <c r="P691" s="170"/>
      <c r="Q691" s="170"/>
      <c r="T691" s="38"/>
    </row>
    <row r="692" ht="15.75" customHeight="1">
      <c r="C692" s="170"/>
      <c r="D692" s="170"/>
      <c r="E692" s="171"/>
      <c r="F692" s="170"/>
      <c r="G692" s="170"/>
      <c r="H692" s="170"/>
      <c r="I692" s="170"/>
      <c r="J692" s="170"/>
      <c r="K692" s="170"/>
      <c r="L692" s="170"/>
      <c r="M692" s="170"/>
      <c r="N692" s="170"/>
      <c r="O692" s="170"/>
      <c r="P692" s="170"/>
      <c r="Q692" s="170"/>
      <c r="T692" s="38"/>
    </row>
    <row r="693" ht="15.75" customHeight="1">
      <c r="C693" s="170"/>
      <c r="D693" s="170"/>
      <c r="E693" s="171"/>
      <c r="F693" s="170"/>
      <c r="G693" s="170"/>
      <c r="H693" s="170"/>
      <c r="I693" s="170"/>
      <c r="J693" s="170"/>
      <c r="K693" s="170"/>
      <c r="L693" s="170"/>
      <c r="M693" s="170"/>
      <c r="N693" s="170"/>
      <c r="O693" s="170"/>
      <c r="P693" s="170"/>
      <c r="Q693" s="170"/>
      <c r="T693" s="38"/>
    </row>
    <row r="694" ht="15.75" customHeight="1">
      <c r="C694" s="170"/>
      <c r="D694" s="170"/>
      <c r="E694" s="171"/>
      <c r="F694" s="170"/>
      <c r="G694" s="170"/>
      <c r="H694" s="170"/>
      <c r="I694" s="170"/>
      <c r="J694" s="170"/>
      <c r="K694" s="170"/>
      <c r="L694" s="170"/>
      <c r="M694" s="170"/>
      <c r="N694" s="170"/>
      <c r="O694" s="170"/>
      <c r="P694" s="170"/>
      <c r="Q694" s="170"/>
      <c r="T694" s="38"/>
    </row>
    <row r="695" ht="15.75" customHeight="1">
      <c r="C695" s="170"/>
      <c r="D695" s="170"/>
      <c r="E695" s="171"/>
      <c r="F695" s="170"/>
      <c r="G695" s="170"/>
      <c r="H695" s="170"/>
      <c r="I695" s="170"/>
      <c r="J695" s="170"/>
      <c r="K695" s="170"/>
      <c r="L695" s="170"/>
      <c r="M695" s="170"/>
      <c r="N695" s="170"/>
      <c r="O695" s="170"/>
      <c r="P695" s="170"/>
      <c r="Q695" s="170"/>
      <c r="T695" s="38"/>
    </row>
    <row r="696" ht="15.75" customHeight="1">
      <c r="C696" s="170"/>
      <c r="D696" s="170"/>
      <c r="E696" s="171"/>
      <c r="F696" s="170"/>
      <c r="G696" s="170"/>
      <c r="H696" s="170"/>
      <c r="I696" s="170"/>
      <c r="J696" s="170"/>
      <c r="K696" s="170"/>
      <c r="L696" s="170"/>
      <c r="M696" s="170"/>
      <c r="N696" s="170"/>
      <c r="O696" s="170"/>
      <c r="P696" s="170"/>
      <c r="Q696" s="170"/>
      <c r="T696" s="38"/>
    </row>
    <row r="697" ht="15.75" customHeight="1">
      <c r="C697" s="170"/>
      <c r="D697" s="170"/>
      <c r="E697" s="171"/>
      <c r="F697" s="170"/>
      <c r="G697" s="170"/>
      <c r="H697" s="170"/>
      <c r="I697" s="170"/>
      <c r="J697" s="170"/>
      <c r="K697" s="170"/>
      <c r="L697" s="170"/>
      <c r="M697" s="170"/>
      <c r="N697" s="170"/>
      <c r="O697" s="170"/>
      <c r="P697" s="170"/>
      <c r="Q697" s="170"/>
      <c r="T697" s="38"/>
    </row>
    <row r="698" ht="15.75" customHeight="1">
      <c r="C698" s="170"/>
      <c r="D698" s="170"/>
      <c r="E698" s="171"/>
      <c r="F698" s="170"/>
      <c r="G698" s="170"/>
      <c r="H698" s="170"/>
      <c r="I698" s="170"/>
      <c r="J698" s="170"/>
      <c r="K698" s="170"/>
      <c r="L698" s="170"/>
      <c r="M698" s="170"/>
      <c r="N698" s="170"/>
      <c r="O698" s="170"/>
      <c r="P698" s="170"/>
      <c r="Q698" s="170"/>
      <c r="T698" s="38"/>
    </row>
    <row r="699" ht="15.75" customHeight="1">
      <c r="C699" s="170"/>
      <c r="D699" s="170"/>
      <c r="E699" s="171"/>
      <c r="F699" s="170"/>
      <c r="G699" s="170"/>
      <c r="H699" s="170"/>
      <c r="I699" s="170"/>
      <c r="J699" s="170"/>
      <c r="K699" s="170"/>
      <c r="L699" s="170"/>
      <c r="M699" s="170"/>
      <c r="N699" s="170"/>
      <c r="O699" s="170"/>
      <c r="P699" s="170"/>
      <c r="Q699" s="170"/>
      <c r="T699" s="38"/>
    </row>
    <row r="700" ht="15.75" customHeight="1">
      <c r="C700" s="170"/>
      <c r="D700" s="170"/>
      <c r="E700" s="171"/>
      <c r="F700" s="170"/>
      <c r="G700" s="170"/>
      <c r="H700" s="170"/>
      <c r="I700" s="170"/>
      <c r="J700" s="170"/>
      <c r="K700" s="170"/>
      <c r="L700" s="170"/>
      <c r="M700" s="170"/>
      <c r="N700" s="170"/>
      <c r="O700" s="170"/>
      <c r="P700" s="170"/>
      <c r="Q700" s="170"/>
      <c r="T700" s="38"/>
    </row>
    <row r="701" ht="15.75" customHeight="1">
      <c r="C701" s="170"/>
      <c r="D701" s="170"/>
      <c r="E701" s="171"/>
      <c r="F701" s="170"/>
      <c r="G701" s="170"/>
      <c r="H701" s="170"/>
      <c r="I701" s="170"/>
      <c r="J701" s="170"/>
      <c r="K701" s="170"/>
      <c r="L701" s="170"/>
      <c r="M701" s="170"/>
      <c r="N701" s="170"/>
      <c r="O701" s="170"/>
      <c r="P701" s="170"/>
      <c r="Q701" s="170"/>
      <c r="T701" s="38"/>
    </row>
    <row r="702" ht="15.75" customHeight="1">
      <c r="C702" s="170"/>
      <c r="D702" s="170"/>
      <c r="E702" s="171"/>
      <c r="F702" s="170"/>
      <c r="G702" s="170"/>
      <c r="H702" s="170"/>
      <c r="I702" s="170"/>
      <c r="J702" s="170"/>
      <c r="K702" s="170"/>
      <c r="L702" s="170"/>
      <c r="M702" s="170"/>
      <c r="N702" s="170"/>
      <c r="O702" s="170"/>
      <c r="P702" s="170"/>
      <c r="Q702" s="170"/>
      <c r="T702" s="38"/>
    </row>
    <row r="703" ht="15.75" customHeight="1">
      <c r="C703" s="170"/>
      <c r="D703" s="170"/>
      <c r="E703" s="171"/>
      <c r="F703" s="170"/>
      <c r="G703" s="170"/>
      <c r="H703" s="170"/>
      <c r="I703" s="170"/>
      <c r="J703" s="170"/>
      <c r="K703" s="170"/>
      <c r="L703" s="170"/>
      <c r="M703" s="170"/>
      <c r="N703" s="170"/>
      <c r="O703" s="170"/>
      <c r="P703" s="170"/>
      <c r="Q703" s="170"/>
      <c r="T703" s="38"/>
    </row>
    <row r="704" ht="15.75" customHeight="1">
      <c r="C704" s="170"/>
      <c r="D704" s="170"/>
      <c r="E704" s="171"/>
      <c r="F704" s="170"/>
      <c r="G704" s="170"/>
      <c r="H704" s="170"/>
      <c r="I704" s="170"/>
      <c r="J704" s="170"/>
      <c r="K704" s="170"/>
      <c r="L704" s="170"/>
      <c r="M704" s="170"/>
      <c r="N704" s="170"/>
      <c r="O704" s="170"/>
      <c r="P704" s="170"/>
      <c r="Q704" s="170"/>
      <c r="T704" s="38"/>
    </row>
    <row r="705" ht="15.75" customHeight="1">
      <c r="C705" s="170"/>
      <c r="D705" s="170"/>
      <c r="E705" s="171"/>
      <c r="F705" s="170"/>
      <c r="G705" s="170"/>
      <c r="H705" s="170"/>
      <c r="I705" s="170"/>
      <c r="J705" s="170"/>
      <c r="K705" s="170"/>
      <c r="L705" s="170"/>
      <c r="M705" s="170"/>
      <c r="N705" s="170"/>
      <c r="O705" s="170"/>
      <c r="P705" s="170"/>
      <c r="Q705" s="170"/>
      <c r="T705" s="38"/>
    </row>
    <row r="706" ht="15.75" customHeight="1">
      <c r="C706" s="170"/>
      <c r="D706" s="170"/>
      <c r="E706" s="171"/>
      <c r="F706" s="170"/>
      <c r="G706" s="170"/>
      <c r="H706" s="170"/>
      <c r="I706" s="170"/>
      <c r="J706" s="170"/>
      <c r="K706" s="170"/>
      <c r="L706" s="170"/>
      <c r="M706" s="170"/>
      <c r="N706" s="170"/>
      <c r="O706" s="170"/>
      <c r="P706" s="170"/>
      <c r="Q706" s="170"/>
      <c r="T706" s="38"/>
    </row>
    <row r="707" ht="15.75" customHeight="1">
      <c r="C707" s="170"/>
      <c r="D707" s="170"/>
      <c r="E707" s="171"/>
      <c r="F707" s="170"/>
      <c r="G707" s="170"/>
      <c r="H707" s="170"/>
      <c r="I707" s="170"/>
      <c r="J707" s="170"/>
      <c r="K707" s="170"/>
      <c r="L707" s="170"/>
      <c r="M707" s="170"/>
      <c r="N707" s="170"/>
      <c r="O707" s="170"/>
      <c r="P707" s="170"/>
      <c r="Q707" s="170"/>
      <c r="T707" s="38"/>
    </row>
    <row r="708" ht="15.75" customHeight="1">
      <c r="C708" s="170"/>
      <c r="D708" s="170"/>
      <c r="E708" s="171"/>
      <c r="F708" s="170"/>
      <c r="G708" s="170"/>
      <c r="H708" s="170"/>
      <c r="I708" s="170"/>
      <c r="J708" s="170"/>
      <c r="K708" s="170"/>
      <c r="L708" s="170"/>
      <c r="M708" s="170"/>
      <c r="N708" s="170"/>
      <c r="O708" s="170"/>
      <c r="P708" s="170"/>
      <c r="Q708" s="170"/>
      <c r="T708" s="38"/>
    </row>
    <row r="709" ht="15.75" customHeight="1">
      <c r="C709" s="170"/>
      <c r="D709" s="170"/>
      <c r="E709" s="171"/>
      <c r="F709" s="170"/>
      <c r="G709" s="170"/>
      <c r="H709" s="170"/>
      <c r="I709" s="170"/>
      <c r="J709" s="170"/>
      <c r="K709" s="170"/>
      <c r="L709" s="170"/>
      <c r="M709" s="170"/>
      <c r="N709" s="170"/>
      <c r="O709" s="170"/>
      <c r="P709" s="170"/>
      <c r="Q709" s="170"/>
      <c r="T709" s="38"/>
    </row>
    <row r="710" ht="15.75" customHeight="1">
      <c r="C710" s="170"/>
      <c r="D710" s="170"/>
      <c r="E710" s="171"/>
      <c r="F710" s="170"/>
      <c r="G710" s="170"/>
      <c r="H710" s="170"/>
      <c r="I710" s="170"/>
      <c r="J710" s="170"/>
      <c r="K710" s="170"/>
      <c r="L710" s="170"/>
      <c r="M710" s="170"/>
      <c r="N710" s="170"/>
      <c r="O710" s="170"/>
      <c r="P710" s="170"/>
      <c r="Q710" s="170"/>
      <c r="T710" s="38"/>
    </row>
    <row r="711" ht="15.75" customHeight="1">
      <c r="C711" s="170"/>
      <c r="D711" s="170"/>
      <c r="E711" s="171"/>
      <c r="F711" s="170"/>
      <c r="G711" s="170"/>
      <c r="H711" s="170"/>
      <c r="I711" s="170"/>
      <c r="J711" s="170"/>
      <c r="K711" s="170"/>
      <c r="L711" s="170"/>
      <c r="M711" s="170"/>
      <c r="N711" s="170"/>
      <c r="O711" s="170"/>
      <c r="P711" s="170"/>
      <c r="Q711" s="170"/>
      <c r="T711" s="38"/>
    </row>
    <row r="712" ht="15.75" customHeight="1">
      <c r="C712" s="170"/>
      <c r="D712" s="170"/>
      <c r="E712" s="171"/>
      <c r="F712" s="170"/>
      <c r="G712" s="170"/>
      <c r="H712" s="170"/>
      <c r="I712" s="170"/>
      <c r="J712" s="170"/>
      <c r="K712" s="170"/>
      <c r="L712" s="170"/>
      <c r="M712" s="170"/>
      <c r="N712" s="170"/>
      <c r="O712" s="170"/>
      <c r="P712" s="170"/>
      <c r="Q712" s="170"/>
      <c r="T712" s="38"/>
    </row>
    <row r="713" ht="15.75" customHeight="1">
      <c r="C713" s="170"/>
      <c r="D713" s="170"/>
      <c r="E713" s="171"/>
      <c r="F713" s="170"/>
      <c r="G713" s="170"/>
      <c r="H713" s="170"/>
      <c r="I713" s="170"/>
      <c r="J713" s="170"/>
      <c r="K713" s="170"/>
      <c r="L713" s="170"/>
      <c r="M713" s="170"/>
      <c r="N713" s="170"/>
      <c r="O713" s="170"/>
      <c r="P713" s="170"/>
      <c r="Q713" s="170"/>
      <c r="T713" s="38"/>
    </row>
    <row r="714" ht="15.75" customHeight="1">
      <c r="C714" s="170"/>
      <c r="D714" s="170"/>
      <c r="E714" s="171"/>
      <c r="F714" s="170"/>
      <c r="G714" s="170"/>
      <c r="H714" s="170"/>
      <c r="I714" s="170"/>
      <c r="J714" s="170"/>
      <c r="K714" s="170"/>
      <c r="L714" s="170"/>
      <c r="M714" s="170"/>
      <c r="N714" s="170"/>
      <c r="O714" s="170"/>
      <c r="P714" s="170"/>
      <c r="Q714" s="170"/>
      <c r="T714" s="38"/>
    </row>
    <row r="715" ht="15.75" customHeight="1">
      <c r="C715" s="170"/>
      <c r="D715" s="170"/>
      <c r="E715" s="171"/>
      <c r="F715" s="170"/>
      <c r="G715" s="170"/>
      <c r="H715" s="170"/>
      <c r="I715" s="170"/>
      <c r="J715" s="170"/>
      <c r="K715" s="170"/>
      <c r="L715" s="170"/>
      <c r="M715" s="170"/>
      <c r="N715" s="170"/>
      <c r="O715" s="170"/>
      <c r="P715" s="170"/>
      <c r="Q715" s="170"/>
      <c r="T715" s="38"/>
    </row>
    <row r="716" ht="15.75" customHeight="1">
      <c r="C716" s="170"/>
      <c r="D716" s="170"/>
      <c r="E716" s="171"/>
      <c r="F716" s="170"/>
      <c r="G716" s="170"/>
      <c r="H716" s="170"/>
      <c r="I716" s="170"/>
      <c r="J716" s="170"/>
      <c r="K716" s="170"/>
      <c r="L716" s="170"/>
      <c r="M716" s="170"/>
      <c r="N716" s="170"/>
      <c r="O716" s="170"/>
      <c r="P716" s="170"/>
      <c r="Q716" s="170"/>
      <c r="T716" s="38"/>
    </row>
    <row r="717" ht="15.75" customHeight="1">
      <c r="C717" s="170"/>
      <c r="D717" s="170"/>
      <c r="E717" s="171"/>
      <c r="F717" s="170"/>
      <c r="G717" s="170"/>
      <c r="H717" s="170"/>
      <c r="I717" s="170"/>
      <c r="J717" s="170"/>
      <c r="K717" s="170"/>
      <c r="L717" s="170"/>
      <c r="M717" s="170"/>
      <c r="N717" s="170"/>
      <c r="O717" s="170"/>
      <c r="P717" s="170"/>
      <c r="Q717" s="170"/>
      <c r="T717" s="38"/>
    </row>
    <row r="718" ht="15.75" customHeight="1">
      <c r="C718" s="170"/>
      <c r="D718" s="170"/>
      <c r="E718" s="171"/>
      <c r="F718" s="170"/>
      <c r="G718" s="170"/>
      <c r="H718" s="170"/>
      <c r="I718" s="170"/>
      <c r="J718" s="170"/>
      <c r="K718" s="170"/>
      <c r="L718" s="170"/>
      <c r="M718" s="170"/>
      <c r="N718" s="170"/>
      <c r="O718" s="170"/>
      <c r="P718" s="170"/>
      <c r="Q718" s="170"/>
      <c r="T718" s="38"/>
    </row>
    <row r="719" ht="15.75" customHeight="1">
      <c r="C719" s="170"/>
      <c r="D719" s="170"/>
      <c r="E719" s="171"/>
      <c r="F719" s="170"/>
      <c r="G719" s="170"/>
      <c r="H719" s="170"/>
      <c r="I719" s="170"/>
      <c r="J719" s="170"/>
      <c r="K719" s="170"/>
      <c r="L719" s="170"/>
      <c r="M719" s="170"/>
      <c r="N719" s="170"/>
      <c r="O719" s="170"/>
      <c r="P719" s="170"/>
      <c r="Q719" s="170"/>
      <c r="T719" s="38"/>
    </row>
    <row r="720" ht="15.75" customHeight="1">
      <c r="C720" s="170"/>
      <c r="D720" s="170"/>
      <c r="E720" s="171"/>
      <c r="F720" s="170"/>
      <c r="G720" s="170"/>
      <c r="H720" s="170"/>
      <c r="I720" s="170"/>
      <c r="J720" s="170"/>
      <c r="K720" s="170"/>
      <c r="L720" s="170"/>
      <c r="M720" s="170"/>
      <c r="N720" s="170"/>
      <c r="O720" s="170"/>
      <c r="P720" s="170"/>
      <c r="Q720" s="170"/>
      <c r="T720" s="38"/>
    </row>
    <row r="721" ht="15.75" customHeight="1">
      <c r="C721" s="170"/>
      <c r="D721" s="170"/>
      <c r="E721" s="171"/>
      <c r="F721" s="170"/>
      <c r="G721" s="170"/>
      <c r="H721" s="170"/>
      <c r="I721" s="170"/>
      <c r="J721" s="170"/>
      <c r="K721" s="170"/>
      <c r="L721" s="170"/>
      <c r="M721" s="170"/>
      <c r="N721" s="170"/>
      <c r="O721" s="170"/>
      <c r="P721" s="170"/>
      <c r="Q721" s="170"/>
      <c r="T721" s="38"/>
    </row>
    <row r="722" ht="15.75" customHeight="1">
      <c r="C722" s="170"/>
      <c r="D722" s="170"/>
      <c r="E722" s="171"/>
      <c r="F722" s="170"/>
      <c r="G722" s="170"/>
      <c r="H722" s="170"/>
      <c r="I722" s="170"/>
      <c r="J722" s="170"/>
      <c r="K722" s="170"/>
      <c r="L722" s="170"/>
      <c r="M722" s="170"/>
      <c r="N722" s="170"/>
      <c r="O722" s="170"/>
      <c r="P722" s="170"/>
      <c r="Q722" s="170"/>
      <c r="T722" s="38"/>
    </row>
    <row r="723" ht="15.75" customHeight="1">
      <c r="C723" s="170"/>
      <c r="D723" s="170"/>
      <c r="E723" s="171"/>
      <c r="F723" s="170"/>
      <c r="G723" s="170"/>
      <c r="H723" s="170"/>
      <c r="I723" s="170"/>
      <c r="J723" s="170"/>
      <c r="K723" s="170"/>
      <c r="L723" s="170"/>
      <c r="M723" s="170"/>
      <c r="N723" s="170"/>
      <c r="O723" s="170"/>
      <c r="P723" s="170"/>
      <c r="Q723" s="170"/>
      <c r="T723" s="38"/>
    </row>
    <row r="724" ht="15.75" customHeight="1">
      <c r="C724" s="170"/>
      <c r="D724" s="170"/>
      <c r="E724" s="171"/>
      <c r="F724" s="170"/>
      <c r="G724" s="170"/>
      <c r="H724" s="170"/>
      <c r="I724" s="170"/>
      <c r="J724" s="170"/>
      <c r="K724" s="170"/>
      <c r="L724" s="170"/>
      <c r="M724" s="170"/>
      <c r="N724" s="170"/>
      <c r="O724" s="170"/>
      <c r="P724" s="170"/>
      <c r="Q724" s="170"/>
      <c r="T724" s="38"/>
    </row>
    <row r="725" ht="15.75" customHeight="1">
      <c r="C725" s="170"/>
      <c r="D725" s="170"/>
      <c r="E725" s="171"/>
      <c r="F725" s="170"/>
      <c r="G725" s="170"/>
      <c r="H725" s="170"/>
      <c r="I725" s="170"/>
      <c r="J725" s="170"/>
      <c r="K725" s="170"/>
      <c r="L725" s="170"/>
      <c r="M725" s="170"/>
      <c r="N725" s="170"/>
      <c r="O725" s="170"/>
      <c r="P725" s="170"/>
      <c r="Q725" s="170"/>
      <c r="T725" s="38"/>
    </row>
    <row r="726" ht="15.75" customHeight="1">
      <c r="C726" s="170"/>
      <c r="D726" s="170"/>
      <c r="E726" s="171"/>
      <c r="F726" s="170"/>
      <c r="G726" s="170"/>
      <c r="H726" s="170"/>
      <c r="I726" s="170"/>
      <c r="J726" s="170"/>
      <c r="K726" s="170"/>
      <c r="L726" s="170"/>
      <c r="M726" s="170"/>
      <c r="N726" s="170"/>
      <c r="O726" s="170"/>
      <c r="P726" s="170"/>
      <c r="Q726" s="170"/>
      <c r="T726" s="38"/>
    </row>
    <row r="727" ht="15.75" customHeight="1">
      <c r="C727" s="170"/>
      <c r="D727" s="170"/>
      <c r="E727" s="171"/>
      <c r="F727" s="170"/>
      <c r="G727" s="170"/>
      <c r="H727" s="170"/>
      <c r="I727" s="170"/>
      <c r="J727" s="170"/>
      <c r="K727" s="170"/>
      <c r="L727" s="170"/>
      <c r="M727" s="170"/>
      <c r="N727" s="170"/>
      <c r="O727" s="170"/>
      <c r="P727" s="170"/>
      <c r="Q727" s="170"/>
      <c r="T727" s="38"/>
    </row>
    <row r="728" ht="15.75" customHeight="1">
      <c r="C728" s="170"/>
      <c r="D728" s="170"/>
      <c r="E728" s="171"/>
      <c r="F728" s="170"/>
      <c r="G728" s="170"/>
      <c r="H728" s="170"/>
      <c r="I728" s="170"/>
      <c r="J728" s="170"/>
      <c r="K728" s="170"/>
      <c r="L728" s="170"/>
      <c r="M728" s="170"/>
      <c r="N728" s="170"/>
      <c r="O728" s="170"/>
      <c r="P728" s="170"/>
      <c r="Q728" s="170"/>
      <c r="T728" s="38"/>
    </row>
    <row r="729" ht="15.75" customHeight="1">
      <c r="C729" s="170"/>
      <c r="D729" s="170"/>
      <c r="E729" s="171"/>
      <c r="F729" s="170"/>
      <c r="G729" s="170"/>
      <c r="H729" s="170"/>
      <c r="I729" s="170"/>
      <c r="J729" s="170"/>
      <c r="K729" s="170"/>
      <c r="L729" s="170"/>
      <c r="M729" s="170"/>
      <c r="N729" s="170"/>
      <c r="O729" s="170"/>
      <c r="P729" s="170"/>
      <c r="Q729" s="170"/>
      <c r="T729" s="38"/>
    </row>
    <row r="730" ht="15.75" customHeight="1">
      <c r="C730" s="170"/>
      <c r="D730" s="170"/>
      <c r="E730" s="171"/>
      <c r="F730" s="170"/>
      <c r="G730" s="170"/>
      <c r="H730" s="170"/>
      <c r="I730" s="170"/>
      <c r="J730" s="170"/>
      <c r="K730" s="170"/>
      <c r="L730" s="170"/>
      <c r="M730" s="170"/>
      <c r="N730" s="170"/>
      <c r="O730" s="170"/>
      <c r="P730" s="170"/>
      <c r="Q730" s="170"/>
      <c r="T730" s="38"/>
    </row>
    <row r="731" ht="15.75" customHeight="1">
      <c r="C731" s="170"/>
      <c r="D731" s="170"/>
      <c r="E731" s="171"/>
      <c r="F731" s="170"/>
      <c r="G731" s="170"/>
      <c r="H731" s="170"/>
      <c r="I731" s="170"/>
      <c r="J731" s="170"/>
      <c r="K731" s="170"/>
      <c r="L731" s="170"/>
      <c r="M731" s="170"/>
      <c r="N731" s="170"/>
      <c r="O731" s="170"/>
      <c r="P731" s="170"/>
      <c r="Q731" s="170"/>
      <c r="T731" s="38"/>
    </row>
    <row r="732" ht="15.75" customHeight="1">
      <c r="C732" s="170"/>
      <c r="D732" s="170"/>
      <c r="E732" s="171"/>
      <c r="F732" s="170"/>
      <c r="G732" s="170"/>
      <c r="H732" s="170"/>
      <c r="I732" s="170"/>
      <c r="J732" s="170"/>
      <c r="K732" s="170"/>
      <c r="L732" s="170"/>
      <c r="M732" s="170"/>
      <c r="N732" s="170"/>
      <c r="O732" s="170"/>
      <c r="P732" s="170"/>
      <c r="Q732" s="170"/>
      <c r="T732" s="38"/>
    </row>
    <row r="733" ht="15.75" customHeight="1">
      <c r="C733" s="170"/>
      <c r="D733" s="170"/>
      <c r="E733" s="171"/>
      <c r="F733" s="170"/>
      <c r="G733" s="170"/>
      <c r="H733" s="170"/>
      <c r="I733" s="170"/>
      <c r="J733" s="170"/>
      <c r="K733" s="170"/>
      <c r="L733" s="170"/>
      <c r="M733" s="170"/>
      <c r="N733" s="170"/>
      <c r="O733" s="170"/>
      <c r="P733" s="170"/>
      <c r="Q733" s="170"/>
      <c r="T733" s="38"/>
    </row>
    <row r="734" ht="15.75" customHeight="1">
      <c r="C734" s="170"/>
      <c r="D734" s="170"/>
      <c r="E734" s="171"/>
      <c r="F734" s="170"/>
      <c r="G734" s="170"/>
      <c r="H734" s="170"/>
      <c r="I734" s="170"/>
      <c r="J734" s="170"/>
      <c r="K734" s="170"/>
      <c r="L734" s="170"/>
      <c r="M734" s="170"/>
      <c r="N734" s="170"/>
      <c r="O734" s="170"/>
      <c r="P734" s="170"/>
      <c r="Q734" s="170"/>
      <c r="T734" s="38"/>
    </row>
    <row r="735" ht="15.75" customHeight="1">
      <c r="C735" s="170"/>
      <c r="D735" s="170"/>
      <c r="E735" s="171"/>
      <c r="F735" s="170"/>
      <c r="G735" s="170"/>
      <c r="H735" s="170"/>
      <c r="I735" s="170"/>
      <c r="J735" s="170"/>
      <c r="K735" s="170"/>
      <c r="L735" s="170"/>
      <c r="M735" s="170"/>
      <c r="N735" s="170"/>
      <c r="O735" s="170"/>
      <c r="P735" s="170"/>
      <c r="Q735" s="170"/>
      <c r="T735" s="38"/>
    </row>
    <row r="736" ht="15.75" customHeight="1">
      <c r="C736" s="170"/>
      <c r="D736" s="170"/>
      <c r="E736" s="171"/>
      <c r="F736" s="170"/>
      <c r="G736" s="170"/>
      <c r="H736" s="170"/>
      <c r="I736" s="170"/>
      <c r="J736" s="170"/>
      <c r="K736" s="170"/>
      <c r="L736" s="170"/>
      <c r="M736" s="170"/>
      <c r="N736" s="170"/>
      <c r="O736" s="170"/>
      <c r="P736" s="170"/>
      <c r="Q736" s="170"/>
      <c r="T736" s="38"/>
    </row>
    <row r="737" ht="15.75" customHeight="1">
      <c r="C737" s="170"/>
      <c r="D737" s="170"/>
      <c r="E737" s="171"/>
      <c r="F737" s="170"/>
      <c r="G737" s="170"/>
      <c r="H737" s="170"/>
      <c r="I737" s="170"/>
      <c r="J737" s="170"/>
      <c r="K737" s="170"/>
      <c r="L737" s="170"/>
      <c r="M737" s="170"/>
      <c r="N737" s="170"/>
      <c r="O737" s="170"/>
      <c r="P737" s="170"/>
      <c r="Q737" s="170"/>
      <c r="T737" s="38"/>
    </row>
    <row r="738" ht="15.75" customHeight="1">
      <c r="C738" s="170"/>
      <c r="D738" s="170"/>
      <c r="E738" s="171"/>
      <c r="F738" s="170"/>
      <c r="G738" s="170"/>
      <c r="H738" s="170"/>
      <c r="I738" s="170"/>
      <c r="J738" s="170"/>
      <c r="K738" s="170"/>
      <c r="L738" s="170"/>
      <c r="M738" s="170"/>
      <c r="N738" s="170"/>
      <c r="O738" s="170"/>
      <c r="P738" s="170"/>
      <c r="Q738" s="170"/>
      <c r="T738" s="38"/>
    </row>
    <row r="739" ht="15.75" customHeight="1">
      <c r="C739" s="170"/>
      <c r="D739" s="170"/>
      <c r="E739" s="171"/>
      <c r="F739" s="170"/>
      <c r="G739" s="170"/>
      <c r="H739" s="170"/>
      <c r="I739" s="170"/>
      <c r="J739" s="170"/>
      <c r="K739" s="170"/>
      <c r="L739" s="170"/>
      <c r="M739" s="170"/>
      <c r="N739" s="170"/>
      <c r="O739" s="170"/>
      <c r="P739" s="170"/>
      <c r="Q739" s="170"/>
      <c r="T739" s="38"/>
    </row>
    <row r="740" ht="15.75" customHeight="1">
      <c r="C740" s="170"/>
      <c r="D740" s="170"/>
      <c r="E740" s="171"/>
      <c r="F740" s="170"/>
      <c r="G740" s="170"/>
      <c r="H740" s="170"/>
      <c r="I740" s="170"/>
      <c r="J740" s="170"/>
      <c r="K740" s="170"/>
      <c r="L740" s="170"/>
      <c r="M740" s="170"/>
      <c r="N740" s="170"/>
      <c r="O740" s="170"/>
      <c r="P740" s="170"/>
      <c r="Q740" s="170"/>
      <c r="T740" s="38"/>
    </row>
    <row r="741" ht="15.75" customHeight="1">
      <c r="C741" s="170"/>
      <c r="D741" s="170"/>
      <c r="E741" s="171"/>
      <c r="F741" s="170"/>
      <c r="G741" s="170"/>
      <c r="H741" s="170"/>
      <c r="I741" s="170"/>
      <c r="J741" s="170"/>
      <c r="K741" s="170"/>
      <c r="L741" s="170"/>
      <c r="M741" s="170"/>
      <c r="N741" s="170"/>
      <c r="O741" s="170"/>
      <c r="P741" s="170"/>
      <c r="Q741" s="170"/>
      <c r="T741" s="38"/>
    </row>
    <row r="742" ht="15.75" customHeight="1">
      <c r="C742" s="170"/>
      <c r="D742" s="170"/>
      <c r="E742" s="171"/>
      <c r="F742" s="170"/>
      <c r="G742" s="170"/>
      <c r="H742" s="170"/>
      <c r="I742" s="170"/>
      <c r="J742" s="170"/>
      <c r="K742" s="170"/>
      <c r="L742" s="170"/>
      <c r="M742" s="170"/>
      <c r="N742" s="170"/>
      <c r="O742" s="170"/>
      <c r="P742" s="170"/>
      <c r="Q742" s="170"/>
      <c r="T742" s="38"/>
    </row>
    <row r="743" ht="15.75" customHeight="1">
      <c r="C743" s="170"/>
      <c r="D743" s="170"/>
      <c r="E743" s="171"/>
      <c r="F743" s="170"/>
      <c r="G743" s="170"/>
      <c r="H743" s="170"/>
      <c r="I743" s="170"/>
      <c r="J743" s="170"/>
      <c r="K743" s="170"/>
      <c r="L743" s="170"/>
      <c r="M743" s="170"/>
      <c r="N743" s="170"/>
      <c r="O743" s="170"/>
      <c r="P743" s="170"/>
      <c r="Q743" s="170"/>
      <c r="T743" s="38"/>
    </row>
    <row r="744" ht="15.75" customHeight="1">
      <c r="C744" s="170"/>
      <c r="D744" s="170"/>
      <c r="E744" s="171"/>
      <c r="F744" s="170"/>
      <c r="G744" s="170"/>
      <c r="H744" s="170"/>
      <c r="I744" s="170"/>
      <c r="J744" s="170"/>
      <c r="K744" s="170"/>
      <c r="L744" s="170"/>
      <c r="M744" s="170"/>
      <c r="N744" s="170"/>
      <c r="O744" s="170"/>
      <c r="P744" s="170"/>
      <c r="Q744" s="170"/>
      <c r="T744" s="38"/>
    </row>
    <row r="745" ht="15.75" customHeight="1">
      <c r="C745" s="170"/>
      <c r="D745" s="170"/>
      <c r="E745" s="171"/>
      <c r="F745" s="170"/>
      <c r="G745" s="170"/>
      <c r="H745" s="170"/>
      <c r="I745" s="170"/>
      <c r="J745" s="170"/>
      <c r="K745" s="170"/>
      <c r="L745" s="170"/>
      <c r="M745" s="170"/>
      <c r="N745" s="170"/>
      <c r="O745" s="170"/>
      <c r="P745" s="170"/>
      <c r="Q745" s="170"/>
      <c r="T745" s="38"/>
    </row>
    <row r="746" ht="15.75" customHeight="1">
      <c r="C746" s="170"/>
      <c r="D746" s="170"/>
      <c r="E746" s="171"/>
      <c r="F746" s="170"/>
      <c r="G746" s="170"/>
      <c r="H746" s="170"/>
      <c r="I746" s="170"/>
      <c r="J746" s="170"/>
      <c r="K746" s="170"/>
      <c r="L746" s="170"/>
      <c r="M746" s="170"/>
      <c r="N746" s="170"/>
      <c r="O746" s="170"/>
      <c r="P746" s="170"/>
      <c r="Q746" s="170"/>
      <c r="T746" s="38"/>
    </row>
    <row r="747" ht="15.75" customHeight="1">
      <c r="C747" s="170"/>
      <c r="D747" s="170"/>
      <c r="E747" s="171"/>
      <c r="F747" s="170"/>
      <c r="G747" s="170"/>
      <c r="H747" s="170"/>
      <c r="I747" s="170"/>
      <c r="J747" s="170"/>
      <c r="K747" s="170"/>
      <c r="L747" s="170"/>
      <c r="M747" s="170"/>
      <c r="N747" s="170"/>
      <c r="O747" s="170"/>
      <c r="P747" s="170"/>
      <c r="Q747" s="170"/>
      <c r="T747" s="38"/>
    </row>
    <row r="748" ht="15.75" customHeight="1">
      <c r="C748" s="170"/>
      <c r="D748" s="170"/>
      <c r="E748" s="171"/>
      <c r="F748" s="170"/>
      <c r="G748" s="170"/>
      <c r="H748" s="170"/>
      <c r="I748" s="170"/>
      <c r="J748" s="170"/>
      <c r="K748" s="170"/>
      <c r="L748" s="170"/>
      <c r="M748" s="170"/>
      <c r="N748" s="170"/>
      <c r="O748" s="170"/>
      <c r="P748" s="170"/>
      <c r="Q748" s="170"/>
      <c r="T748" s="38"/>
    </row>
    <row r="749" ht="15.75" customHeight="1">
      <c r="C749" s="170"/>
      <c r="D749" s="170"/>
      <c r="E749" s="171"/>
      <c r="F749" s="170"/>
      <c r="G749" s="170"/>
      <c r="H749" s="170"/>
      <c r="I749" s="170"/>
      <c r="J749" s="170"/>
      <c r="K749" s="170"/>
      <c r="L749" s="170"/>
      <c r="M749" s="170"/>
      <c r="N749" s="170"/>
      <c r="O749" s="170"/>
      <c r="P749" s="170"/>
      <c r="Q749" s="170"/>
      <c r="T749" s="38"/>
    </row>
    <row r="750" ht="15.75" customHeight="1">
      <c r="C750" s="170"/>
      <c r="D750" s="170"/>
      <c r="E750" s="171"/>
      <c r="F750" s="170"/>
      <c r="G750" s="170"/>
      <c r="H750" s="170"/>
      <c r="I750" s="170"/>
      <c r="J750" s="170"/>
      <c r="K750" s="170"/>
      <c r="L750" s="170"/>
      <c r="M750" s="170"/>
      <c r="N750" s="170"/>
      <c r="O750" s="170"/>
      <c r="P750" s="170"/>
      <c r="Q750" s="170"/>
      <c r="T750" s="38"/>
    </row>
    <row r="751" ht="15.75" customHeight="1">
      <c r="C751" s="170"/>
      <c r="D751" s="170"/>
      <c r="E751" s="171"/>
      <c r="F751" s="170"/>
      <c r="G751" s="170"/>
      <c r="H751" s="170"/>
      <c r="I751" s="170"/>
      <c r="J751" s="170"/>
      <c r="K751" s="170"/>
      <c r="L751" s="170"/>
      <c r="M751" s="170"/>
      <c r="N751" s="170"/>
      <c r="O751" s="170"/>
      <c r="P751" s="170"/>
      <c r="Q751" s="170"/>
      <c r="T751" s="38"/>
    </row>
    <row r="752" ht="15.75" customHeight="1">
      <c r="C752" s="170"/>
      <c r="D752" s="170"/>
      <c r="E752" s="171"/>
      <c r="F752" s="170"/>
      <c r="G752" s="170"/>
      <c r="H752" s="170"/>
      <c r="I752" s="170"/>
      <c r="J752" s="170"/>
      <c r="K752" s="170"/>
      <c r="L752" s="170"/>
      <c r="M752" s="170"/>
      <c r="N752" s="170"/>
      <c r="O752" s="170"/>
      <c r="P752" s="170"/>
      <c r="Q752" s="170"/>
      <c r="T752" s="38"/>
    </row>
    <row r="753" ht="15.75" customHeight="1">
      <c r="C753" s="170"/>
      <c r="D753" s="170"/>
      <c r="E753" s="171"/>
      <c r="F753" s="170"/>
      <c r="G753" s="170"/>
      <c r="H753" s="170"/>
      <c r="I753" s="170"/>
      <c r="J753" s="170"/>
      <c r="K753" s="170"/>
      <c r="L753" s="170"/>
      <c r="M753" s="170"/>
      <c r="N753" s="170"/>
      <c r="O753" s="170"/>
      <c r="P753" s="170"/>
      <c r="Q753" s="170"/>
      <c r="T753" s="38"/>
    </row>
    <row r="754" ht="15.75" customHeight="1">
      <c r="C754" s="170"/>
      <c r="D754" s="170"/>
      <c r="E754" s="171"/>
      <c r="F754" s="170"/>
      <c r="G754" s="170"/>
      <c r="H754" s="170"/>
      <c r="I754" s="170"/>
      <c r="J754" s="170"/>
      <c r="K754" s="170"/>
      <c r="L754" s="170"/>
      <c r="M754" s="170"/>
      <c r="N754" s="170"/>
      <c r="O754" s="170"/>
      <c r="P754" s="170"/>
      <c r="Q754" s="170"/>
      <c r="T754" s="38"/>
    </row>
    <row r="755" ht="15.75" customHeight="1">
      <c r="C755" s="170"/>
      <c r="D755" s="170"/>
      <c r="E755" s="171"/>
      <c r="F755" s="170"/>
      <c r="G755" s="170"/>
      <c r="H755" s="170"/>
      <c r="I755" s="170"/>
      <c r="J755" s="170"/>
      <c r="K755" s="170"/>
      <c r="L755" s="170"/>
      <c r="M755" s="170"/>
      <c r="N755" s="170"/>
      <c r="O755" s="170"/>
      <c r="P755" s="170"/>
      <c r="Q755" s="170"/>
      <c r="T755" s="38"/>
    </row>
    <row r="756" ht="15.75" customHeight="1">
      <c r="C756" s="170"/>
      <c r="D756" s="170"/>
      <c r="E756" s="171"/>
      <c r="F756" s="170"/>
      <c r="G756" s="170"/>
      <c r="H756" s="170"/>
      <c r="I756" s="170"/>
      <c r="J756" s="170"/>
      <c r="K756" s="170"/>
      <c r="L756" s="170"/>
      <c r="M756" s="170"/>
      <c r="N756" s="170"/>
      <c r="O756" s="170"/>
      <c r="P756" s="170"/>
      <c r="Q756" s="170"/>
      <c r="T756" s="38"/>
    </row>
    <row r="757" ht="15.75" customHeight="1">
      <c r="C757" s="170"/>
      <c r="D757" s="170"/>
      <c r="E757" s="171"/>
      <c r="F757" s="170"/>
      <c r="G757" s="170"/>
      <c r="H757" s="170"/>
      <c r="I757" s="170"/>
      <c r="J757" s="170"/>
      <c r="K757" s="170"/>
      <c r="L757" s="170"/>
      <c r="M757" s="170"/>
      <c r="N757" s="170"/>
      <c r="O757" s="170"/>
      <c r="P757" s="170"/>
      <c r="Q757" s="170"/>
      <c r="T757" s="38"/>
    </row>
    <row r="758" ht="15.75" customHeight="1">
      <c r="C758" s="170"/>
      <c r="D758" s="170"/>
      <c r="E758" s="171"/>
      <c r="F758" s="170"/>
      <c r="G758" s="170"/>
      <c r="H758" s="170"/>
      <c r="I758" s="170"/>
      <c r="J758" s="170"/>
      <c r="K758" s="170"/>
      <c r="L758" s="170"/>
      <c r="M758" s="170"/>
      <c r="N758" s="170"/>
      <c r="O758" s="170"/>
      <c r="P758" s="170"/>
      <c r="Q758" s="170"/>
      <c r="T758" s="38"/>
    </row>
    <row r="759" ht="15.75" customHeight="1">
      <c r="C759" s="170"/>
      <c r="D759" s="170"/>
      <c r="E759" s="171"/>
      <c r="F759" s="170"/>
      <c r="G759" s="170"/>
      <c r="H759" s="170"/>
      <c r="I759" s="170"/>
      <c r="J759" s="170"/>
      <c r="K759" s="170"/>
      <c r="L759" s="170"/>
      <c r="M759" s="170"/>
      <c r="N759" s="170"/>
      <c r="O759" s="170"/>
      <c r="P759" s="170"/>
      <c r="Q759" s="170"/>
      <c r="T759" s="38"/>
    </row>
    <row r="760" ht="15.75" customHeight="1">
      <c r="C760" s="170"/>
      <c r="D760" s="170"/>
      <c r="E760" s="171"/>
      <c r="F760" s="170"/>
      <c r="G760" s="170"/>
      <c r="H760" s="170"/>
      <c r="I760" s="170"/>
      <c r="J760" s="170"/>
      <c r="K760" s="170"/>
      <c r="L760" s="170"/>
      <c r="M760" s="170"/>
      <c r="N760" s="170"/>
      <c r="O760" s="170"/>
      <c r="P760" s="170"/>
      <c r="Q760" s="170"/>
      <c r="T760" s="38"/>
    </row>
    <row r="761" ht="15.75" customHeight="1">
      <c r="C761" s="170"/>
      <c r="D761" s="170"/>
      <c r="E761" s="171"/>
      <c r="F761" s="170"/>
      <c r="G761" s="170"/>
      <c r="H761" s="170"/>
      <c r="I761" s="170"/>
      <c r="J761" s="170"/>
      <c r="K761" s="170"/>
      <c r="L761" s="170"/>
      <c r="M761" s="170"/>
      <c r="N761" s="170"/>
      <c r="O761" s="170"/>
      <c r="P761" s="170"/>
      <c r="Q761" s="170"/>
      <c r="T761" s="38"/>
    </row>
    <row r="762" ht="15.75" customHeight="1">
      <c r="C762" s="170"/>
      <c r="D762" s="170"/>
      <c r="E762" s="171"/>
      <c r="F762" s="170"/>
      <c r="G762" s="170"/>
      <c r="H762" s="170"/>
      <c r="I762" s="170"/>
      <c r="J762" s="170"/>
      <c r="K762" s="170"/>
      <c r="L762" s="170"/>
      <c r="M762" s="170"/>
      <c r="N762" s="170"/>
      <c r="O762" s="170"/>
      <c r="P762" s="170"/>
      <c r="Q762" s="170"/>
      <c r="T762" s="38"/>
    </row>
    <row r="763" ht="15.75" customHeight="1">
      <c r="C763" s="170"/>
      <c r="D763" s="170"/>
      <c r="E763" s="171"/>
      <c r="F763" s="170"/>
      <c r="G763" s="170"/>
      <c r="H763" s="170"/>
      <c r="I763" s="170"/>
      <c r="J763" s="170"/>
      <c r="K763" s="170"/>
      <c r="L763" s="170"/>
      <c r="M763" s="170"/>
      <c r="N763" s="170"/>
      <c r="O763" s="170"/>
      <c r="P763" s="170"/>
      <c r="Q763" s="170"/>
      <c r="T763" s="38"/>
    </row>
    <row r="764" ht="15.75" customHeight="1">
      <c r="C764" s="170"/>
      <c r="D764" s="170"/>
      <c r="E764" s="171"/>
      <c r="F764" s="170"/>
      <c r="G764" s="170"/>
      <c r="H764" s="170"/>
      <c r="I764" s="170"/>
      <c r="J764" s="170"/>
      <c r="K764" s="170"/>
      <c r="L764" s="170"/>
      <c r="M764" s="170"/>
      <c r="N764" s="170"/>
      <c r="O764" s="170"/>
      <c r="P764" s="170"/>
      <c r="Q764" s="170"/>
      <c r="T764" s="38"/>
    </row>
    <row r="765" ht="15.75" customHeight="1">
      <c r="C765" s="170"/>
      <c r="D765" s="170"/>
      <c r="E765" s="171"/>
      <c r="F765" s="170"/>
      <c r="G765" s="170"/>
      <c r="H765" s="170"/>
      <c r="I765" s="170"/>
      <c r="J765" s="170"/>
      <c r="K765" s="170"/>
      <c r="L765" s="170"/>
      <c r="M765" s="170"/>
      <c r="N765" s="170"/>
      <c r="O765" s="170"/>
      <c r="P765" s="170"/>
      <c r="Q765" s="170"/>
      <c r="T765" s="38"/>
    </row>
    <row r="766" ht="15.75" customHeight="1">
      <c r="C766" s="170"/>
      <c r="D766" s="170"/>
      <c r="E766" s="171"/>
      <c r="F766" s="170"/>
      <c r="G766" s="170"/>
      <c r="H766" s="170"/>
      <c r="I766" s="170"/>
      <c r="J766" s="170"/>
      <c r="K766" s="170"/>
      <c r="L766" s="170"/>
      <c r="M766" s="170"/>
      <c r="N766" s="170"/>
      <c r="O766" s="170"/>
      <c r="P766" s="170"/>
      <c r="Q766" s="170"/>
      <c r="T766" s="38"/>
    </row>
    <row r="767" ht="15.75" customHeight="1">
      <c r="C767" s="170"/>
      <c r="D767" s="170"/>
      <c r="E767" s="171"/>
      <c r="F767" s="170"/>
      <c r="G767" s="170"/>
      <c r="H767" s="170"/>
      <c r="I767" s="170"/>
      <c r="J767" s="170"/>
      <c r="K767" s="170"/>
      <c r="L767" s="170"/>
      <c r="M767" s="170"/>
      <c r="N767" s="170"/>
      <c r="O767" s="170"/>
      <c r="P767" s="170"/>
      <c r="Q767" s="170"/>
      <c r="T767" s="38"/>
    </row>
    <row r="768" ht="15.75" customHeight="1">
      <c r="C768" s="170"/>
      <c r="D768" s="170"/>
      <c r="E768" s="171"/>
      <c r="F768" s="170"/>
      <c r="G768" s="170"/>
      <c r="H768" s="170"/>
      <c r="I768" s="170"/>
      <c r="J768" s="170"/>
      <c r="K768" s="170"/>
      <c r="L768" s="170"/>
      <c r="M768" s="170"/>
      <c r="N768" s="170"/>
      <c r="O768" s="170"/>
      <c r="P768" s="170"/>
      <c r="Q768" s="170"/>
      <c r="T768" s="38"/>
    </row>
    <row r="769" ht="15.75" customHeight="1">
      <c r="C769" s="170"/>
      <c r="D769" s="170"/>
      <c r="E769" s="171"/>
      <c r="F769" s="170"/>
      <c r="G769" s="170"/>
      <c r="H769" s="170"/>
      <c r="I769" s="170"/>
      <c r="J769" s="170"/>
      <c r="K769" s="170"/>
      <c r="L769" s="170"/>
      <c r="M769" s="170"/>
      <c r="N769" s="170"/>
      <c r="O769" s="170"/>
      <c r="P769" s="170"/>
      <c r="Q769" s="170"/>
      <c r="T769" s="38"/>
    </row>
    <row r="770" ht="15.75" customHeight="1">
      <c r="C770" s="170"/>
      <c r="D770" s="170"/>
      <c r="E770" s="171"/>
      <c r="F770" s="170"/>
      <c r="G770" s="170"/>
      <c r="H770" s="170"/>
      <c r="I770" s="170"/>
      <c r="J770" s="170"/>
      <c r="K770" s="170"/>
      <c r="L770" s="170"/>
      <c r="M770" s="170"/>
      <c r="N770" s="170"/>
      <c r="O770" s="170"/>
      <c r="P770" s="170"/>
      <c r="Q770" s="170"/>
      <c r="T770" s="38"/>
    </row>
    <row r="771" ht="15.75" customHeight="1">
      <c r="C771" s="170"/>
      <c r="D771" s="170"/>
      <c r="E771" s="171"/>
      <c r="F771" s="170"/>
      <c r="G771" s="170"/>
      <c r="H771" s="170"/>
      <c r="I771" s="170"/>
      <c r="J771" s="170"/>
      <c r="K771" s="170"/>
      <c r="L771" s="170"/>
      <c r="M771" s="170"/>
      <c r="N771" s="170"/>
      <c r="O771" s="170"/>
      <c r="P771" s="170"/>
      <c r="Q771" s="170"/>
      <c r="T771" s="38"/>
    </row>
    <row r="772" ht="15.75" customHeight="1">
      <c r="C772" s="170"/>
      <c r="D772" s="170"/>
      <c r="E772" s="171"/>
      <c r="F772" s="170"/>
      <c r="G772" s="170"/>
      <c r="H772" s="170"/>
      <c r="I772" s="170"/>
      <c r="J772" s="170"/>
      <c r="K772" s="170"/>
      <c r="L772" s="170"/>
      <c r="M772" s="170"/>
      <c r="N772" s="170"/>
      <c r="O772" s="170"/>
      <c r="P772" s="170"/>
      <c r="Q772" s="170"/>
      <c r="T772" s="38"/>
    </row>
    <row r="773" ht="15.75" customHeight="1">
      <c r="C773" s="170"/>
      <c r="D773" s="170"/>
      <c r="E773" s="171"/>
      <c r="F773" s="170"/>
      <c r="G773" s="170"/>
      <c r="H773" s="170"/>
      <c r="I773" s="170"/>
      <c r="J773" s="170"/>
      <c r="K773" s="170"/>
      <c r="L773" s="170"/>
      <c r="M773" s="170"/>
      <c r="N773" s="170"/>
      <c r="O773" s="170"/>
      <c r="P773" s="170"/>
      <c r="Q773" s="170"/>
      <c r="T773" s="38"/>
    </row>
    <row r="774" ht="15.75" customHeight="1">
      <c r="C774" s="170"/>
      <c r="D774" s="170"/>
      <c r="E774" s="171"/>
      <c r="F774" s="170"/>
      <c r="G774" s="170"/>
      <c r="H774" s="170"/>
      <c r="I774" s="170"/>
      <c r="J774" s="170"/>
      <c r="K774" s="170"/>
      <c r="L774" s="170"/>
      <c r="M774" s="170"/>
      <c r="N774" s="170"/>
      <c r="O774" s="170"/>
      <c r="P774" s="170"/>
      <c r="Q774" s="170"/>
      <c r="T774" s="38"/>
    </row>
    <row r="775" ht="15.75" customHeight="1">
      <c r="C775" s="170"/>
      <c r="D775" s="170"/>
      <c r="E775" s="171"/>
      <c r="F775" s="170"/>
      <c r="G775" s="170"/>
      <c r="H775" s="170"/>
      <c r="I775" s="170"/>
      <c r="J775" s="170"/>
      <c r="K775" s="170"/>
      <c r="L775" s="170"/>
      <c r="M775" s="170"/>
      <c r="N775" s="170"/>
      <c r="O775" s="170"/>
      <c r="P775" s="170"/>
      <c r="Q775" s="170"/>
      <c r="T775" s="38"/>
    </row>
    <row r="776" ht="15.75" customHeight="1">
      <c r="C776" s="170"/>
      <c r="D776" s="170"/>
      <c r="E776" s="171"/>
      <c r="F776" s="170"/>
      <c r="G776" s="170"/>
      <c r="H776" s="170"/>
      <c r="I776" s="170"/>
      <c r="J776" s="170"/>
      <c r="K776" s="170"/>
      <c r="L776" s="170"/>
      <c r="M776" s="170"/>
      <c r="N776" s="170"/>
      <c r="O776" s="170"/>
      <c r="P776" s="170"/>
      <c r="Q776" s="170"/>
      <c r="T776" s="38"/>
    </row>
    <row r="777" ht="15.75" customHeight="1">
      <c r="C777" s="170"/>
      <c r="D777" s="170"/>
      <c r="E777" s="171"/>
      <c r="F777" s="170"/>
      <c r="G777" s="170"/>
      <c r="H777" s="170"/>
      <c r="I777" s="170"/>
      <c r="J777" s="170"/>
      <c r="K777" s="170"/>
      <c r="L777" s="170"/>
      <c r="M777" s="170"/>
      <c r="N777" s="170"/>
      <c r="O777" s="170"/>
      <c r="P777" s="170"/>
      <c r="Q777" s="170"/>
      <c r="T777" s="38"/>
    </row>
    <row r="778" ht="15.75" customHeight="1">
      <c r="C778" s="170"/>
      <c r="D778" s="170"/>
      <c r="E778" s="171"/>
      <c r="F778" s="170"/>
      <c r="G778" s="170"/>
      <c r="H778" s="170"/>
      <c r="I778" s="170"/>
      <c r="J778" s="170"/>
      <c r="K778" s="170"/>
      <c r="L778" s="170"/>
      <c r="M778" s="170"/>
      <c r="N778" s="170"/>
      <c r="O778" s="170"/>
      <c r="P778" s="170"/>
      <c r="Q778" s="170"/>
      <c r="T778" s="38"/>
    </row>
    <row r="779" ht="15.75" customHeight="1">
      <c r="C779" s="170"/>
      <c r="D779" s="170"/>
      <c r="E779" s="171"/>
      <c r="F779" s="170"/>
      <c r="G779" s="170"/>
      <c r="H779" s="170"/>
      <c r="I779" s="170"/>
      <c r="J779" s="170"/>
      <c r="K779" s="170"/>
      <c r="L779" s="170"/>
      <c r="M779" s="170"/>
      <c r="N779" s="170"/>
      <c r="O779" s="170"/>
      <c r="P779" s="170"/>
      <c r="Q779" s="170"/>
      <c r="T779" s="38"/>
    </row>
    <row r="780" ht="15.75" customHeight="1">
      <c r="C780" s="170"/>
      <c r="D780" s="170"/>
      <c r="E780" s="171"/>
      <c r="F780" s="170"/>
      <c r="G780" s="170"/>
      <c r="H780" s="170"/>
      <c r="I780" s="170"/>
      <c r="J780" s="170"/>
      <c r="K780" s="170"/>
      <c r="L780" s="170"/>
      <c r="M780" s="170"/>
      <c r="N780" s="170"/>
      <c r="O780" s="170"/>
      <c r="P780" s="170"/>
      <c r="Q780" s="170"/>
      <c r="T780" s="38"/>
    </row>
    <row r="781" ht="15.75" customHeight="1">
      <c r="C781" s="170"/>
      <c r="D781" s="170"/>
      <c r="E781" s="171"/>
      <c r="F781" s="170"/>
      <c r="G781" s="170"/>
      <c r="H781" s="170"/>
      <c r="I781" s="170"/>
      <c r="J781" s="170"/>
      <c r="K781" s="170"/>
      <c r="L781" s="170"/>
      <c r="M781" s="170"/>
      <c r="N781" s="170"/>
      <c r="O781" s="170"/>
      <c r="P781" s="170"/>
      <c r="Q781" s="170"/>
      <c r="T781" s="38"/>
    </row>
    <row r="782" ht="15.75" customHeight="1">
      <c r="C782" s="170"/>
      <c r="D782" s="170"/>
      <c r="E782" s="171"/>
      <c r="F782" s="170"/>
      <c r="G782" s="170"/>
      <c r="H782" s="170"/>
      <c r="I782" s="170"/>
      <c r="J782" s="170"/>
      <c r="K782" s="170"/>
      <c r="L782" s="170"/>
      <c r="M782" s="170"/>
      <c r="N782" s="170"/>
      <c r="O782" s="170"/>
      <c r="P782" s="170"/>
      <c r="Q782" s="170"/>
      <c r="T782" s="38"/>
    </row>
    <row r="783" ht="15.75" customHeight="1">
      <c r="C783" s="170"/>
      <c r="D783" s="170"/>
      <c r="E783" s="171"/>
      <c r="F783" s="170"/>
      <c r="G783" s="170"/>
      <c r="H783" s="170"/>
      <c r="I783" s="170"/>
      <c r="J783" s="170"/>
      <c r="K783" s="170"/>
      <c r="L783" s="170"/>
      <c r="M783" s="170"/>
      <c r="N783" s="170"/>
      <c r="O783" s="170"/>
      <c r="P783" s="170"/>
      <c r="Q783" s="170"/>
      <c r="T783" s="38"/>
    </row>
    <row r="784" ht="15.75" customHeight="1">
      <c r="C784" s="170"/>
      <c r="D784" s="170"/>
      <c r="E784" s="171"/>
      <c r="F784" s="170"/>
      <c r="G784" s="170"/>
      <c r="H784" s="170"/>
      <c r="I784" s="170"/>
      <c r="J784" s="170"/>
      <c r="K784" s="170"/>
      <c r="L784" s="170"/>
      <c r="M784" s="170"/>
      <c r="N784" s="170"/>
      <c r="O784" s="170"/>
      <c r="P784" s="170"/>
      <c r="Q784" s="170"/>
      <c r="T784" s="38"/>
    </row>
    <row r="785" ht="15.75" customHeight="1">
      <c r="C785" s="170"/>
      <c r="D785" s="170"/>
      <c r="E785" s="171"/>
      <c r="F785" s="170"/>
      <c r="G785" s="170"/>
      <c r="H785" s="170"/>
      <c r="I785" s="170"/>
      <c r="J785" s="170"/>
      <c r="K785" s="170"/>
      <c r="L785" s="170"/>
      <c r="M785" s="170"/>
      <c r="N785" s="170"/>
      <c r="O785" s="170"/>
      <c r="P785" s="170"/>
      <c r="Q785" s="170"/>
      <c r="T785" s="38"/>
    </row>
    <row r="786" ht="15.75" customHeight="1">
      <c r="C786" s="170"/>
      <c r="D786" s="170"/>
      <c r="E786" s="171"/>
      <c r="F786" s="170"/>
      <c r="G786" s="170"/>
      <c r="H786" s="170"/>
      <c r="I786" s="170"/>
      <c r="J786" s="170"/>
      <c r="K786" s="170"/>
      <c r="L786" s="170"/>
      <c r="M786" s="170"/>
      <c r="N786" s="170"/>
      <c r="O786" s="170"/>
      <c r="P786" s="170"/>
      <c r="Q786" s="170"/>
      <c r="T786" s="38"/>
    </row>
    <row r="787" ht="15.75" customHeight="1">
      <c r="C787" s="170"/>
      <c r="D787" s="170"/>
      <c r="E787" s="171"/>
      <c r="F787" s="170"/>
      <c r="G787" s="170"/>
      <c r="H787" s="170"/>
      <c r="I787" s="170"/>
      <c r="J787" s="170"/>
      <c r="K787" s="170"/>
      <c r="L787" s="170"/>
      <c r="M787" s="170"/>
      <c r="N787" s="170"/>
      <c r="O787" s="170"/>
      <c r="P787" s="170"/>
      <c r="Q787" s="170"/>
      <c r="T787" s="38"/>
    </row>
    <row r="788" ht="15.75" customHeight="1">
      <c r="C788" s="170"/>
      <c r="D788" s="170"/>
      <c r="E788" s="171"/>
      <c r="F788" s="170"/>
      <c r="G788" s="170"/>
      <c r="H788" s="170"/>
      <c r="I788" s="170"/>
      <c r="J788" s="170"/>
      <c r="K788" s="170"/>
      <c r="L788" s="170"/>
      <c r="M788" s="170"/>
      <c r="N788" s="170"/>
      <c r="O788" s="170"/>
      <c r="P788" s="170"/>
      <c r="Q788" s="170"/>
      <c r="T788" s="38"/>
    </row>
    <row r="789" ht="15.75" customHeight="1">
      <c r="C789" s="170"/>
      <c r="D789" s="170"/>
      <c r="E789" s="171"/>
      <c r="F789" s="170"/>
      <c r="G789" s="170"/>
      <c r="H789" s="170"/>
      <c r="I789" s="170"/>
      <c r="J789" s="170"/>
      <c r="K789" s="170"/>
      <c r="L789" s="170"/>
      <c r="M789" s="170"/>
      <c r="N789" s="170"/>
      <c r="O789" s="170"/>
      <c r="P789" s="170"/>
      <c r="Q789" s="170"/>
      <c r="T789" s="38"/>
    </row>
    <row r="790" ht="15.75" customHeight="1">
      <c r="C790" s="170"/>
      <c r="D790" s="170"/>
      <c r="E790" s="171"/>
      <c r="F790" s="170"/>
      <c r="G790" s="170"/>
      <c r="H790" s="170"/>
      <c r="I790" s="170"/>
      <c r="J790" s="170"/>
      <c r="K790" s="170"/>
      <c r="L790" s="170"/>
      <c r="M790" s="170"/>
      <c r="N790" s="170"/>
      <c r="O790" s="170"/>
      <c r="P790" s="170"/>
      <c r="Q790" s="170"/>
      <c r="T790" s="38"/>
    </row>
    <row r="791" ht="15.75" customHeight="1">
      <c r="C791" s="170"/>
      <c r="D791" s="170"/>
      <c r="E791" s="171"/>
      <c r="F791" s="170"/>
      <c r="G791" s="170"/>
      <c r="H791" s="170"/>
      <c r="I791" s="170"/>
      <c r="J791" s="170"/>
      <c r="K791" s="170"/>
      <c r="L791" s="170"/>
      <c r="M791" s="170"/>
      <c r="N791" s="170"/>
      <c r="O791" s="170"/>
      <c r="P791" s="170"/>
      <c r="Q791" s="170"/>
      <c r="T791" s="38"/>
    </row>
    <row r="792" ht="15.75" customHeight="1">
      <c r="C792" s="170"/>
      <c r="D792" s="170"/>
      <c r="E792" s="171"/>
      <c r="F792" s="170"/>
      <c r="G792" s="170"/>
      <c r="H792" s="170"/>
      <c r="I792" s="170"/>
      <c r="J792" s="170"/>
      <c r="K792" s="170"/>
      <c r="L792" s="170"/>
      <c r="M792" s="170"/>
      <c r="N792" s="170"/>
      <c r="O792" s="170"/>
      <c r="P792" s="170"/>
      <c r="Q792" s="170"/>
      <c r="T792" s="38"/>
    </row>
    <row r="793" ht="15.75" customHeight="1">
      <c r="C793" s="170"/>
      <c r="D793" s="170"/>
      <c r="E793" s="171"/>
      <c r="F793" s="170"/>
      <c r="G793" s="170"/>
      <c r="H793" s="170"/>
      <c r="I793" s="170"/>
      <c r="J793" s="170"/>
      <c r="K793" s="170"/>
      <c r="L793" s="170"/>
      <c r="M793" s="170"/>
      <c r="N793" s="170"/>
      <c r="O793" s="170"/>
      <c r="P793" s="170"/>
      <c r="Q793" s="170"/>
      <c r="T793" s="38"/>
    </row>
    <row r="794" ht="15.75" customHeight="1">
      <c r="C794" s="170"/>
      <c r="D794" s="170"/>
      <c r="E794" s="171"/>
      <c r="F794" s="170"/>
      <c r="G794" s="170"/>
      <c r="H794" s="170"/>
      <c r="I794" s="170"/>
      <c r="J794" s="170"/>
      <c r="K794" s="170"/>
      <c r="L794" s="170"/>
      <c r="M794" s="170"/>
      <c r="N794" s="170"/>
      <c r="O794" s="170"/>
      <c r="P794" s="170"/>
      <c r="Q794" s="170"/>
      <c r="T794" s="38"/>
    </row>
    <row r="795" ht="15.75" customHeight="1">
      <c r="C795" s="170"/>
      <c r="D795" s="170"/>
      <c r="E795" s="171"/>
      <c r="F795" s="170"/>
      <c r="G795" s="170"/>
      <c r="H795" s="170"/>
      <c r="I795" s="170"/>
      <c r="J795" s="170"/>
      <c r="K795" s="170"/>
      <c r="L795" s="170"/>
      <c r="M795" s="170"/>
      <c r="N795" s="170"/>
      <c r="O795" s="170"/>
      <c r="P795" s="170"/>
      <c r="Q795" s="170"/>
      <c r="T795" s="38"/>
    </row>
    <row r="796" ht="15.75" customHeight="1">
      <c r="C796" s="170"/>
      <c r="D796" s="170"/>
      <c r="E796" s="171"/>
      <c r="F796" s="170"/>
      <c r="G796" s="170"/>
      <c r="H796" s="170"/>
      <c r="I796" s="170"/>
      <c r="J796" s="170"/>
      <c r="K796" s="170"/>
      <c r="L796" s="170"/>
      <c r="M796" s="170"/>
      <c r="N796" s="170"/>
      <c r="O796" s="170"/>
      <c r="P796" s="170"/>
      <c r="Q796" s="170"/>
      <c r="T796" s="38"/>
    </row>
    <row r="797" ht="15.75" customHeight="1">
      <c r="C797" s="170"/>
      <c r="D797" s="170"/>
      <c r="E797" s="171"/>
      <c r="F797" s="170"/>
      <c r="G797" s="170"/>
      <c r="H797" s="170"/>
      <c r="I797" s="170"/>
      <c r="J797" s="170"/>
      <c r="K797" s="170"/>
      <c r="L797" s="170"/>
      <c r="M797" s="170"/>
      <c r="N797" s="170"/>
      <c r="O797" s="170"/>
      <c r="P797" s="170"/>
      <c r="Q797" s="170"/>
      <c r="T797" s="38"/>
    </row>
    <row r="798" ht="15.75" customHeight="1">
      <c r="C798" s="170"/>
      <c r="D798" s="170"/>
      <c r="E798" s="171"/>
      <c r="F798" s="170"/>
      <c r="G798" s="170"/>
      <c r="H798" s="170"/>
      <c r="I798" s="170"/>
      <c r="J798" s="170"/>
      <c r="K798" s="170"/>
      <c r="L798" s="170"/>
      <c r="M798" s="170"/>
      <c r="N798" s="170"/>
      <c r="O798" s="170"/>
      <c r="P798" s="170"/>
      <c r="Q798" s="170"/>
      <c r="T798" s="38"/>
    </row>
    <row r="799" ht="15.75" customHeight="1">
      <c r="C799" s="170"/>
      <c r="D799" s="170"/>
      <c r="E799" s="171"/>
      <c r="F799" s="170"/>
      <c r="G799" s="170"/>
      <c r="H799" s="170"/>
      <c r="I799" s="170"/>
      <c r="J799" s="170"/>
      <c r="K799" s="170"/>
      <c r="L799" s="170"/>
      <c r="M799" s="170"/>
      <c r="N799" s="170"/>
      <c r="O799" s="170"/>
      <c r="P799" s="170"/>
      <c r="Q799" s="170"/>
      <c r="T799" s="38"/>
    </row>
    <row r="800" ht="15.75" customHeight="1">
      <c r="C800" s="170"/>
      <c r="D800" s="170"/>
      <c r="E800" s="171"/>
      <c r="F800" s="170"/>
      <c r="G800" s="170"/>
      <c r="H800" s="170"/>
      <c r="I800" s="170"/>
      <c r="J800" s="170"/>
      <c r="K800" s="170"/>
      <c r="L800" s="170"/>
      <c r="M800" s="170"/>
      <c r="N800" s="170"/>
      <c r="O800" s="170"/>
      <c r="P800" s="170"/>
      <c r="Q800" s="170"/>
      <c r="T800" s="38"/>
    </row>
    <row r="801" ht="15.75" customHeight="1">
      <c r="C801" s="170"/>
      <c r="D801" s="170"/>
      <c r="E801" s="171"/>
      <c r="F801" s="170"/>
      <c r="G801" s="170"/>
      <c r="H801" s="170"/>
      <c r="I801" s="170"/>
      <c r="J801" s="170"/>
      <c r="K801" s="170"/>
      <c r="L801" s="170"/>
      <c r="M801" s="170"/>
      <c r="N801" s="170"/>
      <c r="O801" s="170"/>
      <c r="P801" s="170"/>
      <c r="Q801" s="170"/>
      <c r="T801" s="38"/>
    </row>
    <row r="802" ht="15.75" customHeight="1">
      <c r="C802" s="170"/>
      <c r="D802" s="170"/>
      <c r="E802" s="171"/>
      <c r="F802" s="170"/>
      <c r="G802" s="170"/>
      <c r="H802" s="170"/>
      <c r="I802" s="170"/>
      <c r="J802" s="170"/>
      <c r="K802" s="170"/>
      <c r="L802" s="170"/>
      <c r="M802" s="170"/>
      <c r="N802" s="170"/>
      <c r="O802" s="170"/>
      <c r="P802" s="170"/>
      <c r="Q802" s="170"/>
      <c r="T802" s="38"/>
    </row>
    <row r="803" ht="15.75" customHeight="1">
      <c r="C803" s="170"/>
      <c r="D803" s="170"/>
      <c r="E803" s="171"/>
      <c r="F803" s="170"/>
      <c r="G803" s="170"/>
      <c r="H803" s="170"/>
      <c r="I803" s="170"/>
      <c r="J803" s="170"/>
      <c r="K803" s="170"/>
      <c r="L803" s="170"/>
      <c r="M803" s="170"/>
      <c r="N803" s="170"/>
      <c r="O803" s="170"/>
      <c r="P803" s="170"/>
      <c r="Q803" s="170"/>
      <c r="T803" s="38"/>
    </row>
    <row r="804" ht="15.75" customHeight="1">
      <c r="C804" s="170"/>
      <c r="D804" s="170"/>
      <c r="E804" s="171"/>
      <c r="F804" s="170"/>
      <c r="G804" s="170"/>
      <c r="H804" s="170"/>
      <c r="I804" s="170"/>
      <c r="J804" s="170"/>
      <c r="K804" s="170"/>
      <c r="L804" s="170"/>
      <c r="M804" s="170"/>
      <c r="N804" s="170"/>
      <c r="O804" s="170"/>
      <c r="P804" s="170"/>
      <c r="Q804" s="170"/>
      <c r="T804" s="38"/>
    </row>
    <row r="805" ht="15.75" customHeight="1">
      <c r="C805" s="170"/>
      <c r="D805" s="170"/>
      <c r="E805" s="171"/>
      <c r="F805" s="170"/>
      <c r="G805" s="170"/>
      <c r="H805" s="170"/>
      <c r="I805" s="170"/>
      <c r="J805" s="170"/>
      <c r="K805" s="170"/>
      <c r="L805" s="170"/>
      <c r="M805" s="170"/>
      <c r="N805" s="170"/>
      <c r="O805" s="170"/>
      <c r="P805" s="170"/>
      <c r="Q805" s="170"/>
      <c r="T805" s="38"/>
    </row>
    <row r="806" ht="15.75" customHeight="1">
      <c r="C806" s="170"/>
      <c r="D806" s="170"/>
      <c r="E806" s="171"/>
      <c r="F806" s="170"/>
      <c r="G806" s="170"/>
      <c r="H806" s="170"/>
      <c r="I806" s="170"/>
      <c r="J806" s="170"/>
      <c r="K806" s="170"/>
      <c r="L806" s="170"/>
      <c r="M806" s="170"/>
      <c r="N806" s="170"/>
      <c r="O806" s="170"/>
      <c r="P806" s="170"/>
      <c r="Q806" s="170"/>
      <c r="T806" s="38"/>
    </row>
    <row r="807" ht="15.75" customHeight="1">
      <c r="C807" s="170"/>
      <c r="D807" s="170"/>
      <c r="E807" s="171"/>
      <c r="F807" s="170"/>
      <c r="G807" s="170"/>
      <c r="H807" s="170"/>
      <c r="I807" s="170"/>
      <c r="J807" s="170"/>
      <c r="K807" s="170"/>
      <c r="L807" s="170"/>
      <c r="M807" s="170"/>
      <c r="N807" s="170"/>
      <c r="O807" s="170"/>
      <c r="P807" s="170"/>
      <c r="Q807" s="170"/>
      <c r="T807" s="38"/>
    </row>
    <row r="808" ht="15.75" customHeight="1">
      <c r="C808" s="170"/>
      <c r="D808" s="170"/>
      <c r="E808" s="171"/>
      <c r="F808" s="170"/>
      <c r="G808" s="170"/>
      <c r="H808" s="170"/>
      <c r="I808" s="170"/>
      <c r="J808" s="170"/>
      <c r="K808" s="170"/>
      <c r="L808" s="170"/>
      <c r="M808" s="170"/>
      <c r="N808" s="170"/>
      <c r="O808" s="170"/>
      <c r="P808" s="170"/>
      <c r="Q808" s="170"/>
      <c r="T808" s="38"/>
    </row>
    <row r="809" ht="15.75" customHeight="1">
      <c r="C809" s="170"/>
      <c r="D809" s="170"/>
      <c r="E809" s="171"/>
      <c r="F809" s="170"/>
      <c r="G809" s="170"/>
      <c r="H809" s="170"/>
      <c r="I809" s="170"/>
      <c r="J809" s="170"/>
      <c r="K809" s="170"/>
      <c r="L809" s="170"/>
      <c r="M809" s="170"/>
      <c r="N809" s="170"/>
      <c r="O809" s="170"/>
      <c r="P809" s="170"/>
      <c r="Q809" s="170"/>
      <c r="T809" s="38"/>
    </row>
    <row r="810" ht="15.75" customHeight="1">
      <c r="C810" s="170"/>
      <c r="D810" s="170"/>
      <c r="E810" s="171"/>
      <c r="F810" s="170"/>
      <c r="G810" s="170"/>
      <c r="H810" s="170"/>
      <c r="I810" s="170"/>
      <c r="J810" s="170"/>
      <c r="K810" s="170"/>
      <c r="L810" s="170"/>
      <c r="M810" s="170"/>
      <c r="N810" s="170"/>
      <c r="O810" s="170"/>
      <c r="P810" s="170"/>
      <c r="Q810" s="170"/>
      <c r="T810" s="38"/>
    </row>
    <row r="811" ht="15.75" customHeight="1">
      <c r="C811" s="170"/>
      <c r="D811" s="170"/>
      <c r="E811" s="171"/>
      <c r="F811" s="170"/>
      <c r="G811" s="170"/>
      <c r="H811" s="170"/>
      <c r="I811" s="170"/>
      <c r="J811" s="170"/>
      <c r="K811" s="170"/>
      <c r="L811" s="170"/>
      <c r="M811" s="170"/>
      <c r="N811" s="170"/>
      <c r="O811" s="170"/>
      <c r="P811" s="170"/>
      <c r="Q811" s="170"/>
      <c r="T811" s="38"/>
    </row>
    <row r="812" ht="15.75" customHeight="1">
      <c r="C812" s="170"/>
      <c r="D812" s="170"/>
      <c r="E812" s="171"/>
      <c r="F812" s="170"/>
      <c r="G812" s="170"/>
      <c r="H812" s="170"/>
      <c r="I812" s="170"/>
      <c r="J812" s="170"/>
      <c r="K812" s="170"/>
      <c r="L812" s="170"/>
      <c r="M812" s="170"/>
      <c r="N812" s="170"/>
      <c r="O812" s="170"/>
      <c r="P812" s="170"/>
      <c r="Q812" s="170"/>
      <c r="T812" s="38"/>
    </row>
    <row r="813" ht="15.75" customHeight="1">
      <c r="C813" s="170"/>
      <c r="D813" s="170"/>
      <c r="E813" s="171"/>
      <c r="F813" s="170"/>
      <c r="G813" s="170"/>
      <c r="H813" s="170"/>
      <c r="I813" s="170"/>
      <c r="J813" s="170"/>
      <c r="K813" s="170"/>
      <c r="L813" s="170"/>
      <c r="M813" s="170"/>
      <c r="N813" s="170"/>
      <c r="O813" s="170"/>
      <c r="P813" s="170"/>
      <c r="Q813" s="170"/>
      <c r="T813" s="38"/>
    </row>
    <row r="814" ht="15.75" customHeight="1">
      <c r="C814" s="170"/>
      <c r="D814" s="170"/>
      <c r="E814" s="171"/>
      <c r="F814" s="170"/>
      <c r="G814" s="170"/>
      <c r="H814" s="170"/>
      <c r="I814" s="170"/>
      <c r="J814" s="170"/>
      <c r="K814" s="170"/>
      <c r="L814" s="170"/>
      <c r="M814" s="170"/>
      <c r="N814" s="170"/>
      <c r="O814" s="170"/>
      <c r="P814" s="170"/>
      <c r="Q814" s="170"/>
      <c r="T814" s="38"/>
    </row>
    <row r="815" ht="15.75" customHeight="1">
      <c r="C815" s="170"/>
      <c r="D815" s="170"/>
      <c r="E815" s="171"/>
      <c r="F815" s="170"/>
      <c r="G815" s="170"/>
      <c r="H815" s="170"/>
      <c r="I815" s="170"/>
      <c r="J815" s="170"/>
      <c r="K815" s="170"/>
      <c r="L815" s="170"/>
      <c r="M815" s="170"/>
      <c r="N815" s="170"/>
      <c r="O815" s="170"/>
      <c r="P815" s="170"/>
      <c r="Q815" s="170"/>
      <c r="T815" s="38"/>
    </row>
    <row r="816" ht="15.75" customHeight="1">
      <c r="C816" s="170"/>
      <c r="D816" s="170"/>
      <c r="E816" s="171"/>
      <c r="F816" s="170"/>
      <c r="G816" s="170"/>
      <c r="H816" s="170"/>
      <c r="I816" s="170"/>
      <c r="J816" s="170"/>
      <c r="K816" s="170"/>
      <c r="L816" s="170"/>
      <c r="M816" s="170"/>
      <c r="N816" s="170"/>
      <c r="O816" s="170"/>
      <c r="P816" s="170"/>
      <c r="Q816" s="170"/>
      <c r="T816" s="38"/>
    </row>
    <row r="817" ht="15.75" customHeight="1">
      <c r="C817" s="170"/>
      <c r="D817" s="170"/>
      <c r="E817" s="171"/>
      <c r="F817" s="170"/>
      <c r="G817" s="170"/>
      <c r="H817" s="170"/>
      <c r="I817" s="170"/>
      <c r="J817" s="170"/>
      <c r="K817" s="170"/>
      <c r="L817" s="170"/>
      <c r="M817" s="170"/>
      <c r="N817" s="170"/>
      <c r="O817" s="170"/>
      <c r="P817" s="170"/>
      <c r="Q817" s="170"/>
      <c r="T817" s="38"/>
    </row>
    <row r="818" ht="15.75" customHeight="1">
      <c r="C818" s="170"/>
      <c r="D818" s="170"/>
      <c r="E818" s="171"/>
      <c r="F818" s="170"/>
      <c r="G818" s="170"/>
      <c r="H818" s="170"/>
      <c r="I818" s="170"/>
      <c r="J818" s="170"/>
      <c r="K818" s="170"/>
      <c r="L818" s="170"/>
      <c r="M818" s="170"/>
      <c r="N818" s="170"/>
      <c r="O818" s="170"/>
      <c r="P818" s="170"/>
      <c r="Q818" s="170"/>
      <c r="T818" s="38"/>
    </row>
    <row r="819" ht="15.75" customHeight="1">
      <c r="C819" s="170"/>
      <c r="D819" s="170"/>
      <c r="E819" s="171"/>
      <c r="F819" s="170"/>
      <c r="G819" s="170"/>
      <c r="H819" s="170"/>
      <c r="I819" s="170"/>
      <c r="J819" s="170"/>
      <c r="K819" s="170"/>
      <c r="L819" s="170"/>
      <c r="M819" s="170"/>
      <c r="N819" s="170"/>
      <c r="O819" s="170"/>
      <c r="P819" s="170"/>
      <c r="Q819" s="170"/>
      <c r="T819" s="38"/>
    </row>
    <row r="820" ht="15.75" customHeight="1">
      <c r="C820" s="170"/>
      <c r="D820" s="170"/>
      <c r="E820" s="171"/>
      <c r="F820" s="170"/>
      <c r="G820" s="170"/>
      <c r="H820" s="170"/>
      <c r="I820" s="170"/>
      <c r="J820" s="170"/>
      <c r="K820" s="170"/>
      <c r="L820" s="170"/>
      <c r="M820" s="170"/>
      <c r="N820" s="170"/>
      <c r="O820" s="170"/>
      <c r="P820" s="170"/>
      <c r="Q820" s="170"/>
      <c r="T820" s="38"/>
    </row>
    <row r="821" ht="15.75" customHeight="1">
      <c r="C821" s="170"/>
      <c r="D821" s="170"/>
      <c r="E821" s="171"/>
      <c r="F821" s="170"/>
      <c r="G821" s="170"/>
      <c r="H821" s="170"/>
      <c r="I821" s="170"/>
      <c r="J821" s="170"/>
      <c r="K821" s="170"/>
      <c r="L821" s="170"/>
      <c r="M821" s="170"/>
      <c r="N821" s="170"/>
      <c r="O821" s="170"/>
      <c r="P821" s="170"/>
      <c r="Q821" s="170"/>
      <c r="T821" s="38"/>
    </row>
    <row r="822" ht="15.75" customHeight="1">
      <c r="C822" s="170"/>
      <c r="D822" s="170"/>
      <c r="E822" s="171"/>
      <c r="F822" s="170"/>
      <c r="G822" s="170"/>
      <c r="H822" s="170"/>
      <c r="I822" s="170"/>
      <c r="J822" s="170"/>
      <c r="K822" s="170"/>
      <c r="L822" s="170"/>
      <c r="M822" s="170"/>
      <c r="N822" s="170"/>
      <c r="O822" s="170"/>
      <c r="P822" s="170"/>
      <c r="Q822" s="170"/>
      <c r="T822" s="38"/>
    </row>
    <row r="823" ht="15.75" customHeight="1">
      <c r="C823" s="170"/>
      <c r="D823" s="170"/>
      <c r="E823" s="171"/>
      <c r="F823" s="170"/>
      <c r="G823" s="170"/>
      <c r="H823" s="170"/>
      <c r="I823" s="170"/>
      <c r="J823" s="170"/>
      <c r="K823" s="170"/>
      <c r="L823" s="170"/>
      <c r="M823" s="170"/>
      <c r="N823" s="170"/>
      <c r="O823" s="170"/>
      <c r="P823" s="170"/>
      <c r="Q823" s="170"/>
      <c r="T823" s="38"/>
    </row>
    <row r="824" ht="15.75" customHeight="1">
      <c r="C824" s="170"/>
      <c r="D824" s="170"/>
      <c r="E824" s="171"/>
      <c r="F824" s="170"/>
      <c r="G824" s="170"/>
      <c r="H824" s="170"/>
      <c r="I824" s="170"/>
      <c r="J824" s="170"/>
      <c r="K824" s="170"/>
      <c r="L824" s="170"/>
      <c r="M824" s="170"/>
      <c r="N824" s="170"/>
      <c r="O824" s="170"/>
      <c r="P824" s="170"/>
      <c r="Q824" s="170"/>
      <c r="T824" s="38"/>
    </row>
    <row r="825" ht="15.75" customHeight="1">
      <c r="C825" s="170"/>
      <c r="D825" s="170"/>
      <c r="E825" s="171"/>
      <c r="F825" s="170"/>
      <c r="G825" s="170"/>
      <c r="H825" s="170"/>
      <c r="I825" s="170"/>
      <c r="J825" s="170"/>
      <c r="K825" s="170"/>
      <c r="L825" s="170"/>
      <c r="M825" s="170"/>
      <c r="N825" s="170"/>
      <c r="O825" s="170"/>
      <c r="P825" s="170"/>
      <c r="Q825" s="170"/>
      <c r="T825" s="38"/>
    </row>
    <row r="826" ht="15.75" customHeight="1">
      <c r="C826" s="170"/>
      <c r="D826" s="170"/>
      <c r="E826" s="171"/>
      <c r="F826" s="170"/>
      <c r="G826" s="170"/>
      <c r="H826" s="170"/>
      <c r="I826" s="170"/>
      <c r="J826" s="170"/>
      <c r="K826" s="170"/>
      <c r="L826" s="170"/>
      <c r="M826" s="170"/>
      <c r="N826" s="170"/>
      <c r="O826" s="170"/>
      <c r="P826" s="170"/>
      <c r="Q826" s="170"/>
      <c r="T826" s="38"/>
    </row>
    <row r="827" ht="15.75" customHeight="1">
      <c r="C827" s="170"/>
      <c r="D827" s="170"/>
      <c r="E827" s="171"/>
      <c r="F827" s="170"/>
      <c r="G827" s="170"/>
      <c r="H827" s="170"/>
      <c r="I827" s="170"/>
      <c r="J827" s="170"/>
      <c r="K827" s="170"/>
      <c r="L827" s="170"/>
      <c r="M827" s="170"/>
      <c r="N827" s="170"/>
      <c r="O827" s="170"/>
      <c r="P827" s="170"/>
      <c r="Q827" s="170"/>
      <c r="T827" s="38"/>
    </row>
    <row r="828" ht="15.75" customHeight="1">
      <c r="C828" s="170"/>
      <c r="D828" s="170"/>
      <c r="E828" s="171"/>
      <c r="F828" s="170"/>
      <c r="G828" s="170"/>
      <c r="H828" s="170"/>
      <c r="I828" s="170"/>
      <c r="J828" s="170"/>
      <c r="K828" s="170"/>
      <c r="L828" s="170"/>
      <c r="M828" s="170"/>
      <c r="N828" s="170"/>
      <c r="O828" s="170"/>
      <c r="P828" s="170"/>
      <c r="Q828" s="170"/>
      <c r="T828" s="38"/>
    </row>
    <row r="829" ht="15.75" customHeight="1">
      <c r="C829" s="170"/>
      <c r="D829" s="170"/>
      <c r="E829" s="171"/>
      <c r="F829" s="170"/>
      <c r="G829" s="170"/>
      <c r="H829" s="170"/>
      <c r="I829" s="170"/>
      <c r="J829" s="170"/>
      <c r="K829" s="170"/>
      <c r="L829" s="170"/>
      <c r="M829" s="170"/>
      <c r="N829" s="170"/>
      <c r="O829" s="170"/>
      <c r="P829" s="170"/>
      <c r="Q829" s="170"/>
      <c r="T829" s="38"/>
    </row>
    <row r="830" ht="15.75" customHeight="1">
      <c r="C830" s="170"/>
      <c r="D830" s="170"/>
      <c r="E830" s="171"/>
      <c r="F830" s="170"/>
      <c r="G830" s="170"/>
      <c r="H830" s="170"/>
      <c r="I830" s="170"/>
      <c r="J830" s="170"/>
      <c r="K830" s="170"/>
      <c r="L830" s="170"/>
      <c r="M830" s="170"/>
      <c r="N830" s="170"/>
      <c r="O830" s="170"/>
      <c r="P830" s="170"/>
      <c r="Q830" s="170"/>
      <c r="T830" s="38"/>
    </row>
    <row r="831" ht="15.75" customHeight="1">
      <c r="C831" s="170"/>
      <c r="D831" s="170"/>
      <c r="E831" s="171"/>
      <c r="F831" s="170"/>
      <c r="G831" s="170"/>
      <c r="H831" s="170"/>
      <c r="I831" s="170"/>
      <c r="J831" s="170"/>
      <c r="K831" s="170"/>
      <c r="L831" s="170"/>
      <c r="M831" s="170"/>
      <c r="N831" s="170"/>
      <c r="O831" s="170"/>
      <c r="P831" s="170"/>
      <c r="Q831" s="170"/>
      <c r="T831" s="38"/>
    </row>
    <row r="832" ht="15.75" customHeight="1">
      <c r="C832" s="170"/>
      <c r="D832" s="170"/>
      <c r="E832" s="171"/>
      <c r="F832" s="170"/>
      <c r="G832" s="170"/>
      <c r="H832" s="170"/>
      <c r="I832" s="170"/>
      <c r="J832" s="170"/>
      <c r="K832" s="170"/>
      <c r="L832" s="170"/>
      <c r="M832" s="170"/>
      <c r="N832" s="170"/>
      <c r="O832" s="170"/>
      <c r="P832" s="170"/>
      <c r="Q832" s="170"/>
      <c r="T832" s="38"/>
    </row>
    <row r="833" ht="15.75" customHeight="1">
      <c r="C833" s="170"/>
      <c r="D833" s="170"/>
      <c r="E833" s="171"/>
      <c r="F833" s="170"/>
      <c r="G833" s="170"/>
      <c r="H833" s="170"/>
      <c r="I833" s="170"/>
      <c r="J833" s="170"/>
      <c r="K833" s="170"/>
      <c r="L833" s="170"/>
      <c r="M833" s="170"/>
      <c r="N833" s="170"/>
      <c r="O833" s="170"/>
      <c r="P833" s="170"/>
      <c r="Q833" s="170"/>
      <c r="T833" s="38"/>
    </row>
    <row r="834" ht="15.75" customHeight="1">
      <c r="C834" s="170"/>
      <c r="D834" s="170"/>
      <c r="E834" s="171"/>
      <c r="F834" s="170"/>
      <c r="G834" s="170"/>
      <c r="H834" s="170"/>
      <c r="I834" s="170"/>
      <c r="J834" s="170"/>
      <c r="K834" s="170"/>
      <c r="L834" s="170"/>
      <c r="M834" s="170"/>
      <c r="N834" s="170"/>
      <c r="O834" s="170"/>
      <c r="P834" s="170"/>
      <c r="Q834" s="170"/>
      <c r="T834" s="38"/>
    </row>
    <row r="835" ht="15.75" customHeight="1">
      <c r="C835" s="170"/>
      <c r="D835" s="170"/>
      <c r="E835" s="171"/>
      <c r="F835" s="170"/>
      <c r="G835" s="170"/>
      <c r="H835" s="170"/>
      <c r="I835" s="170"/>
      <c r="J835" s="170"/>
      <c r="K835" s="170"/>
      <c r="L835" s="170"/>
      <c r="M835" s="170"/>
      <c r="N835" s="170"/>
      <c r="O835" s="170"/>
      <c r="P835" s="170"/>
      <c r="Q835" s="170"/>
      <c r="T835" s="38"/>
    </row>
    <row r="836" ht="15.75" customHeight="1">
      <c r="C836" s="170"/>
      <c r="D836" s="170"/>
      <c r="E836" s="171"/>
      <c r="F836" s="170"/>
      <c r="G836" s="170"/>
      <c r="H836" s="170"/>
      <c r="I836" s="170"/>
      <c r="J836" s="170"/>
      <c r="K836" s="170"/>
      <c r="L836" s="170"/>
      <c r="M836" s="170"/>
      <c r="N836" s="170"/>
      <c r="O836" s="170"/>
      <c r="P836" s="170"/>
      <c r="Q836" s="170"/>
      <c r="T836" s="38"/>
    </row>
    <row r="837" ht="15.75" customHeight="1">
      <c r="C837" s="170"/>
      <c r="D837" s="170"/>
      <c r="E837" s="171"/>
      <c r="F837" s="170"/>
      <c r="G837" s="170"/>
      <c r="H837" s="170"/>
      <c r="I837" s="170"/>
      <c r="J837" s="170"/>
      <c r="K837" s="170"/>
      <c r="L837" s="170"/>
      <c r="M837" s="170"/>
      <c r="N837" s="170"/>
      <c r="O837" s="170"/>
      <c r="P837" s="170"/>
      <c r="Q837" s="170"/>
      <c r="T837" s="38"/>
    </row>
    <row r="838" ht="15.75" customHeight="1">
      <c r="C838" s="170"/>
      <c r="D838" s="170"/>
      <c r="E838" s="171"/>
      <c r="F838" s="170"/>
      <c r="G838" s="170"/>
      <c r="H838" s="170"/>
      <c r="I838" s="170"/>
      <c r="J838" s="170"/>
      <c r="K838" s="170"/>
      <c r="L838" s="170"/>
      <c r="M838" s="170"/>
      <c r="N838" s="170"/>
      <c r="O838" s="170"/>
      <c r="P838" s="170"/>
      <c r="Q838" s="170"/>
      <c r="T838" s="38"/>
    </row>
    <row r="839" ht="15.75" customHeight="1">
      <c r="C839" s="170"/>
      <c r="D839" s="170"/>
      <c r="E839" s="171"/>
      <c r="F839" s="170"/>
      <c r="G839" s="170"/>
      <c r="H839" s="170"/>
      <c r="I839" s="170"/>
      <c r="J839" s="170"/>
      <c r="K839" s="170"/>
      <c r="L839" s="170"/>
      <c r="M839" s="170"/>
      <c r="N839" s="170"/>
      <c r="O839" s="170"/>
      <c r="P839" s="170"/>
      <c r="Q839" s="170"/>
      <c r="T839" s="38"/>
    </row>
    <row r="840" ht="15.75" customHeight="1">
      <c r="C840" s="170"/>
      <c r="D840" s="170"/>
      <c r="E840" s="171"/>
      <c r="F840" s="170"/>
      <c r="G840" s="170"/>
      <c r="H840" s="170"/>
      <c r="I840" s="170"/>
      <c r="J840" s="170"/>
      <c r="K840" s="170"/>
      <c r="L840" s="170"/>
      <c r="M840" s="170"/>
      <c r="N840" s="170"/>
      <c r="O840" s="170"/>
      <c r="P840" s="170"/>
      <c r="Q840" s="170"/>
      <c r="T840" s="38"/>
    </row>
    <row r="841" ht="15.75" customHeight="1">
      <c r="C841" s="170"/>
      <c r="D841" s="170"/>
      <c r="E841" s="171"/>
      <c r="F841" s="170"/>
      <c r="G841" s="170"/>
      <c r="H841" s="170"/>
      <c r="I841" s="170"/>
      <c r="J841" s="170"/>
      <c r="K841" s="170"/>
      <c r="L841" s="170"/>
      <c r="M841" s="170"/>
      <c r="N841" s="170"/>
      <c r="O841" s="170"/>
      <c r="P841" s="170"/>
      <c r="Q841" s="170"/>
      <c r="T841" s="38"/>
    </row>
    <row r="842" ht="15.75" customHeight="1">
      <c r="C842" s="170"/>
      <c r="D842" s="170"/>
      <c r="E842" s="171"/>
      <c r="F842" s="170"/>
      <c r="G842" s="170"/>
      <c r="H842" s="170"/>
      <c r="I842" s="170"/>
      <c r="J842" s="170"/>
      <c r="K842" s="170"/>
      <c r="L842" s="170"/>
      <c r="M842" s="170"/>
      <c r="N842" s="170"/>
      <c r="O842" s="170"/>
      <c r="P842" s="170"/>
      <c r="Q842" s="170"/>
      <c r="T842" s="38"/>
    </row>
    <row r="843" ht="15.75" customHeight="1">
      <c r="C843" s="170"/>
      <c r="D843" s="170"/>
      <c r="E843" s="171"/>
      <c r="F843" s="170"/>
      <c r="G843" s="170"/>
      <c r="H843" s="170"/>
      <c r="I843" s="170"/>
      <c r="J843" s="170"/>
      <c r="K843" s="170"/>
      <c r="L843" s="170"/>
      <c r="M843" s="170"/>
      <c r="N843" s="170"/>
      <c r="O843" s="170"/>
      <c r="P843" s="170"/>
      <c r="Q843" s="170"/>
      <c r="T843" s="38"/>
    </row>
    <row r="844" ht="15.75" customHeight="1">
      <c r="C844" s="170"/>
      <c r="D844" s="170"/>
      <c r="E844" s="171"/>
      <c r="F844" s="170"/>
      <c r="G844" s="170"/>
      <c r="H844" s="170"/>
      <c r="I844" s="170"/>
      <c r="J844" s="170"/>
      <c r="K844" s="170"/>
      <c r="L844" s="170"/>
      <c r="M844" s="170"/>
      <c r="N844" s="170"/>
      <c r="O844" s="170"/>
      <c r="P844" s="170"/>
      <c r="Q844" s="170"/>
      <c r="T844" s="38"/>
    </row>
    <row r="845" ht="15.75" customHeight="1">
      <c r="C845" s="170"/>
      <c r="D845" s="170"/>
      <c r="E845" s="171"/>
      <c r="F845" s="170"/>
      <c r="G845" s="170"/>
      <c r="H845" s="170"/>
      <c r="I845" s="170"/>
      <c r="J845" s="170"/>
      <c r="K845" s="170"/>
      <c r="L845" s="170"/>
      <c r="M845" s="170"/>
      <c r="N845" s="170"/>
      <c r="O845" s="170"/>
      <c r="P845" s="170"/>
      <c r="Q845" s="170"/>
      <c r="T845" s="38"/>
    </row>
    <row r="846" ht="15.75" customHeight="1">
      <c r="C846" s="170"/>
      <c r="D846" s="170"/>
      <c r="E846" s="171"/>
      <c r="F846" s="170"/>
      <c r="G846" s="170"/>
      <c r="H846" s="170"/>
      <c r="I846" s="170"/>
      <c r="J846" s="170"/>
      <c r="K846" s="170"/>
      <c r="L846" s="170"/>
      <c r="M846" s="170"/>
      <c r="N846" s="170"/>
      <c r="O846" s="170"/>
      <c r="P846" s="170"/>
      <c r="Q846" s="170"/>
      <c r="T846" s="38"/>
    </row>
    <row r="847" ht="15.75" customHeight="1">
      <c r="C847" s="170"/>
      <c r="D847" s="170"/>
      <c r="E847" s="171"/>
      <c r="F847" s="170"/>
      <c r="G847" s="170"/>
      <c r="H847" s="170"/>
      <c r="I847" s="170"/>
      <c r="J847" s="170"/>
      <c r="K847" s="170"/>
      <c r="L847" s="170"/>
      <c r="M847" s="170"/>
      <c r="N847" s="170"/>
      <c r="O847" s="170"/>
      <c r="P847" s="170"/>
      <c r="Q847" s="170"/>
      <c r="T847" s="38"/>
    </row>
    <row r="848" ht="15.75" customHeight="1">
      <c r="C848" s="170"/>
      <c r="D848" s="170"/>
      <c r="E848" s="171"/>
      <c r="F848" s="170"/>
      <c r="G848" s="170"/>
      <c r="H848" s="170"/>
      <c r="I848" s="170"/>
      <c r="J848" s="170"/>
      <c r="K848" s="170"/>
      <c r="L848" s="170"/>
      <c r="M848" s="170"/>
      <c r="N848" s="170"/>
      <c r="O848" s="170"/>
      <c r="P848" s="170"/>
      <c r="Q848" s="170"/>
      <c r="T848" s="38"/>
    </row>
    <row r="849" ht="15.75" customHeight="1">
      <c r="C849" s="170"/>
      <c r="D849" s="170"/>
      <c r="E849" s="171"/>
      <c r="F849" s="170"/>
      <c r="G849" s="170"/>
      <c r="H849" s="170"/>
      <c r="I849" s="170"/>
      <c r="J849" s="170"/>
      <c r="K849" s="170"/>
      <c r="L849" s="170"/>
      <c r="M849" s="170"/>
      <c r="N849" s="170"/>
      <c r="O849" s="170"/>
      <c r="P849" s="170"/>
      <c r="Q849" s="170"/>
      <c r="T849" s="38"/>
    </row>
    <row r="850" ht="15.75" customHeight="1">
      <c r="C850" s="170"/>
      <c r="D850" s="170"/>
      <c r="E850" s="171"/>
      <c r="F850" s="170"/>
      <c r="G850" s="170"/>
      <c r="H850" s="170"/>
      <c r="I850" s="170"/>
      <c r="J850" s="170"/>
      <c r="K850" s="170"/>
      <c r="L850" s="170"/>
      <c r="M850" s="170"/>
      <c r="N850" s="170"/>
      <c r="O850" s="170"/>
      <c r="P850" s="170"/>
      <c r="Q850" s="170"/>
      <c r="T850" s="38"/>
    </row>
    <row r="851" ht="15.75" customHeight="1">
      <c r="C851" s="170"/>
      <c r="D851" s="170"/>
      <c r="E851" s="171"/>
      <c r="F851" s="170"/>
      <c r="G851" s="170"/>
      <c r="H851" s="170"/>
      <c r="I851" s="170"/>
      <c r="J851" s="170"/>
      <c r="K851" s="170"/>
      <c r="L851" s="170"/>
      <c r="M851" s="170"/>
      <c r="N851" s="170"/>
      <c r="O851" s="170"/>
      <c r="P851" s="170"/>
      <c r="Q851" s="170"/>
      <c r="T851" s="38"/>
    </row>
    <row r="852" ht="15.75" customHeight="1">
      <c r="C852" s="170"/>
      <c r="D852" s="170"/>
      <c r="E852" s="171"/>
      <c r="F852" s="170"/>
      <c r="G852" s="170"/>
      <c r="H852" s="170"/>
      <c r="I852" s="170"/>
      <c r="J852" s="170"/>
      <c r="K852" s="170"/>
      <c r="L852" s="170"/>
      <c r="M852" s="170"/>
      <c r="N852" s="170"/>
      <c r="O852" s="170"/>
      <c r="P852" s="170"/>
      <c r="Q852" s="170"/>
      <c r="T852" s="38"/>
    </row>
    <row r="853" ht="15.75" customHeight="1">
      <c r="C853" s="170"/>
      <c r="D853" s="170"/>
      <c r="E853" s="171"/>
      <c r="F853" s="170"/>
      <c r="G853" s="170"/>
      <c r="H853" s="170"/>
      <c r="I853" s="170"/>
      <c r="J853" s="170"/>
      <c r="K853" s="170"/>
      <c r="L853" s="170"/>
      <c r="M853" s="170"/>
      <c r="N853" s="170"/>
      <c r="O853" s="170"/>
      <c r="P853" s="170"/>
      <c r="Q853" s="170"/>
      <c r="T853" s="38"/>
    </row>
    <row r="854" ht="15.75" customHeight="1">
      <c r="C854" s="170"/>
      <c r="D854" s="170"/>
      <c r="E854" s="171"/>
      <c r="F854" s="170"/>
      <c r="G854" s="170"/>
      <c r="H854" s="170"/>
      <c r="I854" s="170"/>
      <c r="J854" s="170"/>
      <c r="K854" s="170"/>
      <c r="L854" s="170"/>
      <c r="M854" s="170"/>
      <c r="N854" s="170"/>
      <c r="O854" s="170"/>
      <c r="P854" s="170"/>
      <c r="Q854" s="170"/>
      <c r="T854" s="38"/>
    </row>
    <row r="855" ht="15.75" customHeight="1">
      <c r="C855" s="170"/>
      <c r="D855" s="170"/>
      <c r="E855" s="171"/>
      <c r="F855" s="170"/>
      <c r="G855" s="170"/>
      <c r="H855" s="170"/>
      <c r="I855" s="170"/>
      <c r="J855" s="170"/>
      <c r="K855" s="170"/>
      <c r="L855" s="170"/>
      <c r="M855" s="170"/>
      <c r="N855" s="170"/>
      <c r="O855" s="170"/>
      <c r="P855" s="170"/>
      <c r="Q855" s="170"/>
      <c r="T855" s="38"/>
    </row>
    <row r="856" ht="15.75" customHeight="1">
      <c r="C856" s="170"/>
      <c r="D856" s="170"/>
      <c r="E856" s="171"/>
      <c r="F856" s="170"/>
      <c r="G856" s="170"/>
      <c r="H856" s="170"/>
      <c r="I856" s="170"/>
      <c r="J856" s="170"/>
      <c r="K856" s="170"/>
      <c r="L856" s="170"/>
      <c r="M856" s="170"/>
      <c r="N856" s="170"/>
      <c r="O856" s="170"/>
      <c r="P856" s="170"/>
      <c r="Q856" s="170"/>
      <c r="T856" s="38"/>
    </row>
    <row r="857" ht="15.75" customHeight="1">
      <c r="C857" s="170"/>
      <c r="D857" s="170"/>
      <c r="E857" s="171"/>
      <c r="F857" s="170"/>
      <c r="G857" s="170"/>
      <c r="H857" s="170"/>
      <c r="I857" s="170"/>
      <c r="J857" s="170"/>
      <c r="K857" s="170"/>
      <c r="L857" s="170"/>
      <c r="M857" s="170"/>
      <c r="N857" s="170"/>
      <c r="O857" s="170"/>
      <c r="P857" s="170"/>
      <c r="Q857" s="170"/>
      <c r="T857" s="38"/>
    </row>
    <row r="858" ht="15.75" customHeight="1">
      <c r="C858" s="170"/>
      <c r="D858" s="170"/>
      <c r="E858" s="171"/>
      <c r="F858" s="170"/>
      <c r="G858" s="170"/>
      <c r="H858" s="170"/>
      <c r="I858" s="170"/>
      <c r="J858" s="170"/>
      <c r="K858" s="170"/>
      <c r="L858" s="170"/>
      <c r="M858" s="170"/>
      <c r="N858" s="170"/>
      <c r="O858" s="170"/>
      <c r="P858" s="170"/>
      <c r="Q858" s="170"/>
      <c r="T858" s="38"/>
    </row>
    <row r="859" ht="15.75" customHeight="1">
      <c r="C859" s="170"/>
      <c r="D859" s="170"/>
      <c r="E859" s="171"/>
      <c r="F859" s="170"/>
      <c r="G859" s="170"/>
      <c r="H859" s="170"/>
      <c r="I859" s="170"/>
      <c r="J859" s="170"/>
      <c r="K859" s="170"/>
      <c r="L859" s="170"/>
      <c r="M859" s="170"/>
      <c r="N859" s="170"/>
      <c r="O859" s="170"/>
      <c r="P859" s="170"/>
      <c r="Q859" s="170"/>
      <c r="T859" s="38"/>
    </row>
    <row r="860" ht="15.75" customHeight="1">
      <c r="C860" s="170"/>
      <c r="D860" s="170"/>
      <c r="E860" s="171"/>
      <c r="F860" s="170"/>
      <c r="G860" s="170"/>
      <c r="H860" s="170"/>
      <c r="I860" s="170"/>
      <c r="J860" s="170"/>
      <c r="K860" s="170"/>
      <c r="L860" s="170"/>
      <c r="M860" s="170"/>
      <c r="N860" s="170"/>
      <c r="O860" s="170"/>
      <c r="P860" s="170"/>
      <c r="Q860" s="170"/>
      <c r="T860" s="38"/>
    </row>
    <row r="861" ht="15.75" customHeight="1">
      <c r="C861" s="170"/>
      <c r="D861" s="170"/>
      <c r="E861" s="171"/>
      <c r="F861" s="170"/>
      <c r="G861" s="170"/>
      <c r="H861" s="170"/>
      <c r="I861" s="170"/>
      <c r="J861" s="170"/>
      <c r="K861" s="170"/>
      <c r="L861" s="170"/>
      <c r="M861" s="170"/>
      <c r="N861" s="170"/>
      <c r="O861" s="170"/>
      <c r="P861" s="170"/>
      <c r="Q861" s="170"/>
      <c r="T861" s="38"/>
    </row>
    <row r="862" ht="15.75" customHeight="1">
      <c r="C862" s="170"/>
      <c r="D862" s="170"/>
      <c r="E862" s="171"/>
      <c r="F862" s="170"/>
      <c r="G862" s="170"/>
      <c r="H862" s="170"/>
      <c r="I862" s="170"/>
      <c r="J862" s="170"/>
      <c r="K862" s="170"/>
      <c r="L862" s="170"/>
      <c r="M862" s="170"/>
      <c r="N862" s="170"/>
      <c r="O862" s="170"/>
      <c r="P862" s="170"/>
      <c r="Q862" s="170"/>
      <c r="T862" s="38"/>
    </row>
    <row r="863" ht="15.75" customHeight="1">
      <c r="C863" s="170"/>
      <c r="D863" s="170"/>
      <c r="E863" s="171"/>
      <c r="F863" s="170"/>
      <c r="G863" s="170"/>
      <c r="H863" s="170"/>
      <c r="I863" s="170"/>
      <c r="J863" s="170"/>
      <c r="K863" s="170"/>
      <c r="L863" s="170"/>
      <c r="M863" s="170"/>
      <c r="N863" s="170"/>
      <c r="O863" s="170"/>
      <c r="P863" s="170"/>
      <c r="Q863" s="170"/>
      <c r="T863" s="38"/>
    </row>
    <row r="864" ht="15.75" customHeight="1">
      <c r="C864" s="170"/>
      <c r="D864" s="170"/>
      <c r="E864" s="171"/>
      <c r="F864" s="170"/>
      <c r="G864" s="170"/>
      <c r="H864" s="170"/>
      <c r="I864" s="170"/>
      <c r="J864" s="170"/>
      <c r="K864" s="170"/>
      <c r="L864" s="170"/>
      <c r="M864" s="170"/>
      <c r="N864" s="170"/>
      <c r="O864" s="170"/>
      <c r="P864" s="170"/>
      <c r="Q864" s="170"/>
      <c r="T864" s="38"/>
    </row>
    <row r="865" ht="15.75" customHeight="1">
      <c r="C865" s="170"/>
      <c r="D865" s="170"/>
      <c r="E865" s="171"/>
      <c r="F865" s="170"/>
      <c r="G865" s="170"/>
      <c r="H865" s="170"/>
      <c r="I865" s="170"/>
      <c r="J865" s="170"/>
      <c r="K865" s="170"/>
      <c r="L865" s="170"/>
      <c r="M865" s="170"/>
      <c r="N865" s="170"/>
      <c r="O865" s="170"/>
      <c r="P865" s="170"/>
      <c r="Q865" s="170"/>
      <c r="T865" s="38"/>
    </row>
    <row r="866" ht="15.75" customHeight="1">
      <c r="C866" s="170"/>
      <c r="D866" s="170"/>
      <c r="E866" s="171"/>
      <c r="F866" s="170"/>
      <c r="G866" s="170"/>
      <c r="H866" s="170"/>
      <c r="I866" s="170"/>
      <c r="J866" s="170"/>
      <c r="K866" s="170"/>
      <c r="L866" s="170"/>
      <c r="M866" s="170"/>
      <c r="N866" s="170"/>
      <c r="O866" s="170"/>
      <c r="P866" s="170"/>
      <c r="Q866" s="170"/>
      <c r="T866" s="38"/>
    </row>
    <row r="867" ht="15.75" customHeight="1">
      <c r="C867" s="170"/>
      <c r="D867" s="170"/>
      <c r="E867" s="171"/>
      <c r="F867" s="170"/>
      <c r="G867" s="170"/>
      <c r="H867" s="170"/>
      <c r="I867" s="170"/>
      <c r="J867" s="170"/>
      <c r="K867" s="170"/>
      <c r="L867" s="170"/>
      <c r="M867" s="170"/>
      <c r="N867" s="170"/>
      <c r="O867" s="170"/>
      <c r="P867" s="170"/>
      <c r="Q867" s="170"/>
      <c r="T867" s="38"/>
    </row>
    <row r="868" ht="15.75" customHeight="1">
      <c r="C868" s="170"/>
      <c r="D868" s="170"/>
      <c r="E868" s="171"/>
      <c r="F868" s="170"/>
      <c r="G868" s="170"/>
      <c r="H868" s="170"/>
      <c r="I868" s="170"/>
      <c r="J868" s="170"/>
      <c r="K868" s="170"/>
      <c r="L868" s="170"/>
      <c r="M868" s="170"/>
      <c r="N868" s="170"/>
      <c r="O868" s="170"/>
      <c r="P868" s="170"/>
      <c r="Q868" s="170"/>
      <c r="T868" s="38"/>
    </row>
    <row r="869" ht="15.75" customHeight="1">
      <c r="C869" s="170"/>
      <c r="D869" s="170"/>
      <c r="E869" s="171"/>
      <c r="F869" s="170"/>
      <c r="G869" s="170"/>
      <c r="H869" s="170"/>
      <c r="I869" s="170"/>
      <c r="J869" s="170"/>
      <c r="K869" s="170"/>
      <c r="L869" s="170"/>
      <c r="M869" s="170"/>
      <c r="N869" s="170"/>
      <c r="O869" s="170"/>
      <c r="P869" s="170"/>
      <c r="Q869" s="170"/>
      <c r="T869" s="38"/>
    </row>
    <row r="870" ht="15.75" customHeight="1">
      <c r="C870" s="170"/>
      <c r="D870" s="170"/>
      <c r="E870" s="171"/>
      <c r="F870" s="170"/>
      <c r="G870" s="170"/>
      <c r="H870" s="170"/>
      <c r="I870" s="170"/>
      <c r="J870" s="170"/>
      <c r="K870" s="170"/>
      <c r="L870" s="170"/>
      <c r="M870" s="170"/>
      <c r="N870" s="170"/>
      <c r="O870" s="170"/>
      <c r="P870" s="170"/>
      <c r="Q870" s="170"/>
      <c r="T870" s="38"/>
    </row>
    <row r="871" ht="15.75" customHeight="1">
      <c r="C871" s="170"/>
      <c r="D871" s="170"/>
      <c r="E871" s="171"/>
      <c r="F871" s="170"/>
      <c r="G871" s="170"/>
      <c r="H871" s="170"/>
      <c r="I871" s="170"/>
      <c r="J871" s="170"/>
      <c r="K871" s="170"/>
      <c r="L871" s="170"/>
      <c r="M871" s="170"/>
      <c r="N871" s="170"/>
      <c r="O871" s="170"/>
      <c r="P871" s="170"/>
      <c r="Q871" s="170"/>
      <c r="T871" s="38"/>
    </row>
    <row r="872" ht="15.75" customHeight="1">
      <c r="C872" s="170"/>
      <c r="D872" s="170"/>
      <c r="E872" s="171"/>
      <c r="F872" s="170"/>
      <c r="G872" s="170"/>
      <c r="H872" s="170"/>
      <c r="I872" s="170"/>
      <c r="J872" s="170"/>
      <c r="K872" s="170"/>
      <c r="L872" s="170"/>
      <c r="M872" s="170"/>
      <c r="N872" s="170"/>
      <c r="O872" s="170"/>
      <c r="P872" s="170"/>
      <c r="Q872" s="170"/>
      <c r="T872" s="38"/>
    </row>
    <row r="873" ht="15.75" customHeight="1">
      <c r="C873" s="170"/>
      <c r="D873" s="170"/>
      <c r="E873" s="171"/>
      <c r="F873" s="170"/>
      <c r="G873" s="170"/>
      <c r="H873" s="170"/>
      <c r="I873" s="170"/>
      <c r="J873" s="170"/>
      <c r="K873" s="170"/>
      <c r="L873" s="170"/>
      <c r="M873" s="170"/>
      <c r="N873" s="170"/>
      <c r="O873" s="170"/>
      <c r="P873" s="170"/>
      <c r="Q873" s="170"/>
      <c r="T873" s="38"/>
    </row>
    <row r="874" ht="15.75" customHeight="1">
      <c r="C874" s="170"/>
      <c r="D874" s="170"/>
      <c r="E874" s="171"/>
      <c r="F874" s="170"/>
      <c r="G874" s="170"/>
      <c r="H874" s="170"/>
      <c r="I874" s="170"/>
      <c r="J874" s="170"/>
      <c r="K874" s="170"/>
      <c r="L874" s="170"/>
      <c r="M874" s="170"/>
      <c r="N874" s="170"/>
      <c r="O874" s="170"/>
      <c r="P874" s="170"/>
      <c r="Q874" s="170"/>
      <c r="T874" s="38"/>
    </row>
    <row r="875" ht="15.75" customHeight="1">
      <c r="C875" s="170"/>
      <c r="D875" s="170"/>
      <c r="E875" s="171"/>
      <c r="F875" s="170"/>
      <c r="G875" s="170"/>
      <c r="H875" s="170"/>
      <c r="I875" s="170"/>
      <c r="J875" s="170"/>
      <c r="K875" s="170"/>
      <c r="L875" s="170"/>
      <c r="M875" s="170"/>
      <c r="N875" s="170"/>
      <c r="O875" s="170"/>
      <c r="P875" s="170"/>
      <c r="Q875" s="170"/>
      <c r="T875" s="38"/>
    </row>
    <row r="876" ht="15.75" customHeight="1">
      <c r="C876" s="170"/>
      <c r="D876" s="170"/>
      <c r="E876" s="171"/>
      <c r="F876" s="170"/>
      <c r="G876" s="170"/>
      <c r="H876" s="170"/>
      <c r="I876" s="170"/>
      <c r="J876" s="170"/>
      <c r="K876" s="170"/>
      <c r="L876" s="170"/>
      <c r="M876" s="170"/>
      <c r="N876" s="170"/>
      <c r="O876" s="170"/>
      <c r="P876" s="170"/>
      <c r="Q876" s="170"/>
      <c r="T876" s="38"/>
    </row>
    <row r="877" ht="15.75" customHeight="1">
      <c r="C877" s="170"/>
      <c r="D877" s="170"/>
      <c r="E877" s="171"/>
      <c r="F877" s="170"/>
      <c r="G877" s="170"/>
      <c r="H877" s="170"/>
      <c r="I877" s="170"/>
      <c r="J877" s="170"/>
      <c r="K877" s="170"/>
      <c r="L877" s="170"/>
      <c r="M877" s="170"/>
      <c r="N877" s="170"/>
      <c r="O877" s="170"/>
      <c r="P877" s="170"/>
      <c r="Q877" s="170"/>
      <c r="T877" s="38"/>
    </row>
    <row r="878" ht="15.75" customHeight="1">
      <c r="C878" s="170"/>
      <c r="D878" s="170"/>
      <c r="E878" s="171"/>
      <c r="F878" s="170"/>
      <c r="G878" s="170"/>
      <c r="H878" s="170"/>
      <c r="I878" s="170"/>
      <c r="J878" s="170"/>
      <c r="K878" s="170"/>
      <c r="L878" s="170"/>
      <c r="M878" s="170"/>
      <c r="N878" s="170"/>
      <c r="O878" s="170"/>
      <c r="P878" s="170"/>
      <c r="Q878" s="170"/>
      <c r="T878" s="38"/>
    </row>
    <row r="879" ht="15.75" customHeight="1">
      <c r="C879" s="170"/>
      <c r="D879" s="170"/>
      <c r="E879" s="171"/>
      <c r="F879" s="170"/>
      <c r="G879" s="170"/>
      <c r="H879" s="170"/>
      <c r="I879" s="170"/>
      <c r="J879" s="170"/>
      <c r="K879" s="170"/>
      <c r="L879" s="170"/>
      <c r="M879" s="170"/>
      <c r="N879" s="170"/>
      <c r="O879" s="170"/>
      <c r="P879" s="170"/>
      <c r="Q879" s="170"/>
      <c r="T879" s="38"/>
    </row>
    <row r="880" ht="15.75" customHeight="1">
      <c r="C880" s="170"/>
      <c r="D880" s="170"/>
      <c r="E880" s="171"/>
      <c r="F880" s="170"/>
      <c r="G880" s="170"/>
      <c r="H880" s="170"/>
      <c r="I880" s="170"/>
      <c r="J880" s="170"/>
      <c r="K880" s="170"/>
      <c r="L880" s="170"/>
      <c r="M880" s="170"/>
      <c r="N880" s="170"/>
      <c r="O880" s="170"/>
      <c r="P880" s="170"/>
      <c r="Q880" s="170"/>
      <c r="T880" s="38"/>
    </row>
    <row r="881" ht="15.75" customHeight="1">
      <c r="C881" s="170"/>
      <c r="D881" s="170"/>
      <c r="E881" s="171"/>
      <c r="F881" s="170"/>
      <c r="G881" s="170"/>
      <c r="H881" s="170"/>
      <c r="I881" s="170"/>
      <c r="J881" s="170"/>
      <c r="K881" s="170"/>
      <c r="L881" s="170"/>
      <c r="M881" s="170"/>
      <c r="N881" s="170"/>
      <c r="O881" s="170"/>
      <c r="P881" s="170"/>
      <c r="Q881" s="170"/>
      <c r="T881" s="38"/>
    </row>
    <row r="882" ht="15.75" customHeight="1">
      <c r="C882" s="170"/>
      <c r="D882" s="170"/>
      <c r="E882" s="171"/>
      <c r="F882" s="170"/>
      <c r="G882" s="170"/>
      <c r="H882" s="170"/>
      <c r="I882" s="170"/>
      <c r="J882" s="170"/>
      <c r="K882" s="170"/>
      <c r="L882" s="170"/>
      <c r="M882" s="170"/>
      <c r="N882" s="170"/>
      <c r="O882" s="170"/>
      <c r="P882" s="170"/>
      <c r="Q882" s="170"/>
      <c r="T882" s="38"/>
    </row>
    <row r="883" ht="15.75" customHeight="1">
      <c r="C883" s="170"/>
      <c r="D883" s="170"/>
      <c r="E883" s="171"/>
      <c r="F883" s="170"/>
      <c r="G883" s="170"/>
      <c r="H883" s="170"/>
      <c r="I883" s="170"/>
      <c r="J883" s="170"/>
      <c r="K883" s="170"/>
      <c r="L883" s="170"/>
      <c r="M883" s="170"/>
      <c r="N883" s="170"/>
      <c r="O883" s="170"/>
      <c r="P883" s="170"/>
      <c r="Q883" s="170"/>
      <c r="T883" s="38"/>
    </row>
    <row r="884" ht="15.75" customHeight="1">
      <c r="C884" s="170"/>
      <c r="D884" s="170"/>
      <c r="E884" s="171"/>
      <c r="F884" s="170"/>
      <c r="G884" s="170"/>
      <c r="H884" s="170"/>
      <c r="I884" s="170"/>
      <c r="J884" s="170"/>
      <c r="K884" s="170"/>
      <c r="L884" s="170"/>
      <c r="M884" s="170"/>
      <c r="N884" s="170"/>
      <c r="O884" s="170"/>
      <c r="P884" s="170"/>
      <c r="Q884" s="170"/>
      <c r="T884" s="38"/>
    </row>
    <row r="885" ht="15.75" customHeight="1">
      <c r="C885" s="170"/>
      <c r="D885" s="170"/>
      <c r="E885" s="171"/>
      <c r="F885" s="170"/>
      <c r="G885" s="170"/>
      <c r="H885" s="170"/>
      <c r="I885" s="170"/>
      <c r="J885" s="170"/>
      <c r="K885" s="170"/>
      <c r="L885" s="170"/>
      <c r="M885" s="170"/>
      <c r="N885" s="170"/>
      <c r="O885" s="170"/>
      <c r="P885" s="170"/>
      <c r="Q885" s="170"/>
      <c r="T885" s="38"/>
    </row>
    <row r="886" ht="15.75" customHeight="1">
      <c r="C886" s="170"/>
      <c r="D886" s="170"/>
      <c r="E886" s="171"/>
      <c r="F886" s="170"/>
      <c r="G886" s="170"/>
      <c r="H886" s="170"/>
      <c r="I886" s="170"/>
      <c r="J886" s="170"/>
      <c r="K886" s="170"/>
      <c r="L886" s="170"/>
      <c r="M886" s="170"/>
      <c r="N886" s="170"/>
      <c r="O886" s="170"/>
      <c r="P886" s="170"/>
      <c r="Q886" s="170"/>
      <c r="T886" s="38"/>
    </row>
    <row r="887" ht="15.75" customHeight="1">
      <c r="C887" s="170"/>
      <c r="D887" s="170"/>
      <c r="E887" s="171"/>
      <c r="F887" s="170"/>
      <c r="G887" s="170"/>
      <c r="H887" s="170"/>
      <c r="I887" s="170"/>
      <c r="J887" s="170"/>
      <c r="K887" s="170"/>
      <c r="L887" s="170"/>
      <c r="M887" s="170"/>
      <c r="N887" s="170"/>
      <c r="O887" s="170"/>
      <c r="P887" s="170"/>
      <c r="Q887" s="170"/>
      <c r="T887" s="38"/>
    </row>
    <row r="888" ht="15.75" customHeight="1">
      <c r="C888" s="170"/>
      <c r="D888" s="170"/>
      <c r="E888" s="171"/>
      <c r="F888" s="170"/>
      <c r="G888" s="170"/>
      <c r="H888" s="170"/>
      <c r="I888" s="170"/>
      <c r="J888" s="170"/>
      <c r="K888" s="170"/>
      <c r="L888" s="170"/>
      <c r="M888" s="170"/>
      <c r="N888" s="170"/>
      <c r="O888" s="170"/>
      <c r="P888" s="170"/>
      <c r="Q888" s="170"/>
      <c r="T888" s="38"/>
    </row>
    <row r="889" ht="15.75" customHeight="1">
      <c r="C889" s="170"/>
      <c r="D889" s="170"/>
      <c r="E889" s="171"/>
      <c r="F889" s="170"/>
      <c r="G889" s="170"/>
      <c r="H889" s="170"/>
      <c r="I889" s="170"/>
      <c r="J889" s="170"/>
      <c r="K889" s="170"/>
      <c r="L889" s="170"/>
      <c r="M889" s="170"/>
      <c r="N889" s="170"/>
      <c r="O889" s="170"/>
      <c r="P889" s="170"/>
      <c r="Q889" s="170"/>
      <c r="T889" s="38"/>
    </row>
    <row r="890" ht="15.75" customHeight="1">
      <c r="C890" s="170"/>
      <c r="D890" s="170"/>
      <c r="E890" s="171"/>
      <c r="F890" s="170"/>
      <c r="G890" s="170"/>
      <c r="H890" s="170"/>
      <c r="I890" s="170"/>
      <c r="J890" s="170"/>
      <c r="K890" s="170"/>
      <c r="L890" s="170"/>
      <c r="M890" s="170"/>
      <c r="N890" s="170"/>
      <c r="O890" s="170"/>
      <c r="P890" s="170"/>
      <c r="Q890" s="170"/>
      <c r="T890" s="38"/>
    </row>
    <row r="891" ht="15.75" customHeight="1">
      <c r="C891" s="170"/>
      <c r="D891" s="170"/>
      <c r="E891" s="171"/>
      <c r="F891" s="170"/>
      <c r="G891" s="170"/>
      <c r="H891" s="170"/>
      <c r="I891" s="170"/>
      <c r="J891" s="170"/>
      <c r="K891" s="170"/>
      <c r="L891" s="170"/>
      <c r="M891" s="170"/>
      <c r="N891" s="170"/>
      <c r="O891" s="170"/>
      <c r="P891" s="170"/>
      <c r="Q891" s="170"/>
      <c r="T891" s="38"/>
    </row>
    <row r="892" ht="15.75" customHeight="1">
      <c r="C892" s="170"/>
      <c r="D892" s="170"/>
      <c r="E892" s="171"/>
      <c r="F892" s="170"/>
      <c r="G892" s="170"/>
      <c r="H892" s="170"/>
      <c r="I892" s="170"/>
      <c r="J892" s="170"/>
      <c r="K892" s="170"/>
      <c r="L892" s="170"/>
      <c r="M892" s="170"/>
      <c r="N892" s="170"/>
      <c r="O892" s="170"/>
      <c r="P892" s="170"/>
      <c r="Q892" s="170"/>
      <c r="T892" s="38"/>
    </row>
    <row r="893" ht="15.75" customHeight="1">
      <c r="C893" s="170"/>
      <c r="D893" s="170"/>
      <c r="E893" s="171"/>
      <c r="F893" s="170"/>
      <c r="G893" s="170"/>
      <c r="H893" s="170"/>
      <c r="I893" s="170"/>
      <c r="J893" s="170"/>
      <c r="K893" s="170"/>
      <c r="L893" s="170"/>
      <c r="M893" s="170"/>
      <c r="N893" s="170"/>
      <c r="O893" s="170"/>
      <c r="P893" s="170"/>
      <c r="Q893" s="170"/>
      <c r="T893" s="38"/>
    </row>
    <row r="894" ht="15.75" customHeight="1">
      <c r="C894" s="170"/>
      <c r="D894" s="170"/>
      <c r="E894" s="171"/>
      <c r="F894" s="170"/>
      <c r="G894" s="170"/>
      <c r="H894" s="170"/>
      <c r="I894" s="170"/>
      <c r="J894" s="170"/>
      <c r="K894" s="170"/>
      <c r="L894" s="170"/>
      <c r="M894" s="170"/>
      <c r="N894" s="170"/>
      <c r="O894" s="170"/>
      <c r="P894" s="170"/>
      <c r="Q894" s="170"/>
      <c r="T894" s="38"/>
    </row>
    <row r="895" ht="15.75" customHeight="1">
      <c r="C895" s="170"/>
      <c r="D895" s="170"/>
      <c r="E895" s="171"/>
      <c r="F895" s="170"/>
      <c r="G895" s="170"/>
      <c r="H895" s="170"/>
      <c r="I895" s="170"/>
      <c r="J895" s="170"/>
      <c r="K895" s="170"/>
      <c r="L895" s="170"/>
      <c r="M895" s="170"/>
      <c r="N895" s="170"/>
      <c r="O895" s="170"/>
      <c r="P895" s="170"/>
      <c r="Q895" s="170"/>
      <c r="T895" s="38"/>
    </row>
    <row r="896" ht="15.75" customHeight="1">
      <c r="C896" s="170"/>
      <c r="D896" s="170"/>
      <c r="E896" s="171"/>
      <c r="F896" s="170"/>
      <c r="G896" s="170"/>
      <c r="H896" s="170"/>
      <c r="I896" s="170"/>
      <c r="J896" s="170"/>
      <c r="K896" s="170"/>
      <c r="L896" s="170"/>
      <c r="M896" s="170"/>
      <c r="N896" s="170"/>
      <c r="O896" s="170"/>
      <c r="P896" s="170"/>
      <c r="Q896" s="170"/>
      <c r="T896" s="38"/>
    </row>
    <row r="897" ht="15.75" customHeight="1">
      <c r="C897" s="170"/>
      <c r="D897" s="170"/>
      <c r="E897" s="171"/>
      <c r="F897" s="170"/>
      <c r="G897" s="170"/>
      <c r="H897" s="170"/>
      <c r="I897" s="170"/>
      <c r="J897" s="170"/>
      <c r="K897" s="170"/>
      <c r="L897" s="170"/>
      <c r="M897" s="170"/>
      <c r="N897" s="170"/>
      <c r="O897" s="170"/>
      <c r="P897" s="170"/>
      <c r="Q897" s="170"/>
      <c r="T897" s="38"/>
    </row>
    <row r="898" ht="15.75" customHeight="1">
      <c r="C898" s="170"/>
      <c r="D898" s="170"/>
      <c r="E898" s="171"/>
      <c r="F898" s="170"/>
      <c r="G898" s="170"/>
      <c r="H898" s="170"/>
      <c r="I898" s="170"/>
      <c r="J898" s="170"/>
      <c r="K898" s="170"/>
      <c r="L898" s="170"/>
      <c r="M898" s="170"/>
      <c r="N898" s="170"/>
      <c r="O898" s="170"/>
      <c r="P898" s="170"/>
      <c r="Q898" s="170"/>
      <c r="T898" s="38"/>
    </row>
    <row r="899" ht="15.75" customHeight="1">
      <c r="C899" s="170"/>
      <c r="D899" s="170"/>
      <c r="E899" s="171"/>
      <c r="F899" s="170"/>
      <c r="G899" s="170"/>
      <c r="H899" s="170"/>
      <c r="I899" s="170"/>
      <c r="J899" s="170"/>
      <c r="K899" s="170"/>
      <c r="L899" s="170"/>
      <c r="M899" s="170"/>
      <c r="N899" s="170"/>
      <c r="O899" s="170"/>
      <c r="P899" s="170"/>
      <c r="Q899" s="170"/>
      <c r="T899" s="38"/>
    </row>
    <row r="900" ht="15.75" customHeight="1">
      <c r="C900" s="170"/>
      <c r="D900" s="170"/>
      <c r="E900" s="171"/>
      <c r="F900" s="170"/>
      <c r="G900" s="170"/>
      <c r="H900" s="170"/>
      <c r="I900" s="170"/>
      <c r="J900" s="170"/>
      <c r="K900" s="170"/>
      <c r="L900" s="170"/>
      <c r="M900" s="170"/>
      <c r="N900" s="170"/>
      <c r="O900" s="170"/>
      <c r="P900" s="170"/>
      <c r="Q900" s="170"/>
      <c r="T900" s="38"/>
    </row>
    <row r="901" ht="15.75" customHeight="1">
      <c r="C901" s="170"/>
      <c r="D901" s="170"/>
      <c r="E901" s="171"/>
      <c r="F901" s="170"/>
      <c r="G901" s="170"/>
      <c r="H901" s="170"/>
      <c r="I901" s="170"/>
      <c r="J901" s="170"/>
      <c r="K901" s="170"/>
      <c r="L901" s="170"/>
      <c r="M901" s="170"/>
      <c r="N901" s="170"/>
      <c r="O901" s="170"/>
      <c r="P901" s="170"/>
      <c r="Q901" s="170"/>
      <c r="T901" s="38"/>
    </row>
    <row r="902" ht="15.75" customHeight="1">
      <c r="C902" s="170"/>
      <c r="D902" s="170"/>
      <c r="E902" s="171"/>
      <c r="F902" s="170"/>
      <c r="G902" s="170"/>
      <c r="H902" s="170"/>
      <c r="I902" s="170"/>
      <c r="J902" s="170"/>
      <c r="K902" s="170"/>
      <c r="L902" s="170"/>
      <c r="M902" s="170"/>
      <c r="N902" s="170"/>
      <c r="O902" s="170"/>
      <c r="P902" s="170"/>
      <c r="Q902" s="170"/>
      <c r="T902" s="38"/>
    </row>
    <row r="903" ht="15.75" customHeight="1">
      <c r="C903" s="170"/>
      <c r="D903" s="170"/>
      <c r="E903" s="171"/>
      <c r="F903" s="170"/>
      <c r="G903" s="170"/>
      <c r="H903" s="170"/>
      <c r="I903" s="170"/>
      <c r="J903" s="170"/>
      <c r="K903" s="170"/>
      <c r="L903" s="170"/>
      <c r="M903" s="170"/>
      <c r="N903" s="170"/>
      <c r="O903" s="170"/>
      <c r="P903" s="170"/>
      <c r="Q903" s="170"/>
      <c r="T903" s="38"/>
    </row>
    <row r="904" ht="15.75" customHeight="1">
      <c r="C904" s="170"/>
      <c r="D904" s="170"/>
      <c r="E904" s="171"/>
      <c r="F904" s="170"/>
      <c r="G904" s="170"/>
      <c r="H904" s="170"/>
      <c r="I904" s="170"/>
      <c r="J904" s="170"/>
      <c r="K904" s="170"/>
      <c r="L904" s="170"/>
      <c r="M904" s="170"/>
      <c r="N904" s="170"/>
      <c r="O904" s="170"/>
      <c r="P904" s="170"/>
      <c r="Q904" s="170"/>
      <c r="T904" s="38"/>
    </row>
    <row r="905" ht="15.75" customHeight="1">
      <c r="C905" s="170"/>
      <c r="D905" s="170"/>
      <c r="E905" s="171"/>
      <c r="F905" s="170"/>
      <c r="G905" s="170"/>
      <c r="H905" s="170"/>
      <c r="I905" s="170"/>
      <c r="J905" s="170"/>
      <c r="K905" s="170"/>
      <c r="L905" s="170"/>
      <c r="M905" s="170"/>
      <c r="N905" s="170"/>
      <c r="O905" s="170"/>
      <c r="P905" s="170"/>
      <c r="Q905" s="170"/>
      <c r="T905" s="38"/>
    </row>
    <row r="906" ht="15.75" customHeight="1">
      <c r="C906" s="170"/>
      <c r="D906" s="170"/>
      <c r="E906" s="171"/>
      <c r="F906" s="170"/>
      <c r="G906" s="170"/>
      <c r="H906" s="170"/>
      <c r="I906" s="170"/>
      <c r="J906" s="170"/>
      <c r="K906" s="170"/>
      <c r="L906" s="170"/>
      <c r="M906" s="170"/>
      <c r="N906" s="170"/>
      <c r="O906" s="170"/>
      <c r="P906" s="170"/>
      <c r="Q906" s="170"/>
      <c r="T906" s="38"/>
    </row>
    <row r="907" ht="15.75" customHeight="1">
      <c r="C907" s="170"/>
      <c r="D907" s="170"/>
      <c r="E907" s="171"/>
      <c r="F907" s="170"/>
      <c r="G907" s="170"/>
      <c r="H907" s="170"/>
      <c r="I907" s="170"/>
      <c r="J907" s="170"/>
      <c r="K907" s="170"/>
      <c r="L907" s="170"/>
      <c r="M907" s="170"/>
      <c r="N907" s="170"/>
      <c r="O907" s="170"/>
      <c r="P907" s="170"/>
      <c r="Q907" s="170"/>
      <c r="T907" s="38"/>
    </row>
    <row r="908" ht="15.75" customHeight="1">
      <c r="C908" s="170"/>
      <c r="D908" s="170"/>
      <c r="E908" s="171"/>
      <c r="F908" s="170"/>
      <c r="G908" s="170"/>
      <c r="H908" s="170"/>
      <c r="I908" s="170"/>
      <c r="J908" s="170"/>
      <c r="K908" s="170"/>
      <c r="L908" s="170"/>
      <c r="M908" s="170"/>
      <c r="N908" s="170"/>
      <c r="O908" s="170"/>
      <c r="P908" s="170"/>
      <c r="Q908" s="170"/>
      <c r="T908" s="38"/>
    </row>
    <row r="909" ht="15.75" customHeight="1">
      <c r="C909" s="170"/>
      <c r="D909" s="170"/>
      <c r="E909" s="171"/>
      <c r="F909" s="170"/>
      <c r="G909" s="170"/>
      <c r="H909" s="170"/>
      <c r="I909" s="170"/>
      <c r="J909" s="170"/>
      <c r="K909" s="170"/>
      <c r="L909" s="170"/>
      <c r="M909" s="170"/>
      <c r="N909" s="170"/>
      <c r="O909" s="170"/>
      <c r="P909" s="170"/>
      <c r="Q909" s="170"/>
      <c r="T909" s="38"/>
    </row>
    <row r="910" ht="15.75" customHeight="1">
      <c r="C910" s="170"/>
      <c r="D910" s="170"/>
      <c r="E910" s="171"/>
      <c r="F910" s="170"/>
      <c r="G910" s="170"/>
      <c r="H910" s="170"/>
      <c r="I910" s="170"/>
      <c r="J910" s="170"/>
      <c r="K910" s="170"/>
      <c r="L910" s="170"/>
      <c r="M910" s="170"/>
      <c r="N910" s="170"/>
      <c r="O910" s="170"/>
      <c r="P910" s="170"/>
      <c r="Q910" s="170"/>
      <c r="T910" s="38"/>
    </row>
    <row r="911" ht="15.75" customHeight="1">
      <c r="C911" s="170"/>
      <c r="D911" s="170"/>
      <c r="E911" s="171"/>
      <c r="F911" s="170"/>
      <c r="G911" s="170"/>
      <c r="H911" s="170"/>
      <c r="I911" s="170"/>
      <c r="J911" s="170"/>
      <c r="K911" s="170"/>
      <c r="L911" s="170"/>
      <c r="M911" s="170"/>
      <c r="N911" s="170"/>
      <c r="O911" s="170"/>
      <c r="P911" s="170"/>
      <c r="Q911" s="170"/>
      <c r="T911" s="38"/>
    </row>
    <row r="912" ht="15.75" customHeight="1">
      <c r="C912" s="170"/>
      <c r="D912" s="170"/>
      <c r="E912" s="171"/>
      <c r="F912" s="170"/>
      <c r="G912" s="170"/>
      <c r="H912" s="170"/>
      <c r="I912" s="170"/>
      <c r="J912" s="170"/>
      <c r="K912" s="170"/>
      <c r="L912" s="170"/>
      <c r="M912" s="170"/>
      <c r="N912" s="170"/>
      <c r="O912" s="170"/>
      <c r="P912" s="170"/>
      <c r="Q912" s="170"/>
      <c r="T912" s="38"/>
    </row>
    <row r="913" ht="15.75" customHeight="1">
      <c r="C913" s="170"/>
      <c r="D913" s="170"/>
      <c r="E913" s="171"/>
      <c r="F913" s="170"/>
      <c r="G913" s="170"/>
      <c r="H913" s="170"/>
      <c r="I913" s="170"/>
      <c r="J913" s="170"/>
      <c r="K913" s="170"/>
      <c r="L913" s="170"/>
      <c r="M913" s="170"/>
      <c r="N913" s="170"/>
      <c r="O913" s="170"/>
      <c r="P913" s="170"/>
      <c r="Q913" s="170"/>
      <c r="T913" s="38"/>
    </row>
    <row r="914" ht="15.75" customHeight="1">
      <c r="C914" s="170"/>
      <c r="D914" s="170"/>
      <c r="E914" s="171"/>
      <c r="F914" s="170"/>
      <c r="G914" s="170"/>
      <c r="H914" s="170"/>
      <c r="I914" s="170"/>
      <c r="J914" s="170"/>
      <c r="K914" s="170"/>
      <c r="L914" s="170"/>
      <c r="M914" s="170"/>
      <c r="N914" s="170"/>
      <c r="O914" s="170"/>
      <c r="P914" s="170"/>
      <c r="Q914" s="170"/>
      <c r="T914" s="38"/>
    </row>
    <row r="915" ht="15.75" customHeight="1">
      <c r="C915" s="170"/>
      <c r="D915" s="170"/>
      <c r="E915" s="171"/>
      <c r="F915" s="170"/>
      <c r="G915" s="170"/>
      <c r="H915" s="170"/>
      <c r="I915" s="170"/>
      <c r="J915" s="170"/>
      <c r="K915" s="170"/>
      <c r="L915" s="170"/>
      <c r="M915" s="170"/>
      <c r="N915" s="170"/>
      <c r="O915" s="170"/>
      <c r="P915" s="170"/>
      <c r="Q915" s="170"/>
      <c r="T915" s="38"/>
    </row>
    <row r="916" ht="15.75" customHeight="1">
      <c r="C916" s="170"/>
      <c r="D916" s="170"/>
      <c r="E916" s="171"/>
      <c r="F916" s="170"/>
      <c r="G916" s="170"/>
      <c r="H916" s="170"/>
      <c r="I916" s="170"/>
      <c r="J916" s="170"/>
      <c r="K916" s="170"/>
      <c r="L916" s="170"/>
      <c r="M916" s="170"/>
      <c r="N916" s="170"/>
      <c r="O916" s="170"/>
      <c r="P916" s="170"/>
      <c r="Q916" s="170"/>
      <c r="T916" s="38"/>
    </row>
    <row r="917" ht="15.75" customHeight="1">
      <c r="C917" s="170"/>
      <c r="D917" s="170"/>
      <c r="E917" s="171"/>
      <c r="F917" s="170"/>
      <c r="G917" s="170"/>
      <c r="H917" s="170"/>
      <c r="I917" s="170"/>
      <c r="J917" s="170"/>
      <c r="K917" s="170"/>
      <c r="L917" s="170"/>
      <c r="M917" s="170"/>
      <c r="N917" s="170"/>
      <c r="O917" s="170"/>
      <c r="P917" s="170"/>
      <c r="Q917" s="170"/>
      <c r="T917" s="38"/>
    </row>
    <row r="918" ht="15.75" customHeight="1">
      <c r="C918" s="170"/>
      <c r="D918" s="170"/>
      <c r="E918" s="171"/>
      <c r="F918" s="170"/>
      <c r="G918" s="170"/>
      <c r="H918" s="170"/>
      <c r="I918" s="170"/>
      <c r="J918" s="170"/>
      <c r="K918" s="170"/>
      <c r="L918" s="170"/>
      <c r="M918" s="170"/>
      <c r="N918" s="170"/>
      <c r="O918" s="170"/>
      <c r="P918" s="170"/>
      <c r="Q918" s="170"/>
      <c r="T918" s="38"/>
    </row>
    <row r="919" ht="15.75" customHeight="1">
      <c r="C919" s="170"/>
      <c r="D919" s="170"/>
      <c r="E919" s="171"/>
      <c r="F919" s="170"/>
      <c r="G919" s="170"/>
      <c r="H919" s="170"/>
      <c r="I919" s="170"/>
      <c r="J919" s="170"/>
      <c r="K919" s="170"/>
      <c r="L919" s="170"/>
      <c r="M919" s="170"/>
      <c r="N919" s="170"/>
      <c r="O919" s="170"/>
      <c r="P919" s="170"/>
      <c r="Q919" s="170"/>
      <c r="T919" s="38"/>
    </row>
    <row r="920" ht="15.75" customHeight="1">
      <c r="C920" s="170"/>
      <c r="D920" s="170"/>
      <c r="E920" s="171"/>
      <c r="F920" s="170"/>
      <c r="G920" s="170"/>
      <c r="H920" s="170"/>
      <c r="I920" s="170"/>
      <c r="J920" s="170"/>
      <c r="K920" s="170"/>
      <c r="L920" s="170"/>
      <c r="M920" s="170"/>
      <c r="N920" s="170"/>
      <c r="O920" s="170"/>
      <c r="P920" s="170"/>
      <c r="Q920" s="170"/>
      <c r="T920" s="38"/>
    </row>
    <row r="921" ht="15.75" customHeight="1">
      <c r="C921" s="170"/>
      <c r="D921" s="170"/>
      <c r="E921" s="171"/>
      <c r="F921" s="170"/>
      <c r="G921" s="170"/>
      <c r="H921" s="170"/>
      <c r="I921" s="170"/>
      <c r="J921" s="170"/>
      <c r="K921" s="170"/>
      <c r="L921" s="170"/>
      <c r="M921" s="170"/>
      <c r="N921" s="170"/>
      <c r="O921" s="170"/>
      <c r="P921" s="170"/>
      <c r="Q921" s="170"/>
      <c r="T921" s="38"/>
    </row>
    <row r="922" ht="15.75" customHeight="1">
      <c r="C922" s="170"/>
      <c r="D922" s="170"/>
      <c r="E922" s="171"/>
      <c r="F922" s="170"/>
      <c r="G922" s="170"/>
      <c r="H922" s="170"/>
      <c r="I922" s="170"/>
      <c r="J922" s="170"/>
      <c r="K922" s="170"/>
      <c r="L922" s="170"/>
      <c r="M922" s="170"/>
      <c r="N922" s="170"/>
      <c r="O922" s="170"/>
      <c r="P922" s="170"/>
      <c r="Q922" s="170"/>
      <c r="T922" s="38"/>
    </row>
    <row r="923" ht="15.75" customHeight="1">
      <c r="C923" s="170"/>
      <c r="D923" s="170"/>
      <c r="E923" s="171"/>
      <c r="F923" s="170"/>
      <c r="G923" s="170"/>
      <c r="H923" s="170"/>
      <c r="I923" s="170"/>
      <c r="J923" s="170"/>
      <c r="K923" s="170"/>
      <c r="L923" s="170"/>
      <c r="M923" s="170"/>
      <c r="N923" s="170"/>
      <c r="O923" s="170"/>
      <c r="P923" s="170"/>
      <c r="Q923" s="170"/>
      <c r="T923" s="38"/>
    </row>
    <row r="924" ht="15.75" customHeight="1">
      <c r="C924" s="170"/>
      <c r="D924" s="170"/>
      <c r="E924" s="171"/>
      <c r="F924" s="170"/>
      <c r="G924" s="170"/>
      <c r="H924" s="170"/>
      <c r="I924" s="170"/>
      <c r="J924" s="170"/>
      <c r="K924" s="170"/>
      <c r="L924" s="170"/>
      <c r="M924" s="170"/>
      <c r="N924" s="170"/>
      <c r="O924" s="170"/>
      <c r="P924" s="170"/>
      <c r="Q924" s="170"/>
      <c r="T924" s="38"/>
    </row>
    <row r="925" ht="15.75" customHeight="1">
      <c r="C925" s="170"/>
      <c r="D925" s="170"/>
      <c r="E925" s="171"/>
      <c r="F925" s="170"/>
      <c r="G925" s="170"/>
      <c r="H925" s="170"/>
      <c r="I925" s="170"/>
      <c r="J925" s="170"/>
      <c r="K925" s="170"/>
      <c r="L925" s="170"/>
      <c r="M925" s="170"/>
      <c r="N925" s="170"/>
      <c r="O925" s="170"/>
      <c r="P925" s="170"/>
      <c r="Q925" s="170"/>
      <c r="T925" s="38"/>
    </row>
    <row r="926" ht="15.75" customHeight="1">
      <c r="C926" s="170"/>
      <c r="D926" s="170"/>
      <c r="E926" s="171"/>
      <c r="F926" s="170"/>
      <c r="G926" s="170"/>
      <c r="H926" s="170"/>
      <c r="I926" s="170"/>
      <c r="J926" s="170"/>
      <c r="K926" s="170"/>
      <c r="L926" s="170"/>
      <c r="M926" s="170"/>
      <c r="N926" s="170"/>
      <c r="O926" s="170"/>
      <c r="P926" s="170"/>
      <c r="Q926" s="170"/>
      <c r="T926" s="38"/>
    </row>
    <row r="927" ht="15.75" customHeight="1">
      <c r="C927" s="170"/>
      <c r="D927" s="170"/>
      <c r="E927" s="171"/>
      <c r="F927" s="170"/>
      <c r="G927" s="170"/>
      <c r="H927" s="170"/>
      <c r="I927" s="170"/>
      <c r="J927" s="170"/>
      <c r="K927" s="170"/>
      <c r="L927" s="170"/>
      <c r="M927" s="170"/>
      <c r="N927" s="170"/>
      <c r="O927" s="170"/>
      <c r="P927" s="170"/>
      <c r="Q927" s="170"/>
      <c r="T927" s="38"/>
    </row>
    <row r="928" ht="15.75" customHeight="1">
      <c r="C928" s="170"/>
      <c r="D928" s="170"/>
      <c r="E928" s="171"/>
      <c r="F928" s="170"/>
      <c r="G928" s="170"/>
      <c r="H928" s="170"/>
      <c r="I928" s="170"/>
      <c r="J928" s="170"/>
      <c r="K928" s="170"/>
      <c r="L928" s="170"/>
      <c r="M928" s="170"/>
      <c r="N928" s="170"/>
      <c r="O928" s="170"/>
      <c r="P928" s="170"/>
      <c r="Q928" s="170"/>
      <c r="T928" s="38"/>
    </row>
    <row r="929" ht="15.75" customHeight="1">
      <c r="C929" s="170"/>
      <c r="D929" s="170"/>
      <c r="E929" s="171"/>
      <c r="F929" s="170"/>
      <c r="G929" s="170"/>
      <c r="H929" s="170"/>
      <c r="I929" s="170"/>
      <c r="J929" s="170"/>
      <c r="K929" s="170"/>
      <c r="L929" s="170"/>
      <c r="M929" s="170"/>
      <c r="N929" s="170"/>
      <c r="O929" s="170"/>
      <c r="P929" s="170"/>
      <c r="Q929" s="170"/>
      <c r="T929" s="38"/>
    </row>
    <row r="930" ht="15.75" customHeight="1">
      <c r="C930" s="170"/>
      <c r="D930" s="170"/>
      <c r="E930" s="171"/>
      <c r="F930" s="170"/>
      <c r="G930" s="170"/>
      <c r="H930" s="170"/>
      <c r="I930" s="170"/>
      <c r="J930" s="170"/>
      <c r="K930" s="170"/>
      <c r="L930" s="170"/>
      <c r="M930" s="170"/>
      <c r="N930" s="170"/>
      <c r="O930" s="170"/>
      <c r="P930" s="170"/>
      <c r="Q930" s="170"/>
      <c r="T930" s="38"/>
    </row>
    <row r="931" ht="15.75" customHeight="1">
      <c r="C931" s="170"/>
      <c r="D931" s="170"/>
      <c r="E931" s="171"/>
      <c r="F931" s="170"/>
      <c r="G931" s="170"/>
      <c r="H931" s="170"/>
      <c r="I931" s="170"/>
      <c r="J931" s="170"/>
      <c r="K931" s="170"/>
      <c r="L931" s="170"/>
      <c r="M931" s="170"/>
      <c r="N931" s="170"/>
      <c r="O931" s="170"/>
      <c r="P931" s="170"/>
      <c r="Q931" s="170"/>
      <c r="T931" s="38"/>
    </row>
    <row r="932" ht="15.75" customHeight="1">
      <c r="C932" s="170"/>
      <c r="D932" s="170"/>
      <c r="E932" s="171"/>
      <c r="F932" s="170"/>
      <c r="G932" s="170"/>
      <c r="H932" s="170"/>
      <c r="I932" s="170"/>
      <c r="J932" s="170"/>
      <c r="K932" s="170"/>
      <c r="L932" s="170"/>
      <c r="M932" s="170"/>
      <c r="N932" s="170"/>
      <c r="O932" s="170"/>
      <c r="P932" s="170"/>
      <c r="Q932" s="170"/>
      <c r="T932" s="38"/>
    </row>
    <row r="933" ht="15.75" customHeight="1">
      <c r="C933" s="170"/>
      <c r="D933" s="170"/>
      <c r="E933" s="171"/>
      <c r="F933" s="170"/>
      <c r="G933" s="170"/>
      <c r="H933" s="170"/>
      <c r="I933" s="170"/>
      <c r="J933" s="170"/>
      <c r="K933" s="170"/>
      <c r="L933" s="170"/>
      <c r="M933" s="170"/>
      <c r="N933" s="170"/>
      <c r="O933" s="170"/>
      <c r="P933" s="170"/>
      <c r="Q933" s="170"/>
      <c r="T933" s="38"/>
    </row>
    <row r="934" ht="15.75" customHeight="1">
      <c r="C934" s="170"/>
      <c r="D934" s="170"/>
      <c r="E934" s="171"/>
      <c r="F934" s="170"/>
      <c r="G934" s="170"/>
      <c r="H934" s="170"/>
      <c r="I934" s="170"/>
      <c r="J934" s="170"/>
      <c r="K934" s="170"/>
      <c r="L934" s="170"/>
      <c r="M934" s="170"/>
      <c r="N934" s="170"/>
      <c r="O934" s="170"/>
      <c r="P934" s="170"/>
      <c r="Q934" s="170"/>
      <c r="T934" s="38"/>
    </row>
    <row r="935" ht="15.75" customHeight="1">
      <c r="C935" s="170"/>
      <c r="D935" s="170"/>
      <c r="E935" s="171"/>
      <c r="F935" s="170"/>
      <c r="G935" s="170"/>
      <c r="H935" s="170"/>
      <c r="I935" s="170"/>
      <c r="J935" s="170"/>
      <c r="K935" s="170"/>
      <c r="L935" s="170"/>
      <c r="M935" s="170"/>
      <c r="N935" s="170"/>
      <c r="O935" s="170"/>
      <c r="P935" s="170"/>
      <c r="Q935" s="170"/>
      <c r="T935" s="38"/>
    </row>
    <row r="936" ht="15.75" customHeight="1">
      <c r="C936" s="170"/>
      <c r="D936" s="170"/>
      <c r="E936" s="171"/>
      <c r="F936" s="170"/>
      <c r="G936" s="170"/>
      <c r="H936" s="170"/>
      <c r="I936" s="170"/>
      <c r="J936" s="170"/>
      <c r="K936" s="170"/>
      <c r="L936" s="170"/>
      <c r="M936" s="170"/>
      <c r="N936" s="170"/>
      <c r="O936" s="170"/>
      <c r="P936" s="170"/>
      <c r="Q936" s="170"/>
      <c r="T936" s="38"/>
    </row>
    <row r="937" ht="15.75" customHeight="1">
      <c r="C937" s="170"/>
      <c r="D937" s="170"/>
      <c r="E937" s="171"/>
      <c r="F937" s="170"/>
      <c r="G937" s="170"/>
      <c r="H937" s="170"/>
      <c r="I937" s="170"/>
      <c r="J937" s="170"/>
      <c r="K937" s="170"/>
      <c r="L937" s="170"/>
      <c r="M937" s="170"/>
      <c r="N937" s="170"/>
      <c r="O937" s="170"/>
      <c r="P937" s="170"/>
      <c r="Q937" s="170"/>
      <c r="T937" s="38"/>
    </row>
    <row r="938" ht="15.75" customHeight="1">
      <c r="C938" s="170"/>
      <c r="D938" s="170"/>
      <c r="E938" s="171"/>
      <c r="F938" s="170"/>
      <c r="G938" s="170"/>
      <c r="H938" s="170"/>
      <c r="I938" s="170"/>
      <c r="J938" s="170"/>
      <c r="K938" s="170"/>
      <c r="L938" s="170"/>
      <c r="M938" s="170"/>
      <c r="N938" s="170"/>
      <c r="O938" s="170"/>
      <c r="P938" s="170"/>
      <c r="Q938" s="170"/>
      <c r="T938" s="38"/>
    </row>
    <row r="939" ht="15.75" customHeight="1">
      <c r="C939" s="170"/>
      <c r="D939" s="170"/>
      <c r="E939" s="171"/>
      <c r="F939" s="170"/>
      <c r="G939" s="170"/>
      <c r="H939" s="170"/>
      <c r="I939" s="170"/>
      <c r="J939" s="170"/>
      <c r="K939" s="170"/>
      <c r="L939" s="170"/>
      <c r="M939" s="170"/>
      <c r="N939" s="170"/>
      <c r="O939" s="170"/>
      <c r="P939" s="170"/>
      <c r="Q939" s="170"/>
      <c r="T939" s="38"/>
    </row>
    <row r="940" ht="15.75" customHeight="1">
      <c r="C940" s="170"/>
      <c r="D940" s="170"/>
      <c r="E940" s="171"/>
      <c r="F940" s="170"/>
      <c r="G940" s="170"/>
      <c r="H940" s="170"/>
      <c r="I940" s="170"/>
      <c r="J940" s="170"/>
      <c r="K940" s="170"/>
      <c r="L940" s="170"/>
      <c r="M940" s="170"/>
      <c r="N940" s="170"/>
      <c r="O940" s="170"/>
      <c r="P940" s="170"/>
      <c r="Q940" s="170"/>
      <c r="T940" s="38"/>
    </row>
    <row r="941" ht="15.75" customHeight="1">
      <c r="C941" s="170"/>
      <c r="D941" s="170"/>
      <c r="E941" s="171"/>
      <c r="F941" s="170"/>
      <c r="G941" s="170"/>
      <c r="H941" s="170"/>
      <c r="I941" s="170"/>
      <c r="J941" s="170"/>
      <c r="K941" s="170"/>
      <c r="L941" s="170"/>
      <c r="M941" s="170"/>
      <c r="N941" s="170"/>
      <c r="O941" s="170"/>
      <c r="P941" s="170"/>
      <c r="Q941" s="170"/>
      <c r="T941" s="38"/>
    </row>
    <row r="942" ht="15.75" customHeight="1">
      <c r="C942" s="170"/>
      <c r="D942" s="170"/>
      <c r="E942" s="171"/>
      <c r="F942" s="170"/>
      <c r="G942" s="170"/>
      <c r="H942" s="170"/>
      <c r="I942" s="170"/>
      <c r="J942" s="170"/>
      <c r="K942" s="170"/>
      <c r="L942" s="170"/>
      <c r="M942" s="170"/>
      <c r="N942" s="170"/>
      <c r="O942" s="170"/>
      <c r="P942" s="170"/>
      <c r="Q942" s="170"/>
      <c r="T942" s="38"/>
    </row>
    <row r="943" ht="15.75" customHeight="1">
      <c r="C943" s="170"/>
      <c r="D943" s="170"/>
      <c r="E943" s="171"/>
      <c r="F943" s="170"/>
      <c r="G943" s="170"/>
      <c r="H943" s="170"/>
      <c r="I943" s="170"/>
      <c r="J943" s="170"/>
      <c r="K943" s="170"/>
      <c r="L943" s="170"/>
      <c r="M943" s="170"/>
      <c r="N943" s="170"/>
      <c r="O943" s="170"/>
      <c r="P943" s="170"/>
      <c r="Q943" s="170"/>
      <c r="T943" s="38"/>
    </row>
    <row r="944" ht="15.75" customHeight="1">
      <c r="C944" s="170"/>
      <c r="D944" s="170"/>
      <c r="E944" s="171"/>
      <c r="F944" s="170"/>
      <c r="G944" s="170"/>
      <c r="H944" s="170"/>
      <c r="I944" s="170"/>
      <c r="J944" s="170"/>
      <c r="K944" s="170"/>
      <c r="L944" s="170"/>
      <c r="M944" s="170"/>
      <c r="N944" s="170"/>
      <c r="O944" s="170"/>
      <c r="P944" s="170"/>
      <c r="Q944" s="170"/>
      <c r="T944" s="38"/>
    </row>
    <row r="945" ht="15.75" customHeight="1">
      <c r="C945" s="170"/>
      <c r="D945" s="170"/>
      <c r="E945" s="171"/>
      <c r="F945" s="170"/>
      <c r="G945" s="170"/>
      <c r="H945" s="170"/>
      <c r="I945" s="170"/>
      <c r="J945" s="170"/>
      <c r="K945" s="170"/>
      <c r="L945" s="170"/>
      <c r="M945" s="170"/>
      <c r="N945" s="170"/>
      <c r="O945" s="170"/>
      <c r="P945" s="170"/>
      <c r="Q945" s="170"/>
      <c r="T945" s="38"/>
    </row>
    <row r="946" ht="15.75" customHeight="1">
      <c r="C946" s="170"/>
      <c r="D946" s="170"/>
      <c r="E946" s="171"/>
      <c r="F946" s="170"/>
      <c r="G946" s="170"/>
      <c r="H946" s="170"/>
      <c r="I946" s="170"/>
      <c r="J946" s="170"/>
      <c r="K946" s="170"/>
      <c r="L946" s="170"/>
      <c r="M946" s="170"/>
      <c r="N946" s="170"/>
      <c r="O946" s="170"/>
      <c r="P946" s="170"/>
      <c r="Q946" s="170"/>
      <c r="T946" s="38"/>
    </row>
    <row r="947" ht="15.75" customHeight="1">
      <c r="C947" s="170"/>
      <c r="D947" s="170"/>
      <c r="E947" s="171"/>
      <c r="F947" s="170"/>
      <c r="G947" s="170"/>
      <c r="H947" s="170"/>
      <c r="I947" s="170"/>
      <c r="J947" s="170"/>
      <c r="K947" s="170"/>
      <c r="L947" s="170"/>
      <c r="M947" s="170"/>
      <c r="N947" s="170"/>
      <c r="O947" s="170"/>
      <c r="P947" s="170"/>
      <c r="Q947" s="170"/>
      <c r="T947" s="38"/>
    </row>
    <row r="948" ht="15.75" customHeight="1">
      <c r="C948" s="170"/>
      <c r="D948" s="170"/>
      <c r="E948" s="171"/>
      <c r="F948" s="170"/>
      <c r="G948" s="170"/>
      <c r="H948" s="170"/>
      <c r="I948" s="170"/>
      <c r="J948" s="170"/>
      <c r="K948" s="170"/>
      <c r="L948" s="170"/>
      <c r="M948" s="170"/>
      <c r="N948" s="170"/>
      <c r="O948" s="170"/>
      <c r="P948" s="170"/>
      <c r="Q948" s="170"/>
      <c r="T948" s="38"/>
    </row>
    <row r="949" ht="15.75" customHeight="1">
      <c r="C949" s="170"/>
      <c r="D949" s="170"/>
      <c r="E949" s="171"/>
      <c r="F949" s="170"/>
      <c r="G949" s="170"/>
      <c r="H949" s="170"/>
      <c r="I949" s="170"/>
      <c r="J949" s="170"/>
      <c r="K949" s="170"/>
      <c r="L949" s="170"/>
      <c r="M949" s="170"/>
      <c r="N949" s="170"/>
      <c r="O949" s="170"/>
      <c r="P949" s="170"/>
      <c r="Q949" s="170"/>
      <c r="T949" s="38"/>
    </row>
    <row r="950" ht="15.75" customHeight="1">
      <c r="C950" s="170"/>
      <c r="D950" s="170"/>
      <c r="E950" s="171"/>
      <c r="F950" s="170"/>
      <c r="G950" s="170"/>
      <c r="H950" s="170"/>
      <c r="I950" s="170"/>
      <c r="J950" s="170"/>
      <c r="K950" s="170"/>
      <c r="L950" s="170"/>
      <c r="M950" s="170"/>
      <c r="N950" s="170"/>
      <c r="O950" s="170"/>
      <c r="P950" s="170"/>
      <c r="Q950" s="170"/>
      <c r="T950" s="38"/>
    </row>
    <row r="951" ht="15.75" customHeight="1">
      <c r="C951" s="170"/>
      <c r="D951" s="170"/>
      <c r="E951" s="171"/>
      <c r="F951" s="170"/>
      <c r="G951" s="170"/>
      <c r="H951" s="170"/>
      <c r="I951" s="170"/>
      <c r="J951" s="170"/>
      <c r="K951" s="170"/>
      <c r="L951" s="170"/>
      <c r="M951" s="170"/>
      <c r="N951" s="170"/>
      <c r="O951" s="170"/>
      <c r="P951" s="170"/>
      <c r="Q951" s="170"/>
      <c r="T951" s="38"/>
    </row>
    <row r="952" ht="15.75" customHeight="1">
      <c r="C952" s="170"/>
      <c r="D952" s="170"/>
      <c r="E952" s="171"/>
      <c r="F952" s="170"/>
      <c r="G952" s="170"/>
      <c r="H952" s="170"/>
      <c r="I952" s="170"/>
      <c r="J952" s="170"/>
      <c r="K952" s="170"/>
      <c r="L952" s="170"/>
      <c r="M952" s="170"/>
      <c r="N952" s="170"/>
      <c r="O952" s="170"/>
      <c r="P952" s="170"/>
      <c r="Q952" s="170"/>
      <c r="T952" s="38"/>
    </row>
    <row r="953" ht="15.75" customHeight="1">
      <c r="C953" s="170"/>
      <c r="D953" s="170"/>
      <c r="E953" s="171"/>
      <c r="F953" s="170"/>
      <c r="G953" s="170"/>
      <c r="H953" s="170"/>
      <c r="I953" s="170"/>
      <c r="J953" s="170"/>
      <c r="K953" s="170"/>
      <c r="L953" s="170"/>
      <c r="M953" s="170"/>
      <c r="N953" s="170"/>
      <c r="O953" s="170"/>
      <c r="P953" s="170"/>
      <c r="Q953" s="170"/>
      <c r="T953" s="38"/>
    </row>
    <row r="954" ht="15.75" customHeight="1">
      <c r="C954" s="170"/>
      <c r="D954" s="170"/>
      <c r="E954" s="171"/>
      <c r="F954" s="170"/>
      <c r="G954" s="170"/>
      <c r="H954" s="170"/>
      <c r="I954" s="170"/>
      <c r="J954" s="170"/>
      <c r="K954" s="170"/>
      <c r="L954" s="170"/>
      <c r="M954" s="170"/>
      <c r="N954" s="170"/>
      <c r="O954" s="170"/>
      <c r="P954" s="170"/>
      <c r="Q954" s="170"/>
      <c r="T954" s="38"/>
    </row>
    <row r="955" ht="15.75" customHeight="1">
      <c r="C955" s="170"/>
      <c r="D955" s="170"/>
      <c r="E955" s="171"/>
      <c r="F955" s="170"/>
      <c r="G955" s="170"/>
      <c r="H955" s="170"/>
      <c r="I955" s="170"/>
      <c r="J955" s="170"/>
      <c r="K955" s="170"/>
      <c r="L955" s="170"/>
      <c r="M955" s="170"/>
      <c r="N955" s="170"/>
      <c r="O955" s="170"/>
      <c r="P955" s="170"/>
      <c r="Q955" s="170"/>
      <c r="T955" s="38"/>
    </row>
    <row r="956" ht="15.75" customHeight="1">
      <c r="C956" s="170"/>
      <c r="D956" s="170"/>
      <c r="E956" s="171"/>
      <c r="F956" s="170"/>
      <c r="G956" s="170"/>
      <c r="H956" s="170"/>
      <c r="I956" s="170"/>
      <c r="J956" s="170"/>
      <c r="K956" s="170"/>
      <c r="L956" s="170"/>
      <c r="M956" s="170"/>
      <c r="N956" s="170"/>
      <c r="O956" s="170"/>
      <c r="P956" s="170"/>
      <c r="Q956" s="170"/>
      <c r="T956" s="38"/>
    </row>
    <row r="957" ht="15.75" customHeight="1">
      <c r="C957" s="170"/>
      <c r="D957" s="170"/>
      <c r="E957" s="171"/>
      <c r="F957" s="170"/>
      <c r="G957" s="170"/>
      <c r="H957" s="170"/>
      <c r="I957" s="170"/>
      <c r="J957" s="170"/>
      <c r="K957" s="170"/>
      <c r="L957" s="170"/>
      <c r="M957" s="170"/>
      <c r="N957" s="170"/>
      <c r="O957" s="170"/>
      <c r="P957" s="170"/>
      <c r="Q957" s="170"/>
      <c r="T957" s="38"/>
    </row>
    <row r="958" ht="15.75" customHeight="1">
      <c r="C958" s="170"/>
      <c r="D958" s="170"/>
      <c r="E958" s="171"/>
      <c r="F958" s="170"/>
      <c r="G958" s="170"/>
      <c r="H958" s="170"/>
      <c r="I958" s="170"/>
      <c r="J958" s="170"/>
      <c r="K958" s="170"/>
      <c r="L958" s="170"/>
      <c r="M958" s="170"/>
      <c r="N958" s="170"/>
      <c r="O958" s="170"/>
      <c r="P958" s="170"/>
      <c r="Q958" s="170"/>
      <c r="T958" s="38"/>
    </row>
    <row r="959" ht="15.75" customHeight="1">
      <c r="C959" s="170"/>
      <c r="D959" s="170"/>
      <c r="E959" s="171"/>
      <c r="F959" s="170"/>
      <c r="G959" s="170"/>
      <c r="H959" s="170"/>
      <c r="I959" s="170"/>
      <c r="J959" s="170"/>
      <c r="K959" s="170"/>
      <c r="L959" s="170"/>
      <c r="M959" s="170"/>
      <c r="N959" s="170"/>
      <c r="O959" s="170"/>
      <c r="P959" s="170"/>
      <c r="Q959" s="170"/>
      <c r="T959" s="38"/>
    </row>
    <row r="960" ht="15.75" customHeight="1">
      <c r="C960" s="170"/>
      <c r="D960" s="170"/>
      <c r="E960" s="171"/>
      <c r="F960" s="170"/>
      <c r="G960" s="170"/>
      <c r="H960" s="170"/>
      <c r="I960" s="170"/>
      <c r="J960" s="170"/>
      <c r="K960" s="170"/>
      <c r="L960" s="170"/>
      <c r="M960" s="170"/>
      <c r="N960" s="170"/>
      <c r="O960" s="170"/>
      <c r="P960" s="170"/>
      <c r="Q960" s="170"/>
      <c r="T960" s="38"/>
    </row>
    <row r="961" ht="15.75" customHeight="1">
      <c r="C961" s="170"/>
      <c r="D961" s="170"/>
      <c r="E961" s="171"/>
      <c r="F961" s="170"/>
      <c r="G961" s="170"/>
      <c r="H961" s="170"/>
      <c r="I961" s="170"/>
      <c r="J961" s="170"/>
      <c r="K961" s="170"/>
      <c r="L961" s="170"/>
      <c r="M961" s="170"/>
      <c r="N961" s="170"/>
      <c r="O961" s="170"/>
      <c r="P961" s="170"/>
      <c r="Q961" s="170"/>
      <c r="T961" s="38"/>
    </row>
    <row r="962" ht="15.75" customHeight="1">
      <c r="C962" s="170"/>
      <c r="D962" s="170"/>
      <c r="E962" s="171"/>
      <c r="F962" s="170"/>
      <c r="G962" s="170"/>
      <c r="H962" s="170"/>
      <c r="I962" s="170"/>
      <c r="J962" s="170"/>
      <c r="K962" s="170"/>
      <c r="L962" s="170"/>
      <c r="M962" s="170"/>
      <c r="N962" s="170"/>
      <c r="O962" s="170"/>
      <c r="P962" s="170"/>
      <c r="Q962" s="170"/>
      <c r="T962" s="38"/>
    </row>
    <row r="963" ht="15.75" customHeight="1">
      <c r="C963" s="170"/>
      <c r="D963" s="170"/>
      <c r="E963" s="171"/>
      <c r="F963" s="170"/>
      <c r="G963" s="170"/>
      <c r="H963" s="170"/>
      <c r="I963" s="170"/>
      <c r="J963" s="170"/>
      <c r="K963" s="170"/>
      <c r="L963" s="170"/>
      <c r="M963" s="170"/>
      <c r="N963" s="170"/>
      <c r="O963" s="170"/>
      <c r="P963" s="170"/>
      <c r="Q963" s="170"/>
      <c r="T963" s="38"/>
    </row>
    <row r="964" ht="15.75" customHeight="1">
      <c r="C964" s="170"/>
      <c r="D964" s="170"/>
      <c r="E964" s="171"/>
      <c r="F964" s="170"/>
      <c r="G964" s="170"/>
      <c r="H964" s="170"/>
      <c r="I964" s="170"/>
      <c r="J964" s="170"/>
      <c r="K964" s="170"/>
      <c r="L964" s="170"/>
      <c r="M964" s="170"/>
      <c r="N964" s="170"/>
      <c r="O964" s="170"/>
      <c r="P964" s="170"/>
      <c r="Q964" s="170"/>
      <c r="T964" s="38"/>
    </row>
    <row r="965" ht="15.75" customHeight="1">
      <c r="C965" s="170"/>
      <c r="D965" s="170"/>
      <c r="E965" s="171"/>
      <c r="F965" s="170"/>
      <c r="G965" s="170"/>
      <c r="H965" s="170"/>
      <c r="I965" s="170"/>
      <c r="J965" s="170"/>
      <c r="K965" s="170"/>
      <c r="L965" s="170"/>
      <c r="M965" s="170"/>
      <c r="N965" s="170"/>
      <c r="O965" s="170"/>
      <c r="P965" s="170"/>
      <c r="Q965" s="170"/>
      <c r="T965" s="38"/>
    </row>
    <row r="966" ht="15.75" customHeight="1">
      <c r="C966" s="170"/>
      <c r="D966" s="170"/>
      <c r="E966" s="171"/>
      <c r="F966" s="170"/>
      <c r="G966" s="170"/>
      <c r="H966" s="170"/>
      <c r="I966" s="170"/>
      <c r="J966" s="170"/>
      <c r="K966" s="170"/>
      <c r="L966" s="170"/>
      <c r="M966" s="170"/>
      <c r="N966" s="170"/>
      <c r="O966" s="170"/>
      <c r="P966" s="170"/>
      <c r="Q966" s="170"/>
      <c r="T966" s="38"/>
    </row>
    <row r="967" ht="15.75" customHeight="1">
      <c r="C967" s="170"/>
      <c r="D967" s="170"/>
      <c r="E967" s="171"/>
      <c r="F967" s="170"/>
      <c r="G967" s="170"/>
      <c r="H967" s="170"/>
      <c r="I967" s="170"/>
      <c r="J967" s="170"/>
      <c r="K967" s="170"/>
      <c r="L967" s="170"/>
      <c r="M967" s="170"/>
      <c r="N967" s="170"/>
      <c r="O967" s="170"/>
      <c r="P967" s="170"/>
      <c r="Q967" s="170"/>
      <c r="T967" s="38"/>
    </row>
    <row r="968" ht="15.75" customHeight="1">
      <c r="C968" s="170"/>
      <c r="D968" s="170"/>
      <c r="E968" s="171"/>
      <c r="F968" s="170"/>
      <c r="G968" s="170"/>
      <c r="H968" s="170"/>
      <c r="I968" s="170"/>
      <c r="J968" s="170"/>
      <c r="K968" s="170"/>
      <c r="L968" s="170"/>
      <c r="M968" s="170"/>
      <c r="N968" s="170"/>
      <c r="O968" s="170"/>
      <c r="P968" s="170"/>
      <c r="Q968" s="170"/>
      <c r="T968" s="38"/>
    </row>
    <row r="969" ht="15.75" customHeight="1">
      <c r="C969" s="170"/>
      <c r="D969" s="170"/>
      <c r="E969" s="171"/>
      <c r="F969" s="170"/>
      <c r="G969" s="170"/>
      <c r="H969" s="170"/>
      <c r="I969" s="170"/>
      <c r="J969" s="170"/>
      <c r="K969" s="170"/>
      <c r="L969" s="170"/>
      <c r="M969" s="170"/>
      <c r="N969" s="170"/>
      <c r="O969" s="170"/>
      <c r="P969" s="170"/>
      <c r="Q969" s="170"/>
      <c r="T969" s="38"/>
    </row>
    <row r="970" ht="15.75" customHeight="1">
      <c r="C970" s="170"/>
      <c r="D970" s="170"/>
      <c r="E970" s="171"/>
      <c r="F970" s="170"/>
      <c r="G970" s="170"/>
      <c r="H970" s="170"/>
      <c r="I970" s="170"/>
      <c r="J970" s="170"/>
      <c r="K970" s="170"/>
      <c r="L970" s="170"/>
      <c r="M970" s="170"/>
      <c r="N970" s="170"/>
      <c r="O970" s="170"/>
      <c r="P970" s="170"/>
      <c r="Q970" s="170"/>
      <c r="T970" s="38"/>
    </row>
    <row r="971" ht="15.75" customHeight="1">
      <c r="C971" s="170"/>
      <c r="D971" s="170"/>
      <c r="E971" s="171"/>
      <c r="F971" s="170"/>
      <c r="G971" s="170"/>
      <c r="H971" s="170"/>
      <c r="I971" s="170"/>
      <c r="J971" s="170"/>
      <c r="K971" s="170"/>
      <c r="L971" s="170"/>
      <c r="M971" s="170"/>
      <c r="N971" s="170"/>
      <c r="O971" s="170"/>
      <c r="P971" s="170"/>
      <c r="Q971" s="170"/>
      <c r="T971" s="38"/>
    </row>
    <row r="972" ht="15.75" customHeight="1">
      <c r="C972" s="170"/>
      <c r="D972" s="170"/>
      <c r="E972" s="171"/>
      <c r="F972" s="170"/>
      <c r="G972" s="170"/>
      <c r="H972" s="170"/>
      <c r="I972" s="170"/>
      <c r="J972" s="170"/>
      <c r="K972" s="170"/>
      <c r="L972" s="170"/>
      <c r="M972" s="170"/>
      <c r="N972" s="170"/>
      <c r="O972" s="170"/>
      <c r="P972" s="170"/>
      <c r="Q972" s="170"/>
      <c r="T972" s="38"/>
    </row>
    <row r="973" ht="15.75" customHeight="1">
      <c r="C973" s="170"/>
      <c r="D973" s="170"/>
      <c r="E973" s="171"/>
      <c r="F973" s="170"/>
      <c r="G973" s="170"/>
      <c r="H973" s="170"/>
      <c r="I973" s="170"/>
      <c r="J973" s="170"/>
      <c r="K973" s="170"/>
      <c r="L973" s="170"/>
      <c r="M973" s="170"/>
      <c r="N973" s="170"/>
      <c r="O973" s="170"/>
      <c r="P973" s="170"/>
      <c r="Q973" s="170"/>
      <c r="T973" s="38"/>
    </row>
    <row r="974" ht="15.75" customHeight="1">
      <c r="C974" s="170"/>
      <c r="D974" s="170"/>
      <c r="E974" s="171"/>
      <c r="F974" s="170"/>
      <c r="G974" s="170"/>
      <c r="H974" s="170"/>
      <c r="I974" s="170"/>
      <c r="J974" s="170"/>
      <c r="K974" s="170"/>
      <c r="L974" s="170"/>
      <c r="M974" s="170"/>
      <c r="N974" s="170"/>
      <c r="O974" s="170"/>
      <c r="P974" s="170"/>
      <c r="Q974" s="170"/>
      <c r="T974" s="38"/>
    </row>
    <row r="975" ht="15.75" customHeight="1">
      <c r="C975" s="170"/>
      <c r="D975" s="170"/>
      <c r="E975" s="171"/>
      <c r="F975" s="170"/>
      <c r="G975" s="170"/>
      <c r="H975" s="170"/>
      <c r="I975" s="170"/>
      <c r="J975" s="170"/>
      <c r="K975" s="170"/>
      <c r="L975" s="170"/>
      <c r="M975" s="170"/>
      <c r="N975" s="170"/>
      <c r="O975" s="170"/>
      <c r="P975" s="170"/>
      <c r="Q975" s="170"/>
      <c r="T975" s="38"/>
    </row>
    <row r="976" ht="15.75" customHeight="1">
      <c r="C976" s="170"/>
      <c r="D976" s="170"/>
      <c r="E976" s="171"/>
      <c r="F976" s="170"/>
      <c r="G976" s="170"/>
      <c r="H976" s="170"/>
      <c r="I976" s="170"/>
      <c r="J976" s="170"/>
      <c r="K976" s="170"/>
      <c r="L976" s="170"/>
      <c r="M976" s="170"/>
      <c r="N976" s="170"/>
      <c r="O976" s="170"/>
      <c r="P976" s="170"/>
      <c r="Q976" s="170"/>
      <c r="T976" s="38"/>
    </row>
    <row r="977" ht="15.75" customHeight="1">
      <c r="C977" s="170"/>
      <c r="D977" s="170"/>
      <c r="E977" s="171"/>
      <c r="F977" s="170"/>
      <c r="G977" s="170"/>
      <c r="H977" s="170"/>
      <c r="I977" s="170"/>
      <c r="J977" s="170"/>
      <c r="K977" s="170"/>
      <c r="L977" s="170"/>
      <c r="M977" s="170"/>
      <c r="N977" s="170"/>
      <c r="O977" s="170"/>
      <c r="P977" s="170"/>
      <c r="Q977" s="170"/>
      <c r="T977" s="38"/>
    </row>
    <row r="978" ht="15.75" customHeight="1">
      <c r="C978" s="170"/>
      <c r="D978" s="170"/>
      <c r="E978" s="171"/>
      <c r="F978" s="170"/>
      <c r="G978" s="170"/>
      <c r="H978" s="170"/>
      <c r="I978" s="170"/>
      <c r="J978" s="170"/>
      <c r="K978" s="170"/>
      <c r="L978" s="170"/>
      <c r="M978" s="170"/>
      <c r="N978" s="170"/>
      <c r="O978" s="170"/>
      <c r="P978" s="170"/>
      <c r="Q978" s="170"/>
      <c r="T978" s="38"/>
    </row>
    <row r="979" ht="15.75" customHeight="1">
      <c r="C979" s="170"/>
      <c r="D979" s="170"/>
      <c r="E979" s="171"/>
      <c r="F979" s="170"/>
      <c r="G979" s="170"/>
      <c r="H979" s="170"/>
      <c r="I979" s="170"/>
      <c r="J979" s="170"/>
      <c r="K979" s="170"/>
      <c r="L979" s="170"/>
      <c r="M979" s="170"/>
      <c r="N979" s="170"/>
      <c r="O979" s="170"/>
      <c r="P979" s="170"/>
      <c r="Q979" s="170"/>
      <c r="T979" s="38"/>
    </row>
    <row r="980" ht="15.75" customHeight="1">
      <c r="C980" s="170"/>
      <c r="D980" s="170"/>
      <c r="E980" s="171"/>
      <c r="F980" s="170"/>
      <c r="G980" s="170"/>
      <c r="H980" s="170"/>
      <c r="I980" s="170"/>
      <c r="J980" s="170"/>
      <c r="K980" s="170"/>
      <c r="L980" s="170"/>
      <c r="M980" s="170"/>
      <c r="N980" s="170"/>
      <c r="O980" s="170"/>
      <c r="P980" s="170"/>
      <c r="Q980" s="170"/>
      <c r="T980" s="38"/>
    </row>
    <row r="981" ht="15.75" customHeight="1">
      <c r="C981" s="170"/>
      <c r="D981" s="170"/>
      <c r="E981" s="171"/>
      <c r="F981" s="170"/>
      <c r="G981" s="170"/>
      <c r="H981" s="170"/>
      <c r="I981" s="170"/>
      <c r="J981" s="170"/>
      <c r="K981" s="170"/>
      <c r="L981" s="170"/>
      <c r="M981" s="170"/>
      <c r="N981" s="170"/>
      <c r="O981" s="170"/>
      <c r="P981" s="170"/>
      <c r="Q981" s="170"/>
      <c r="T981" s="38"/>
    </row>
    <row r="982" ht="15.75" customHeight="1">
      <c r="C982" s="170"/>
      <c r="D982" s="170"/>
      <c r="E982" s="171"/>
      <c r="F982" s="170"/>
      <c r="G982" s="170"/>
      <c r="H982" s="170"/>
      <c r="I982" s="170"/>
      <c r="J982" s="170"/>
      <c r="K982" s="170"/>
      <c r="L982" s="170"/>
      <c r="M982" s="170"/>
      <c r="N982" s="170"/>
      <c r="O982" s="170"/>
      <c r="P982" s="170"/>
      <c r="Q982" s="170"/>
      <c r="T982" s="38"/>
    </row>
    <row r="983" ht="15.75" customHeight="1">
      <c r="C983" s="170"/>
      <c r="D983" s="170"/>
      <c r="E983" s="171"/>
      <c r="F983" s="170"/>
      <c r="G983" s="170"/>
      <c r="H983" s="170"/>
      <c r="I983" s="170"/>
      <c r="J983" s="170"/>
      <c r="K983" s="170"/>
      <c r="L983" s="170"/>
      <c r="M983" s="170"/>
      <c r="N983" s="170"/>
      <c r="O983" s="170"/>
      <c r="P983" s="170"/>
      <c r="Q983" s="170"/>
      <c r="T983" s="38"/>
    </row>
    <row r="984" ht="15.75" customHeight="1">
      <c r="C984" s="170"/>
      <c r="D984" s="170"/>
      <c r="E984" s="171"/>
      <c r="F984" s="170"/>
      <c r="G984" s="170"/>
      <c r="H984" s="170"/>
      <c r="I984" s="170"/>
      <c r="J984" s="170"/>
      <c r="K984" s="170"/>
      <c r="L984" s="170"/>
      <c r="M984" s="170"/>
      <c r="N984" s="170"/>
      <c r="O984" s="170"/>
      <c r="P984" s="170"/>
      <c r="Q984" s="170"/>
      <c r="T984" s="38"/>
    </row>
    <row r="985" ht="15.75" customHeight="1">
      <c r="C985" s="170"/>
      <c r="D985" s="170"/>
      <c r="E985" s="171"/>
      <c r="F985" s="170"/>
      <c r="G985" s="170"/>
      <c r="H985" s="170"/>
      <c r="I985" s="170"/>
      <c r="J985" s="170"/>
      <c r="K985" s="170"/>
      <c r="L985" s="170"/>
      <c r="M985" s="170"/>
      <c r="N985" s="170"/>
      <c r="O985" s="170"/>
      <c r="P985" s="170"/>
      <c r="Q985" s="170"/>
      <c r="T985" s="38"/>
    </row>
    <row r="986" ht="15.75" customHeight="1">
      <c r="C986" s="170"/>
      <c r="D986" s="170"/>
      <c r="E986" s="171"/>
      <c r="F986" s="170"/>
      <c r="G986" s="170"/>
      <c r="H986" s="170"/>
      <c r="I986" s="170"/>
      <c r="J986" s="170"/>
      <c r="K986" s="170"/>
      <c r="L986" s="170"/>
      <c r="M986" s="170"/>
      <c r="N986" s="170"/>
      <c r="O986" s="170"/>
      <c r="P986" s="170"/>
      <c r="Q986" s="170"/>
      <c r="T986" s="38"/>
    </row>
    <row r="987" ht="15.75" customHeight="1">
      <c r="C987" s="170"/>
      <c r="D987" s="170"/>
      <c r="E987" s="171"/>
      <c r="F987" s="170"/>
      <c r="G987" s="170"/>
      <c r="H987" s="170"/>
      <c r="I987" s="170"/>
      <c r="J987" s="170"/>
      <c r="K987" s="170"/>
      <c r="L987" s="170"/>
      <c r="M987" s="170"/>
      <c r="N987" s="170"/>
      <c r="O987" s="170"/>
      <c r="P987" s="170"/>
      <c r="Q987" s="170"/>
      <c r="T987" s="38"/>
    </row>
    <row r="988" ht="15.75" customHeight="1">
      <c r="C988" s="170"/>
      <c r="D988" s="170"/>
      <c r="E988" s="171"/>
      <c r="F988" s="170"/>
      <c r="G988" s="170"/>
      <c r="H988" s="170"/>
      <c r="I988" s="170"/>
      <c r="J988" s="170"/>
      <c r="K988" s="170"/>
      <c r="L988" s="170"/>
      <c r="M988" s="170"/>
      <c r="N988" s="170"/>
      <c r="O988" s="170"/>
      <c r="P988" s="170"/>
      <c r="Q988" s="170"/>
      <c r="T988" s="38"/>
    </row>
    <row r="989" ht="15.75" customHeight="1">
      <c r="C989" s="170"/>
      <c r="D989" s="170"/>
      <c r="E989" s="171"/>
      <c r="F989" s="170"/>
      <c r="G989" s="170"/>
      <c r="H989" s="170"/>
      <c r="I989" s="170"/>
      <c r="J989" s="170"/>
      <c r="K989" s="170"/>
      <c r="L989" s="170"/>
      <c r="M989" s="170"/>
      <c r="N989" s="170"/>
      <c r="O989" s="170"/>
      <c r="P989" s="170"/>
      <c r="Q989" s="170"/>
      <c r="T989" s="38"/>
    </row>
    <row r="990" ht="15.75" customHeight="1">
      <c r="C990" s="170"/>
      <c r="D990" s="170"/>
      <c r="E990" s="171"/>
      <c r="F990" s="170"/>
      <c r="G990" s="170"/>
      <c r="H990" s="170"/>
      <c r="I990" s="170"/>
      <c r="J990" s="170"/>
      <c r="K990" s="170"/>
      <c r="L990" s="170"/>
      <c r="M990" s="170"/>
      <c r="N990" s="170"/>
      <c r="O990" s="170"/>
      <c r="P990" s="170"/>
      <c r="Q990" s="170"/>
      <c r="T990" s="38"/>
    </row>
    <row r="991" ht="15.75" customHeight="1">
      <c r="C991" s="170"/>
      <c r="D991" s="170"/>
      <c r="E991" s="171"/>
      <c r="F991" s="170"/>
      <c r="G991" s="170"/>
      <c r="H991" s="170"/>
      <c r="I991" s="170"/>
      <c r="J991" s="170"/>
      <c r="K991" s="170"/>
      <c r="L991" s="170"/>
      <c r="M991" s="170"/>
      <c r="N991" s="170"/>
      <c r="O991" s="170"/>
      <c r="P991" s="170"/>
      <c r="Q991" s="170"/>
      <c r="T991" s="38"/>
    </row>
    <row r="992" ht="15.75" customHeight="1">
      <c r="C992" s="170"/>
      <c r="D992" s="170"/>
      <c r="E992" s="171"/>
      <c r="F992" s="170"/>
      <c r="G992" s="170"/>
      <c r="H992" s="170"/>
      <c r="I992" s="170"/>
      <c r="J992" s="170"/>
      <c r="K992" s="170"/>
      <c r="L992" s="170"/>
      <c r="M992" s="170"/>
      <c r="N992" s="170"/>
      <c r="O992" s="170"/>
      <c r="P992" s="170"/>
      <c r="Q992" s="170"/>
      <c r="T992" s="38"/>
    </row>
    <row r="993" ht="15.75" customHeight="1">
      <c r="C993" s="170"/>
      <c r="D993" s="170"/>
      <c r="E993" s="171"/>
      <c r="F993" s="170"/>
      <c r="G993" s="170"/>
      <c r="H993" s="170"/>
      <c r="I993" s="170"/>
      <c r="J993" s="170"/>
      <c r="K993" s="170"/>
      <c r="L993" s="170"/>
      <c r="M993" s="170"/>
      <c r="N993" s="170"/>
      <c r="O993" s="170"/>
      <c r="P993" s="170"/>
      <c r="Q993" s="170"/>
      <c r="T993" s="38"/>
    </row>
    <row r="994" ht="15.75" customHeight="1">
      <c r="C994" s="170"/>
      <c r="D994" s="170"/>
      <c r="E994" s="171"/>
      <c r="F994" s="170"/>
      <c r="G994" s="170"/>
      <c r="H994" s="170"/>
      <c r="I994" s="170"/>
      <c r="J994" s="170"/>
      <c r="K994" s="170"/>
      <c r="L994" s="170"/>
      <c r="M994" s="170"/>
      <c r="N994" s="170"/>
      <c r="O994" s="170"/>
      <c r="P994" s="170"/>
      <c r="Q994" s="170"/>
      <c r="T994" s="38"/>
    </row>
    <row r="995" ht="15.75" customHeight="1">
      <c r="C995" s="170"/>
      <c r="D995" s="170"/>
      <c r="E995" s="171"/>
      <c r="F995" s="170"/>
      <c r="G995" s="170"/>
      <c r="H995" s="170"/>
      <c r="I995" s="170"/>
      <c r="J995" s="170"/>
      <c r="K995" s="170"/>
      <c r="L995" s="170"/>
      <c r="M995" s="170"/>
      <c r="N995" s="170"/>
      <c r="O995" s="170"/>
      <c r="P995" s="170"/>
      <c r="Q995" s="170"/>
      <c r="T995" s="38"/>
    </row>
    <row r="996" ht="15.75" customHeight="1">
      <c r="C996" s="170"/>
      <c r="D996" s="170"/>
      <c r="E996" s="171"/>
      <c r="F996" s="170"/>
      <c r="G996" s="170"/>
      <c r="H996" s="170"/>
      <c r="I996" s="170"/>
      <c r="J996" s="170"/>
      <c r="K996" s="170"/>
      <c r="L996" s="170"/>
      <c r="M996" s="170"/>
      <c r="N996" s="170"/>
      <c r="O996" s="170"/>
      <c r="P996" s="170"/>
      <c r="Q996" s="170"/>
      <c r="T996" s="38"/>
    </row>
    <row r="997" ht="15.75" customHeight="1">
      <c r="C997" s="170"/>
      <c r="D997" s="170"/>
      <c r="E997" s="171"/>
      <c r="F997" s="170"/>
      <c r="G997" s="170"/>
      <c r="H997" s="170"/>
      <c r="I997" s="170"/>
      <c r="J997" s="170"/>
      <c r="K997" s="170"/>
      <c r="L997" s="170"/>
      <c r="M997" s="170"/>
      <c r="N997" s="170"/>
      <c r="O997" s="170"/>
      <c r="P997" s="170"/>
      <c r="Q997" s="170"/>
      <c r="T997" s="38"/>
    </row>
    <row r="998" ht="15.75" customHeight="1">
      <c r="C998" s="170"/>
      <c r="D998" s="170"/>
      <c r="E998" s="171"/>
      <c r="F998" s="170"/>
      <c r="G998" s="170"/>
      <c r="H998" s="170"/>
      <c r="I998" s="170"/>
      <c r="J998" s="170"/>
      <c r="K998" s="170"/>
      <c r="L998" s="170"/>
      <c r="M998" s="170"/>
      <c r="N998" s="170"/>
      <c r="O998" s="170"/>
      <c r="P998" s="170"/>
      <c r="Q998" s="170"/>
      <c r="T998" s="38"/>
    </row>
    <row r="999" ht="15.75" customHeight="1">
      <c r="C999" s="170"/>
      <c r="D999" s="170"/>
      <c r="E999" s="171"/>
      <c r="F999" s="170"/>
      <c r="G999" s="170"/>
      <c r="H999" s="170"/>
      <c r="I999" s="170"/>
      <c r="J999" s="170"/>
      <c r="K999" s="170"/>
      <c r="L999" s="170"/>
      <c r="M999" s="170"/>
      <c r="N999" s="170"/>
      <c r="O999" s="170"/>
      <c r="P999" s="170"/>
      <c r="Q999" s="170"/>
      <c r="T999" s="38"/>
    </row>
    <row r="1000" ht="15.75" customHeight="1">
      <c r="C1000" s="170"/>
      <c r="D1000" s="170"/>
      <c r="E1000" s="171"/>
      <c r="F1000" s="170"/>
      <c r="G1000" s="170"/>
      <c r="H1000" s="170"/>
      <c r="I1000" s="170"/>
      <c r="J1000" s="170"/>
      <c r="K1000" s="170"/>
      <c r="L1000" s="170"/>
      <c r="M1000" s="170"/>
      <c r="N1000" s="170"/>
      <c r="O1000" s="170"/>
      <c r="P1000" s="170"/>
      <c r="Q1000" s="170"/>
      <c r="T1000" s="38"/>
    </row>
  </sheetData>
  <mergeCells count="11">
    <mergeCell ref="A42:U42"/>
    <mergeCell ref="B62:C62"/>
    <mergeCell ref="D62:E62"/>
    <mergeCell ref="F62:G62"/>
    <mergeCell ref="A1:U1"/>
    <mergeCell ref="A2:U2"/>
    <mergeCell ref="A10:U10"/>
    <mergeCell ref="A13:U13"/>
    <mergeCell ref="A31:U31"/>
    <mergeCell ref="A35:U35"/>
    <mergeCell ref="A38:U38"/>
  </mergeCells>
  <conditionalFormatting sqref="C29">
    <cfRule type="colorScale" priority="1">
      <colorScale>
        <cfvo type="min"/>
        <cfvo type="percentile" val="50"/>
        <cfvo type="max"/>
        <color rgb="FFF8696B"/>
        <color rgb="FFFCFCFF"/>
        <color rgb="FF5A8AC6"/>
      </colorScale>
    </cfRule>
  </conditionalFormatting>
  <conditionalFormatting sqref="C28">
    <cfRule type="colorScale" priority="2">
      <colorScale>
        <cfvo type="min"/>
        <cfvo type="percentile" val="50"/>
        <cfvo type="max"/>
        <color rgb="FFF8696B"/>
        <color rgb="FFFCFCFF"/>
        <color rgb="FF5A8AC6"/>
      </colorScale>
    </cfRule>
  </conditionalFormatting>
  <conditionalFormatting sqref="C27">
    <cfRule type="colorScale" priority="3">
      <colorScale>
        <cfvo type="min"/>
        <cfvo type="percentile" val="50"/>
        <cfvo type="max"/>
        <color rgb="FFF8696B"/>
        <color rgb="FFFCFCFF"/>
        <color rgb="FF5A8AC6"/>
      </colorScale>
    </cfRule>
  </conditionalFormatting>
  <conditionalFormatting sqref="C25">
    <cfRule type="colorScale" priority="4">
      <colorScale>
        <cfvo type="min"/>
        <cfvo type="percentile" val="50"/>
        <cfvo type="max"/>
        <color rgb="FFF8696B"/>
        <color rgb="FFFCFCFF"/>
        <color rgb="FF5A8AC6"/>
      </colorScale>
    </cfRule>
  </conditionalFormatting>
  <printOptions/>
  <pageMargins bottom="0.75" footer="0.0" header="0.0" left="0.7" right="0.7" top="0.75"/>
  <pageSetup fitToHeight="0"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71"/>
    <col customWidth="1" min="2" max="4" width="23.86"/>
    <col customWidth="1" min="5" max="5" width="42.86"/>
    <col customWidth="1" min="6" max="6" width="27.14"/>
    <col customWidth="1" min="7" max="7" width="26.43"/>
    <col customWidth="1" min="8" max="8" width="27.86"/>
    <col customWidth="1" min="9" max="9" width="24.0"/>
    <col customWidth="1" min="10" max="10" width="23.57"/>
    <col customWidth="1" min="11" max="11" width="25.86"/>
    <col customWidth="1" min="12" max="12" width="27.71"/>
    <col customWidth="1" min="13" max="13" width="41.0"/>
    <col customWidth="1" min="14" max="14" width="25.14"/>
    <col customWidth="1" min="15" max="16" width="23.14"/>
    <col customWidth="1" min="17" max="17" width="25.14"/>
    <col customWidth="1" min="18" max="19" width="32.0"/>
    <col customWidth="1" min="20" max="20" width="26.29"/>
    <col customWidth="1" min="21" max="23" width="22.86"/>
    <col customWidth="1" min="24" max="24" width="31.14"/>
    <col customWidth="1" min="25" max="27" width="22.86"/>
    <col customWidth="1" min="28" max="28" width="17.14"/>
    <col customWidth="1" min="29" max="29" width="36.86"/>
  </cols>
  <sheetData>
    <row r="1" ht="33.0" customHeight="1">
      <c r="A1" s="109" t="s">
        <v>2</v>
      </c>
      <c r="B1" s="110" t="s">
        <v>1501</v>
      </c>
      <c r="C1" s="110" t="s">
        <v>1504</v>
      </c>
      <c r="D1" s="110" t="s">
        <v>1509</v>
      </c>
      <c r="E1" s="110" t="s">
        <v>1513</v>
      </c>
      <c r="F1" s="111" t="s">
        <v>1514</v>
      </c>
      <c r="G1" s="6"/>
      <c r="H1" s="6"/>
      <c r="I1" s="10"/>
      <c r="J1" s="110" t="s">
        <v>1516</v>
      </c>
      <c r="K1" s="110" t="s">
        <v>6</v>
      </c>
      <c r="L1" s="110" t="s">
        <v>8</v>
      </c>
      <c r="M1" s="110" t="s">
        <v>9</v>
      </c>
      <c r="N1" s="110" t="s">
        <v>1517</v>
      </c>
      <c r="O1" s="111" t="s">
        <v>1518</v>
      </c>
      <c r="P1" s="10"/>
      <c r="Q1" s="110" t="s">
        <v>1519</v>
      </c>
      <c r="R1" s="110" t="s">
        <v>1520</v>
      </c>
      <c r="S1" s="110" t="s">
        <v>1521</v>
      </c>
      <c r="T1" s="113" t="s">
        <v>1527</v>
      </c>
      <c r="U1" s="6"/>
      <c r="V1" s="6"/>
      <c r="W1" s="10"/>
      <c r="X1" s="110" t="s">
        <v>1532</v>
      </c>
      <c r="Y1" s="110" t="s">
        <v>1533</v>
      </c>
      <c r="Z1" s="110" t="s">
        <v>1534</v>
      </c>
      <c r="AA1" s="110" t="s">
        <v>1535</v>
      </c>
      <c r="AB1" s="114" t="s">
        <v>1536</v>
      </c>
      <c r="AC1" s="115"/>
    </row>
    <row r="2" ht="29.25" customHeight="1">
      <c r="A2" s="69"/>
      <c r="B2" s="69"/>
      <c r="C2" s="69"/>
      <c r="D2" s="69"/>
      <c r="E2" s="69"/>
      <c r="F2" s="118" t="s">
        <v>1538</v>
      </c>
      <c r="G2" s="118" t="s">
        <v>1540</v>
      </c>
      <c r="H2" s="118" t="s">
        <v>1541</v>
      </c>
      <c r="I2" s="118" t="s">
        <v>1542</v>
      </c>
      <c r="J2" s="69"/>
      <c r="K2" s="69"/>
      <c r="L2" s="69"/>
      <c r="M2" s="69"/>
      <c r="N2" s="69"/>
      <c r="O2" s="118" t="s">
        <v>1545</v>
      </c>
      <c r="P2" s="118" t="s">
        <v>1546</v>
      </c>
      <c r="Q2" s="69"/>
      <c r="R2" s="69"/>
      <c r="S2" s="69"/>
      <c r="T2" s="120" t="s">
        <v>1549</v>
      </c>
      <c r="U2" s="120" t="s">
        <v>1550</v>
      </c>
      <c r="V2" s="120" t="s">
        <v>1551</v>
      </c>
      <c r="W2" s="120" t="s">
        <v>1552</v>
      </c>
      <c r="X2" s="69"/>
      <c r="Y2" s="69"/>
      <c r="Z2" s="69"/>
      <c r="AA2" s="69"/>
      <c r="AB2" s="69"/>
      <c r="AC2" s="115"/>
    </row>
    <row r="3">
      <c r="A3" s="121" t="s">
        <v>1553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4"/>
      <c r="AC3" s="125"/>
    </row>
    <row r="4" ht="230.25" customHeight="1">
      <c r="A4" s="126">
        <v>1.0</v>
      </c>
      <c r="B4" s="127" t="s">
        <v>1555</v>
      </c>
      <c r="C4" s="127" t="s">
        <v>1557</v>
      </c>
      <c r="D4" s="130" t="s">
        <v>1559</v>
      </c>
      <c r="E4" s="133" t="s">
        <v>1561</v>
      </c>
      <c r="F4" s="134" t="s">
        <v>1569</v>
      </c>
      <c r="G4" s="134" t="s">
        <v>1571</v>
      </c>
      <c r="H4" s="137" t="s">
        <v>1572</v>
      </c>
      <c r="I4" s="137" t="s">
        <v>1573</v>
      </c>
      <c r="J4" s="139" t="s">
        <v>1574</v>
      </c>
      <c r="K4" s="140" t="s">
        <v>1575</v>
      </c>
      <c r="L4" s="139" t="s">
        <v>1576</v>
      </c>
      <c r="M4" s="139" t="s">
        <v>1577</v>
      </c>
      <c r="N4" s="127">
        <v>2025.0</v>
      </c>
      <c r="O4" s="142">
        <v>45825.0</v>
      </c>
      <c r="P4" s="142">
        <v>46373.0</v>
      </c>
      <c r="Q4" s="143">
        <v>226308.0</v>
      </c>
      <c r="R4" s="143">
        <v>0.0</v>
      </c>
      <c r="S4" s="127" t="s">
        <v>105</v>
      </c>
      <c r="T4" s="143">
        <v>61058.0</v>
      </c>
      <c r="U4" s="143">
        <v>41008.0</v>
      </c>
      <c r="V4" s="143">
        <v>97442.0</v>
      </c>
      <c r="W4" s="143">
        <v>26800.0</v>
      </c>
      <c r="X4" s="144">
        <v>152808.0</v>
      </c>
      <c r="Y4" s="144">
        <v>125366.0</v>
      </c>
      <c r="Z4" s="144">
        <v>111453.01</v>
      </c>
      <c r="AA4" s="144">
        <v>0.0</v>
      </c>
      <c r="AB4" s="145" t="s">
        <v>106</v>
      </c>
      <c r="AC4" s="147"/>
    </row>
    <row r="5" ht="409.5" customHeight="1">
      <c r="A5" s="126">
        <v>2.0</v>
      </c>
      <c r="B5" s="127" t="s">
        <v>1580</v>
      </c>
      <c r="C5" s="127" t="s">
        <v>1557</v>
      </c>
      <c r="D5" s="150" t="s">
        <v>1582</v>
      </c>
      <c r="E5" s="78"/>
      <c r="F5" s="134" t="s">
        <v>1569</v>
      </c>
      <c r="G5" s="134" t="s">
        <v>1588</v>
      </c>
      <c r="H5" s="137" t="s">
        <v>1590</v>
      </c>
      <c r="I5" s="137" t="s">
        <v>1592</v>
      </c>
      <c r="J5" s="139" t="s">
        <v>1594</v>
      </c>
      <c r="K5" s="140" t="s">
        <v>1596</v>
      </c>
      <c r="L5" s="139" t="s">
        <v>1599</v>
      </c>
      <c r="M5" s="139" t="s">
        <v>1600</v>
      </c>
      <c r="N5" s="127">
        <v>2025.0</v>
      </c>
      <c r="O5" s="142">
        <v>45825.0</v>
      </c>
      <c r="P5" s="142">
        <v>46373.0</v>
      </c>
      <c r="Q5" s="143">
        <v>215070.0</v>
      </c>
      <c r="R5" s="143">
        <v>0.0</v>
      </c>
      <c r="S5" s="127" t="s">
        <v>105</v>
      </c>
      <c r="T5" s="143">
        <v>53230.0</v>
      </c>
      <c r="U5" s="143">
        <v>8980.0</v>
      </c>
      <c r="V5" s="143">
        <v>96400.0</v>
      </c>
      <c r="W5" s="143">
        <v>56460.0</v>
      </c>
      <c r="X5" s="144">
        <v>62210.0</v>
      </c>
      <c r="Y5" s="144">
        <v>85566.0</v>
      </c>
      <c r="Z5" s="144">
        <v>85564.56</v>
      </c>
      <c r="AA5" s="144">
        <v>0.0</v>
      </c>
      <c r="AB5" s="145" t="s">
        <v>106</v>
      </c>
      <c r="AC5" s="155"/>
    </row>
    <row r="6" ht="297.75" customHeight="1">
      <c r="A6" s="126">
        <v>3.0</v>
      </c>
      <c r="B6" s="127" t="s">
        <v>1604</v>
      </c>
      <c r="C6" s="127" t="s">
        <v>1557</v>
      </c>
      <c r="D6" s="150" t="s">
        <v>1605</v>
      </c>
      <c r="E6" s="78"/>
      <c r="F6" s="134" t="s">
        <v>1569</v>
      </c>
      <c r="G6" s="134" t="s">
        <v>1612</v>
      </c>
      <c r="H6" s="137" t="s">
        <v>1615</v>
      </c>
      <c r="I6" s="137" t="s">
        <v>1616</v>
      </c>
      <c r="J6" s="139" t="s">
        <v>1617</v>
      </c>
      <c r="K6" s="140" t="s">
        <v>1618</v>
      </c>
      <c r="L6" s="139" t="s">
        <v>1619</v>
      </c>
      <c r="M6" s="139" t="s">
        <v>1620</v>
      </c>
      <c r="N6" s="127">
        <v>2025.0</v>
      </c>
      <c r="O6" s="142">
        <v>45825.0</v>
      </c>
      <c r="P6" s="142">
        <v>46373.0</v>
      </c>
      <c r="Q6" s="143">
        <v>250000.0</v>
      </c>
      <c r="R6" s="143">
        <v>0.0</v>
      </c>
      <c r="S6" s="127" t="s">
        <v>105</v>
      </c>
      <c r="T6" s="143">
        <v>58600.0</v>
      </c>
      <c r="U6" s="143">
        <v>19100.0</v>
      </c>
      <c r="V6" s="143">
        <v>112300.0</v>
      </c>
      <c r="W6" s="143">
        <v>60000.0</v>
      </c>
      <c r="X6" s="144">
        <v>160240.0</v>
      </c>
      <c r="Y6" s="144">
        <v>124479.0</v>
      </c>
      <c r="Z6" s="144">
        <v>105337.8</v>
      </c>
      <c r="AA6" s="144">
        <v>0.0</v>
      </c>
      <c r="AB6" s="145" t="s">
        <v>106</v>
      </c>
      <c r="AC6" s="155"/>
    </row>
    <row r="7" ht="399.75" customHeight="1">
      <c r="A7" s="126">
        <v>4.0</v>
      </c>
      <c r="B7" s="127" t="s">
        <v>1623</v>
      </c>
      <c r="C7" s="127" t="s">
        <v>1557</v>
      </c>
      <c r="D7" s="150" t="s">
        <v>1624</v>
      </c>
      <c r="E7" s="78"/>
      <c r="F7" s="134" t="s">
        <v>1569</v>
      </c>
      <c r="G7" s="134" t="s">
        <v>1631</v>
      </c>
      <c r="H7" s="137" t="s">
        <v>1632</v>
      </c>
      <c r="I7" s="137" t="s">
        <v>1634</v>
      </c>
      <c r="J7" s="139" t="s">
        <v>1635</v>
      </c>
      <c r="K7" s="140" t="s">
        <v>1638</v>
      </c>
      <c r="L7" s="139" t="s">
        <v>1639</v>
      </c>
      <c r="M7" s="139" t="s">
        <v>1642</v>
      </c>
      <c r="N7" s="127">
        <v>2025.0</v>
      </c>
      <c r="O7" s="142">
        <v>45825.0</v>
      </c>
      <c r="P7" s="142">
        <v>46373.0</v>
      </c>
      <c r="Q7" s="143">
        <v>250000.0</v>
      </c>
      <c r="R7" s="143">
        <v>0.0</v>
      </c>
      <c r="S7" s="127" t="s">
        <v>105</v>
      </c>
      <c r="T7" s="143">
        <v>92920.0</v>
      </c>
      <c r="U7" s="143">
        <v>28520.0</v>
      </c>
      <c r="V7" s="143">
        <v>99500.0</v>
      </c>
      <c r="W7" s="143">
        <v>29060.0</v>
      </c>
      <c r="X7" s="144">
        <v>79400.0</v>
      </c>
      <c r="Y7" s="144">
        <v>93832.0</v>
      </c>
      <c r="Z7" s="144">
        <v>93826.1</v>
      </c>
      <c r="AA7" s="144">
        <v>0.0</v>
      </c>
      <c r="AB7" s="145" t="s">
        <v>106</v>
      </c>
      <c r="AC7" s="155"/>
    </row>
    <row r="8" ht="361.5" customHeight="1">
      <c r="A8" s="126">
        <v>5.0</v>
      </c>
      <c r="B8" s="127" t="s">
        <v>1647</v>
      </c>
      <c r="C8" s="127" t="s">
        <v>1557</v>
      </c>
      <c r="D8" s="150" t="s">
        <v>1648</v>
      </c>
      <c r="E8" s="78"/>
      <c r="F8" s="134" t="s">
        <v>1569</v>
      </c>
      <c r="G8" s="134" t="s">
        <v>1654</v>
      </c>
      <c r="H8" s="137" t="s">
        <v>1656</v>
      </c>
      <c r="I8" s="137" t="s">
        <v>1657</v>
      </c>
      <c r="J8" s="139" t="s">
        <v>1658</v>
      </c>
      <c r="K8" s="140" t="s">
        <v>1659</v>
      </c>
      <c r="L8" s="139" t="s">
        <v>1660</v>
      </c>
      <c r="M8" s="139" t="s">
        <v>1661</v>
      </c>
      <c r="N8" s="127">
        <v>2025.0</v>
      </c>
      <c r="O8" s="142">
        <v>45825.0</v>
      </c>
      <c r="P8" s="142">
        <v>46189.0</v>
      </c>
      <c r="Q8" s="143">
        <v>100000.0</v>
      </c>
      <c r="R8" s="143">
        <v>0.0</v>
      </c>
      <c r="S8" s="127" t="s">
        <v>105</v>
      </c>
      <c r="T8" s="143">
        <v>23040.0</v>
      </c>
      <c r="U8" s="143">
        <v>29920.0</v>
      </c>
      <c r="V8" s="143">
        <v>45000.0</v>
      </c>
      <c r="W8" s="143">
        <v>2040.0</v>
      </c>
      <c r="X8" s="144">
        <v>59960.0</v>
      </c>
      <c r="Y8" s="144">
        <v>59960.0</v>
      </c>
      <c r="Z8" s="144">
        <v>39560.6</v>
      </c>
      <c r="AA8" s="144">
        <v>0.0</v>
      </c>
      <c r="AB8" s="145" t="s">
        <v>106</v>
      </c>
      <c r="AC8" s="155"/>
    </row>
    <row r="9" ht="364.5" customHeight="1">
      <c r="A9" s="126">
        <v>6.0</v>
      </c>
      <c r="B9" s="127" t="s">
        <v>1662</v>
      </c>
      <c r="C9" s="127" t="s">
        <v>1663</v>
      </c>
      <c r="D9" s="150" t="s">
        <v>1664</v>
      </c>
      <c r="E9" s="78"/>
      <c r="F9" s="134" t="s">
        <v>1569</v>
      </c>
      <c r="G9" s="134" t="s">
        <v>1670</v>
      </c>
      <c r="H9" s="137" t="s">
        <v>1672</v>
      </c>
      <c r="I9" s="137"/>
      <c r="J9" s="139" t="s">
        <v>1674</v>
      </c>
      <c r="K9" s="140" t="s">
        <v>1676</v>
      </c>
      <c r="L9" s="139" t="s">
        <v>1677</v>
      </c>
      <c r="M9" s="139" t="s">
        <v>1680</v>
      </c>
      <c r="N9" s="127">
        <v>2025.0</v>
      </c>
      <c r="O9" s="142">
        <v>45825.0</v>
      </c>
      <c r="P9" s="142">
        <v>46189.0</v>
      </c>
      <c r="Q9" s="143">
        <v>100000.0</v>
      </c>
      <c r="R9" s="143">
        <v>0.0</v>
      </c>
      <c r="S9" s="127" t="s">
        <v>105</v>
      </c>
      <c r="T9" s="143">
        <v>19800.0</v>
      </c>
      <c r="U9" s="143">
        <v>15080.0</v>
      </c>
      <c r="V9" s="143">
        <v>42100.0</v>
      </c>
      <c r="W9" s="143">
        <v>23020.0</v>
      </c>
      <c r="X9" s="144">
        <v>43880.0</v>
      </c>
      <c r="Y9" s="144">
        <v>39314.0</v>
      </c>
      <c r="Z9" s="144">
        <v>38866.71</v>
      </c>
      <c r="AA9" s="144">
        <v>0.0</v>
      </c>
      <c r="AB9" s="145" t="s">
        <v>106</v>
      </c>
      <c r="AC9" s="155"/>
    </row>
    <row r="10" ht="272.25" customHeight="1">
      <c r="A10" s="126">
        <v>7.0</v>
      </c>
      <c r="B10" s="127" t="s">
        <v>1685</v>
      </c>
      <c r="C10" s="127" t="s">
        <v>1557</v>
      </c>
      <c r="D10" s="150" t="s">
        <v>1686</v>
      </c>
      <c r="E10" s="78"/>
      <c r="F10" s="134" t="s">
        <v>1569</v>
      </c>
      <c r="G10" s="134" t="s">
        <v>1696</v>
      </c>
      <c r="H10" s="137" t="s">
        <v>1701</v>
      </c>
      <c r="I10" s="137" t="s">
        <v>1703</v>
      </c>
      <c r="J10" s="139" t="s">
        <v>1704</v>
      </c>
      <c r="K10" s="140" t="s">
        <v>1706</v>
      </c>
      <c r="L10" s="139" t="s">
        <v>1708</v>
      </c>
      <c r="M10" s="139" t="s">
        <v>1710</v>
      </c>
      <c r="N10" s="127">
        <v>2025.0</v>
      </c>
      <c r="O10" s="142">
        <v>45825.0</v>
      </c>
      <c r="P10" s="142">
        <v>46189.0</v>
      </c>
      <c r="Q10" s="143">
        <v>80000.0</v>
      </c>
      <c r="R10" s="143">
        <v>0.0</v>
      </c>
      <c r="S10" s="127" t="s">
        <v>105</v>
      </c>
      <c r="T10" s="143">
        <v>16890.0</v>
      </c>
      <c r="U10" s="143">
        <v>3932.0</v>
      </c>
      <c r="V10" s="143">
        <v>35638.0</v>
      </c>
      <c r="W10" s="143">
        <v>23540.0</v>
      </c>
      <c r="X10" s="144">
        <v>30322.0</v>
      </c>
      <c r="Y10" s="144">
        <v>40560.0</v>
      </c>
      <c r="Z10" s="144">
        <v>36260.93</v>
      </c>
      <c r="AA10" s="144">
        <v>0.0</v>
      </c>
      <c r="AB10" s="145" t="s">
        <v>106</v>
      </c>
      <c r="AC10" s="155"/>
    </row>
    <row r="11" ht="409.5" customHeight="1">
      <c r="A11" s="126">
        <v>8.0</v>
      </c>
      <c r="B11" s="127" t="s">
        <v>1718</v>
      </c>
      <c r="C11" s="127" t="s">
        <v>1557</v>
      </c>
      <c r="D11" s="150" t="s">
        <v>1719</v>
      </c>
      <c r="E11" s="78"/>
      <c r="F11" s="134" t="s">
        <v>1569</v>
      </c>
      <c r="G11" s="134" t="s">
        <v>1864</v>
      </c>
      <c r="H11" s="137" t="s">
        <v>1866</v>
      </c>
      <c r="I11" s="137" t="s">
        <v>1868</v>
      </c>
      <c r="J11" s="139" t="s">
        <v>1790</v>
      </c>
      <c r="K11" s="140" t="s">
        <v>1869</v>
      </c>
      <c r="L11" s="139" t="s">
        <v>1793</v>
      </c>
      <c r="M11" s="139" t="s">
        <v>1795</v>
      </c>
      <c r="N11" s="127">
        <v>2025.0</v>
      </c>
      <c r="O11" s="142">
        <v>45825.0</v>
      </c>
      <c r="P11" s="142">
        <v>46373.0</v>
      </c>
      <c r="Q11" s="143">
        <v>249952.0</v>
      </c>
      <c r="R11" s="143">
        <v>0.0</v>
      </c>
      <c r="S11" s="127" t="s">
        <v>105</v>
      </c>
      <c r="T11" s="143">
        <v>98900.0</v>
      </c>
      <c r="U11" s="143">
        <v>1119.0</v>
      </c>
      <c r="V11" s="143">
        <v>87913.0</v>
      </c>
      <c r="W11" s="143">
        <v>62020.0</v>
      </c>
      <c r="X11" s="144">
        <v>100019.0</v>
      </c>
      <c r="Y11" s="144">
        <v>96007.0</v>
      </c>
      <c r="Z11" s="144">
        <v>95989.91</v>
      </c>
      <c r="AA11" s="144">
        <v>0.0</v>
      </c>
      <c r="AB11" s="145" t="s">
        <v>106</v>
      </c>
      <c r="AC11" s="155"/>
    </row>
    <row r="12" ht="335.25" customHeight="1">
      <c r="A12" s="126">
        <v>9.0</v>
      </c>
      <c r="B12" s="127" t="s">
        <v>1766</v>
      </c>
      <c r="C12" s="127" t="s">
        <v>1557</v>
      </c>
      <c r="D12" s="150" t="s">
        <v>1797</v>
      </c>
      <c r="E12" s="78"/>
      <c r="F12" s="134" t="s">
        <v>1569</v>
      </c>
      <c r="G12" s="134" t="s">
        <v>1888</v>
      </c>
      <c r="H12" s="137" t="s">
        <v>1889</v>
      </c>
      <c r="I12" s="137" t="s">
        <v>1891</v>
      </c>
      <c r="J12" s="139" t="s">
        <v>1803</v>
      </c>
      <c r="K12" s="140" t="s">
        <v>1892</v>
      </c>
      <c r="L12" s="139" t="s">
        <v>1807</v>
      </c>
      <c r="M12" s="139" t="s">
        <v>1808</v>
      </c>
      <c r="N12" s="127">
        <v>2025.0</v>
      </c>
      <c r="O12" s="142">
        <v>45825.0</v>
      </c>
      <c r="P12" s="142">
        <v>46189.0</v>
      </c>
      <c r="Q12" s="143">
        <v>100000.0</v>
      </c>
      <c r="R12" s="143">
        <v>0.0</v>
      </c>
      <c r="S12" s="127" t="s">
        <v>105</v>
      </c>
      <c r="T12" s="143">
        <v>32600.0</v>
      </c>
      <c r="U12" s="143">
        <v>21040.0</v>
      </c>
      <c r="V12" s="143">
        <v>45000.0</v>
      </c>
      <c r="W12" s="143">
        <v>1360.0</v>
      </c>
      <c r="X12" s="144">
        <v>56940.0</v>
      </c>
      <c r="Y12" s="144">
        <v>53290.0</v>
      </c>
      <c r="Z12" s="144">
        <v>28709.6</v>
      </c>
      <c r="AA12" s="144">
        <v>0.0</v>
      </c>
      <c r="AB12" s="145" t="s">
        <v>106</v>
      </c>
      <c r="AC12" s="155"/>
    </row>
    <row r="13" ht="284.25" customHeight="1">
      <c r="A13" s="126">
        <v>10.0</v>
      </c>
      <c r="B13" s="127" t="s">
        <v>1777</v>
      </c>
      <c r="C13" s="127" t="s">
        <v>1557</v>
      </c>
      <c r="D13" s="150" t="s">
        <v>1811</v>
      </c>
      <c r="E13" s="78"/>
      <c r="F13" s="134" t="s">
        <v>1569</v>
      </c>
      <c r="G13" s="134" t="s">
        <v>1908</v>
      </c>
      <c r="H13" s="137" t="s">
        <v>1909</v>
      </c>
      <c r="I13" s="137"/>
      <c r="J13" s="139" t="s">
        <v>1817</v>
      </c>
      <c r="K13" s="140" t="s">
        <v>1911</v>
      </c>
      <c r="L13" s="139" t="s">
        <v>1820</v>
      </c>
      <c r="M13" s="139" t="s">
        <v>1821</v>
      </c>
      <c r="N13" s="127">
        <v>2025.0</v>
      </c>
      <c r="O13" s="142">
        <v>45825.0</v>
      </c>
      <c r="P13" s="142">
        <v>46189.0</v>
      </c>
      <c r="Q13" s="143">
        <v>100000.0</v>
      </c>
      <c r="R13" s="143">
        <v>0.0</v>
      </c>
      <c r="S13" s="127" t="s">
        <v>105</v>
      </c>
      <c r="T13" s="143">
        <v>18760.0</v>
      </c>
      <c r="U13" s="143">
        <v>12175.0</v>
      </c>
      <c r="V13" s="143">
        <v>44205.0</v>
      </c>
      <c r="W13" s="143">
        <v>24860.0</v>
      </c>
      <c r="X13" s="144">
        <v>54235.0</v>
      </c>
      <c r="Y13" s="144">
        <v>58482.0</v>
      </c>
      <c r="Z13" s="144">
        <v>51253.21</v>
      </c>
      <c r="AA13" s="144">
        <v>0.0</v>
      </c>
      <c r="AB13" s="145" t="s">
        <v>106</v>
      </c>
      <c r="AC13" s="155"/>
    </row>
    <row r="14" ht="243.75" customHeight="1">
      <c r="A14" s="126">
        <v>11.0</v>
      </c>
      <c r="B14" s="127" t="s">
        <v>1787</v>
      </c>
      <c r="C14" s="127" t="s">
        <v>1557</v>
      </c>
      <c r="D14" s="150" t="s">
        <v>1827</v>
      </c>
      <c r="E14" s="78"/>
      <c r="F14" s="134" t="s">
        <v>1569</v>
      </c>
      <c r="G14" s="134" t="s">
        <v>1927</v>
      </c>
      <c r="H14" s="137" t="s">
        <v>1929</v>
      </c>
      <c r="I14" s="137" t="s">
        <v>1931</v>
      </c>
      <c r="J14" s="139" t="s">
        <v>1839</v>
      </c>
      <c r="K14" s="140" t="s">
        <v>1932</v>
      </c>
      <c r="L14" s="139" t="s">
        <v>1843</v>
      </c>
      <c r="M14" s="139" t="s">
        <v>1844</v>
      </c>
      <c r="N14" s="127">
        <v>2025.0</v>
      </c>
      <c r="O14" s="142">
        <v>45825.0</v>
      </c>
      <c r="P14" s="142">
        <v>46189.0</v>
      </c>
      <c r="Q14" s="143">
        <v>100000.0</v>
      </c>
      <c r="R14" s="143">
        <v>0.0</v>
      </c>
      <c r="S14" s="127" t="s">
        <v>105</v>
      </c>
      <c r="T14" s="143">
        <v>21130.0</v>
      </c>
      <c r="U14" s="143">
        <v>9402.0</v>
      </c>
      <c r="V14" s="143">
        <v>39468.0</v>
      </c>
      <c r="W14" s="143">
        <v>30000.0</v>
      </c>
      <c r="X14" s="144">
        <v>46402.0</v>
      </c>
      <c r="Y14" s="144">
        <v>39188.0</v>
      </c>
      <c r="Z14" s="144">
        <v>39157.09</v>
      </c>
      <c r="AA14" s="144">
        <v>0.0</v>
      </c>
      <c r="AB14" s="145" t="s">
        <v>106</v>
      </c>
      <c r="AC14" s="155"/>
    </row>
    <row r="15" ht="174.75" customHeight="1">
      <c r="A15" s="201">
        <v>12.0</v>
      </c>
      <c r="B15" s="205" t="s">
        <v>1799</v>
      </c>
      <c r="C15" s="205" t="s">
        <v>1557</v>
      </c>
      <c r="D15" s="207" t="s">
        <v>1939</v>
      </c>
      <c r="E15" s="78"/>
      <c r="F15" s="208" t="s">
        <v>1569</v>
      </c>
      <c r="G15" s="208" t="s">
        <v>1947</v>
      </c>
      <c r="H15" s="209" t="s">
        <v>1948</v>
      </c>
      <c r="I15" s="209" t="s">
        <v>1950</v>
      </c>
      <c r="J15" s="210" t="s">
        <v>1951</v>
      </c>
      <c r="K15" s="211" t="s">
        <v>1952</v>
      </c>
      <c r="L15" s="210" t="s">
        <v>1953</v>
      </c>
      <c r="M15" s="210" t="s">
        <v>1954</v>
      </c>
      <c r="N15" s="205">
        <v>2025.0</v>
      </c>
      <c r="O15" s="211">
        <v>45825.0</v>
      </c>
      <c r="P15" s="211">
        <v>46189.0</v>
      </c>
      <c r="Q15" s="212">
        <v>100000.0</v>
      </c>
      <c r="R15" s="212">
        <v>0.0</v>
      </c>
      <c r="S15" s="205" t="s">
        <v>105</v>
      </c>
      <c r="T15" s="212">
        <v>18985.0</v>
      </c>
      <c r="U15" s="212">
        <v>33015.0</v>
      </c>
      <c r="V15" s="212">
        <v>34120.0</v>
      </c>
      <c r="W15" s="212">
        <v>13880.0</v>
      </c>
      <c r="X15" s="213">
        <v>57220.0</v>
      </c>
      <c r="Y15" s="144">
        <v>1063.0</v>
      </c>
      <c r="Z15" s="144">
        <v>1062.8</v>
      </c>
      <c r="AA15" s="144">
        <v>0.0</v>
      </c>
      <c r="AB15" s="214" t="s">
        <v>1918</v>
      </c>
      <c r="AC15" s="216"/>
    </row>
    <row r="16" ht="270.0" customHeight="1">
      <c r="A16" s="126">
        <v>13.0</v>
      </c>
      <c r="B16" s="127" t="s">
        <v>1812</v>
      </c>
      <c r="C16" s="127" t="s">
        <v>1557</v>
      </c>
      <c r="D16" s="150" t="s">
        <v>1846</v>
      </c>
      <c r="E16" s="78"/>
      <c r="F16" s="134" t="s">
        <v>1569</v>
      </c>
      <c r="G16" s="134" t="s">
        <v>1967</v>
      </c>
      <c r="H16" s="137" t="s">
        <v>1968</v>
      </c>
      <c r="I16" s="137" t="s">
        <v>1969</v>
      </c>
      <c r="J16" s="139" t="s">
        <v>1855</v>
      </c>
      <c r="K16" s="140" t="s">
        <v>1970</v>
      </c>
      <c r="L16" s="139" t="s">
        <v>1858</v>
      </c>
      <c r="M16" s="139" t="s">
        <v>1860</v>
      </c>
      <c r="N16" s="127">
        <v>2025.0</v>
      </c>
      <c r="O16" s="142">
        <v>45825.0</v>
      </c>
      <c r="P16" s="142">
        <v>46373.0</v>
      </c>
      <c r="Q16" s="143">
        <v>150000.0</v>
      </c>
      <c r="R16" s="143">
        <v>0.0</v>
      </c>
      <c r="S16" s="127" t="s">
        <v>105</v>
      </c>
      <c r="T16" s="143">
        <v>52550.0</v>
      </c>
      <c r="U16" s="143">
        <v>25642.0</v>
      </c>
      <c r="V16" s="143">
        <v>37658.0</v>
      </c>
      <c r="W16" s="143">
        <v>34150.0</v>
      </c>
      <c r="X16" s="144">
        <v>78392.0</v>
      </c>
      <c r="Y16" s="144">
        <v>59870.0</v>
      </c>
      <c r="Z16" s="144">
        <v>53937.0</v>
      </c>
      <c r="AA16" s="144">
        <v>0.0</v>
      </c>
      <c r="AB16" s="145" t="s">
        <v>106</v>
      </c>
      <c r="AC16" s="155"/>
    </row>
    <row r="17" ht="174.75" customHeight="1">
      <c r="A17" s="126">
        <v>14.0</v>
      </c>
      <c r="B17" s="127" t="s">
        <v>1819</v>
      </c>
      <c r="C17" s="127" t="s">
        <v>1557</v>
      </c>
      <c r="D17" s="150" t="s">
        <v>1865</v>
      </c>
      <c r="E17" s="78"/>
      <c r="F17" s="134" t="s">
        <v>1569</v>
      </c>
      <c r="G17" s="134" t="s">
        <v>1982</v>
      </c>
      <c r="H17" s="137" t="s">
        <v>1983</v>
      </c>
      <c r="I17" s="137" t="s">
        <v>1984</v>
      </c>
      <c r="J17" s="139" t="s">
        <v>1876</v>
      </c>
      <c r="K17" s="140" t="s">
        <v>1985</v>
      </c>
      <c r="L17" s="139" t="s">
        <v>1878</v>
      </c>
      <c r="M17" s="139" t="s">
        <v>1880</v>
      </c>
      <c r="N17" s="127">
        <v>2025.0</v>
      </c>
      <c r="O17" s="142">
        <v>45825.0</v>
      </c>
      <c r="P17" s="142">
        <v>46189.0</v>
      </c>
      <c r="Q17" s="143">
        <v>100000.0</v>
      </c>
      <c r="R17" s="143">
        <v>0.0</v>
      </c>
      <c r="S17" s="127" t="s">
        <v>105</v>
      </c>
      <c r="T17" s="143">
        <v>20339.0</v>
      </c>
      <c r="U17" s="143">
        <v>10601.0</v>
      </c>
      <c r="V17" s="143">
        <v>40000.0</v>
      </c>
      <c r="W17" s="143">
        <v>29060.0</v>
      </c>
      <c r="X17" s="144">
        <v>51240.0</v>
      </c>
      <c r="Y17" s="144">
        <v>59640.0</v>
      </c>
      <c r="Z17" s="144">
        <v>36035.64</v>
      </c>
      <c r="AA17" s="144">
        <v>0.0</v>
      </c>
      <c r="AB17" s="145" t="s">
        <v>106</v>
      </c>
      <c r="AC17" s="155"/>
    </row>
    <row r="18" ht="348.75" customHeight="1">
      <c r="A18" s="126">
        <v>15.0</v>
      </c>
      <c r="B18" s="127" t="s">
        <v>1829</v>
      </c>
      <c r="C18" s="127" t="s">
        <v>1557</v>
      </c>
      <c r="D18" s="150" t="s">
        <v>1883</v>
      </c>
      <c r="E18" s="78"/>
      <c r="F18" s="134" t="s">
        <v>1569</v>
      </c>
      <c r="G18" s="134" t="s">
        <v>1996</v>
      </c>
      <c r="H18" s="137" t="s">
        <v>1999</v>
      </c>
      <c r="I18" s="137"/>
      <c r="J18" s="139" t="s">
        <v>1899</v>
      </c>
      <c r="K18" s="140" t="s">
        <v>2002</v>
      </c>
      <c r="L18" s="139" t="s">
        <v>1901</v>
      </c>
      <c r="M18" s="139" t="s">
        <v>1903</v>
      </c>
      <c r="N18" s="127">
        <v>2025.0</v>
      </c>
      <c r="O18" s="142">
        <v>45825.0</v>
      </c>
      <c r="P18" s="142">
        <v>46189.0</v>
      </c>
      <c r="Q18" s="143">
        <v>47193.0</v>
      </c>
      <c r="R18" s="143">
        <v>0.0</v>
      </c>
      <c r="S18" s="127" t="s">
        <v>105</v>
      </c>
      <c r="T18" s="143">
        <v>13529.0</v>
      </c>
      <c r="U18" s="143">
        <v>8639.0</v>
      </c>
      <c r="V18" s="143">
        <v>18250.0</v>
      </c>
      <c r="W18" s="143">
        <v>6775.0</v>
      </c>
      <c r="X18" s="144">
        <v>24643.0</v>
      </c>
      <c r="Y18" s="144">
        <v>26143.0</v>
      </c>
      <c r="Z18" s="144">
        <v>22054.42</v>
      </c>
      <c r="AA18" s="144">
        <v>0.0</v>
      </c>
      <c r="AB18" s="145" t="s">
        <v>106</v>
      </c>
      <c r="AC18" s="155"/>
    </row>
    <row r="19" ht="256.5" customHeight="1">
      <c r="A19" s="126">
        <v>16.0</v>
      </c>
      <c r="B19" s="127" t="s">
        <v>1837</v>
      </c>
      <c r="C19" s="127" t="s">
        <v>1557</v>
      </c>
      <c r="D19" s="150" t="s">
        <v>1912</v>
      </c>
      <c r="E19" s="69"/>
      <c r="F19" s="134" t="s">
        <v>1569</v>
      </c>
      <c r="G19" s="134" t="s">
        <v>2012</v>
      </c>
      <c r="H19" s="137" t="s">
        <v>2013</v>
      </c>
      <c r="I19" s="137" t="s">
        <v>2015</v>
      </c>
      <c r="J19" s="139" t="s">
        <v>1921</v>
      </c>
      <c r="K19" s="140" t="s">
        <v>2016</v>
      </c>
      <c r="L19" s="139" t="s">
        <v>1925</v>
      </c>
      <c r="M19" s="139" t="s">
        <v>1928</v>
      </c>
      <c r="N19" s="127">
        <v>2025.0</v>
      </c>
      <c r="O19" s="142">
        <v>45825.0</v>
      </c>
      <c r="P19" s="142">
        <v>46189.0</v>
      </c>
      <c r="Q19" s="143">
        <v>0.0</v>
      </c>
      <c r="R19" s="143">
        <v>0.0</v>
      </c>
      <c r="S19" s="221" t="s">
        <v>1930</v>
      </c>
      <c r="T19" s="143">
        <v>0.0</v>
      </c>
      <c r="U19" s="143">
        <v>0.0</v>
      </c>
      <c r="V19" s="143">
        <v>0.0</v>
      </c>
      <c r="W19" s="143">
        <v>0.0</v>
      </c>
      <c r="X19" s="144">
        <v>0.0</v>
      </c>
      <c r="Y19" s="144">
        <v>0.0</v>
      </c>
      <c r="Z19" s="144">
        <v>0.0</v>
      </c>
      <c r="AA19" s="144">
        <v>0.0</v>
      </c>
      <c r="AB19" s="145" t="s">
        <v>106</v>
      </c>
      <c r="AC19" s="155"/>
    </row>
    <row r="20" ht="15.75" customHeight="1">
      <c r="A20" s="222" t="s">
        <v>1935</v>
      </c>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6"/>
      <c r="AC20" s="125"/>
    </row>
    <row r="21" ht="409.5" customHeight="1">
      <c r="A21" s="126">
        <v>17.0</v>
      </c>
      <c r="B21" s="127" t="s">
        <v>1847</v>
      </c>
      <c r="C21" s="223" t="s">
        <v>1671</v>
      </c>
      <c r="D21" s="150" t="s">
        <v>1673</v>
      </c>
      <c r="E21" s="133" t="s">
        <v>2023</v>
      </c>
      <c r="F21" s="134" t="s">
        <v>1569</v>
      </c>
      <c r="G21" s="134" t="s">
        <v>2027</v>
      </c>
      <c r="H21" s="137" t="s">
        <v>2028</v>
      </c>
      <c r="I21" s="137" t="s">
        <v>2029</v>
      </c>
      <c r="J21" s="139" t="s">
        <v>1682</v>
      </c>
      <c r="K21" s="140" t="s">
        <v>2030</v>
      </c>
      <c r="L21" s="139" t="s">
        <v>1684</v>
      </c>
      <c r="M21" s="139" t="s">
        <v>1687</v>
      </c>
      <c r="N21" s="127">
        <v>2025.0</v>
      </c>
      <c r="O21" s="142">
        <v>45737.0</v>
      </c>
      <c r="P21" s="142">
        <v>46285.0</v>
      </c>
      <c r="Q21" s="143">
        <v>127610.0</v>
      </c>
      <c r="R21" s="143">
        <v>0.0</v>
      </c>
      <c r="S21" s="127" t="s">
        <v>105</v>
      </c>
      <c r="T21" s="143">
        <v>5000.0</v>
      </c>
      <c r="U21" s="143">
        <v>60327.0</v>
      </c>
      <c r="V21" s="143">
        <v>24123.0</v>
      </c>
      <c r="W21" s="143">
        <v>38160.0</v>
      </c>
      <c r="X21" s="144">
        <v>86447.0</v>
      </c>
      <c r="Y21" s="144">
        <v>62435.0</v>
      </c>
      <c r="Z21" s="144">
        <v>59581.44</v>
      </c>
      <c r="AA21" s="144">
        <v>0.0</v>
      </c>
      <c r="AB21" s="145" t="s">
        <v>106</v>
      </c>
      <c r="AC21" s="147"/>
    </row>
    <row r="22" ht="329.25" customHeight="1">
      <c r="A22" s="126">
        <v>18.0</v>
      </c>
      <c r="B22" s="127" t="s">
        <v>1853</v>
      </c>
      <c r="C22" s="223" t="s">
        <v>1671</v>
      </c>
      <c r="D22" s="150" t="s">
        <v>1688</v>
      </c>
      <c r="E22" s="78"/>
      <c r="F22" s="134" t="s">
        <v>1569</v>
      </c>
      <c r="G22" s="134" t="s">
        <v>2036</v>
      </c>
      <c r="H22" s="137" t="s">
        <v>2038</v>
      </c>
      <c r="I22" s="137" t="s">
        <v>2039</v>
      </c>
      <c r="J22" s="139" t="s">
        <v>1977</v>
      </c>
      <c r="K22" s="140" t="s">
        <v>2041</v>
      </c>
      <c r="L22" s="139" t="s">
        <v>1695</v>
      </c>
      <c r="M22" s="139" t="s">
        <v>1697</v>
      </c>
      <c r="N22" s="127">
        <v>2025.0</v>
      </c>
      <c r="O22" s="142">
        <v>45737.0</v>
      </c>
      <c r="P22" s="142">
        <v>46285.0</v>
      </c>
      <c r="Q22" s="143">
        <v>250000.0</v>
      </c>
      <c r="R22" s="143">
        <v>0.0</v>
      </c>
      <c r="S22" s="127" t="s">
        <v>105</v>
      </c>
      <c r="T22" s="143">
        <v>87604.0</v>
      </c>
      <c r="U22" s="143">
        <v>9045.0</v>
      </c>
      <c r="V22" s="143">
        <v>112356.0</v>
      </c>
      <c r="W22" s="143">
        <v>40995.0</v>
      </c>
      <c r="X22" s="144">
        <v>223265.0</v>
      </c>
      <c r="Y22" s="144">
        <v>179430.0</v>
      </c>
      <c r="Z22" s="144">
        <v>178426.38</v>
      </c>
      <c r="AA22" s="144">
        <v>0.0</v>
      </c>
      <c r="AB22" s="145" t="s">
        <v>106</v>
      </c>
      <c r="AC22" s="155"/>
    </row>
    <row r="23" ht="408.75" customHeight="1">
      <c r="A23" s="126">
        <v>19.0</v>
      </c>
      <c r="B23" s="127" t="s">
        <v>1867</v>
      </c>
      <c r="C23" s="223" t="s">
        <v>1671</v>
      </c>
      <c r="D23" s="150" t="s">
        <v>1705</v>
      </c>
      <c r="E23" s="78"/>
      <c r="F23" s="134" t="s">
        <v>1569</v>
      </c>
      <c r="G23" s="134" t="s">
        <v>2046</v>
      </c>
      <c r="H23" s="137" t="s">
        <v>2047</v>
      </c>
      <c r="I23" s="137" t="s">
        <v>2048</v>
      </c>
      <c r="J23" s="139" t="s">
        <v>1993</v>
      </c>
      <c r="K23" s="223" t="s">
        <v>1994</v>
      </c>
      <c r="L23" s="139" t="s">
        <v>1716</v>
      </c>
      <c r="M23" s="139" t="s">
        <v>1717</v>
      </c>
      <c r="N23" s="127">
        <v>2025.0</v>
      </c>
      <c r="O23" s="142">
        <v>45737.0</v>
      </c>
      <c r="P23" s="142">
        <v>46285.0</v>
      </c>
      <c r="Q23" s="143">
        <v>250000.0</v>
      </c>
      <c r="R23" s="143">
        <v>0.0</v>
      </c>
      <c r="S23" s="127" t="s">
        <v>105</v>
      </c>
      <c r="T23" s="143">
        <v>21000.0</v>
      </c>
      <c r="U23" s="143">
        <v>101680.0</v>
      </c>
      <c r="V23" s="143">
        <v>72000.0</v>
      </c>
      <c r="W23" s="143">
        <v>55320.0</v>
      </c>
      <c r="X23" s="144">
        <v>125200.0</v>
      </c>
      <c r="Y23" s="144">
        <v>101830.0</v>
      </c>
      <c r="Z23" s="144">
        <v>91964.64</v>
      </c>
      <c r="AA23" s="144">
        <v>0.0</v>
      </c>
      <c r="AB23" s="145" t="s">
        <v>106</v>
      </c>
      <c r="AC23" s="155"/>
    </row>
    <row r="24" ht="390.75" customHeight="1">
      <c r="A24" s="126">
        <v>20.0</v>
      </c>
      <c r="B24" s="127" t="s">
        <v>1998</v>
      </c>
      <c r="C24" s="223" t="s">
        <v>2000</v>
      </c>
      <c r="D24" s="150" t="s">
        <v>1720</v>
      </c>
      <c r="E24" s="78"/>
      <c r="F24" s="134" t="s">
        <v>1569</v>
      </c>
      <c r="G24" s="134" t="s">
        <v>2053</v>
      </c>
      <c r="H24" s="137" t="s">
        <v>2054</v>
      </c>
      <c r="I24" s="137" t="s">
        <v>2056</v>
      </c>
      <c r="J24" s="139" t="s">
        <v>1726</v>
      </c>
      <c r="K24" s="223" t="s">
        <v>1994</v>
      </c>
      <c r="L24" s="139" t="s">
        <v>1727</v>
      </c>
      <c r="M24" s="139" t="s">
        <v>1728</v>
      </c>
      <c r="N24" s="127">
        <v>2025.0</v>
      </c>
      <c r="O24" s="142">
        <v>45737.0</v>
      </c>
      <c r="P24" s="142">
        <v>46285.0</v>
      </c>
      <c r="Q24" s="143">
        <v>250000.0</v>
      </c>
      <c r="R24" s="143">
        <v>0.0</v>
      </c>
      <c r="S24" s="127" t="s">
        <v>105</v>
      </c>
      <c r="T24" s="143">
        <v>88400.0</v>
      </c>
      <c r="U24" s="143">
        <v>37860.0</v>
      </c>
      <c r="V24" s="143">
        <v>92040.0</v>
      </c>
      <c r="W24" s="143">
        <v>31700.0</v>
      </c>
      <c r="X24" s="144">
        <v>226920.0</v>
      </c>
      <c r="Y24" s="144">
        <v>169438.0</v>
      </c>
      <c r="Z24" s="144">
        <v>161775.51</v>
      </c>
      <c r="AA24" s="144">
        <v>0.0</v>
      </c>
      <c r="AB24" s="145" t="s">
        <v>106</v>
      </c>
      <c r="AC24" s="155"/>
    </row>
    <row r="25" ht="387.75" customHeight="1">
      <c r="A25" s="126">
        <v>21.0</v>
      </c>
      <c r="B25" s="127" t="s">
        <v>1894</v>
      </c>
      <c r="C25" s="223" t="s">
        <v>1671</v>
      </c>
      <c r="D25" s="150" t="s">
        <v>1729</v>
      </c>
      <c r="E25" s="78"/>
      <c r="F25" s="134" t="s">
        <v>1569</v>
      </c>
      <c r="G25" s="134" t="s">
        <v>2060</v>
      </c>
      <c r="H25" s="137" t="s">
        <v>2061</v>
      </c>
      <c r="I25" s="137" t="s">
        <v>2062</v>
      </c>
      <c r="J25" s="139" t="s">
        <v>1734</v>
      </c>
      <c r="K25" s="223" t="s">
        <v>2020</v>
      </c>
      <c r="L25" s="139" t="s">
        <v>1735</v>
      </c>
      <c r="M25" s="139" t="s">
        <v>1737</v>
      </c>
      <c r="N25" s="127">
        <v>2025.0</v>
      </c>
      <c r="O25" s="142">
        <v>45737.0</v>
      </c>
      <c r="P25" s="142">
        <v>46101.0</v>
      </c>
      <c r="Q25" s="143">
        <v>80000.0</v>
      </c>
      <c r="R25" s="143">
        <v>0.0</v>
      </c>
      <c r="S25" s="127" t="s">
        <v>105</v>
      </c>
      <c r="T25" s="143">
        <v>20000.0</v>
      </c>
      <c r="U25" s="143">
        <v>1000.0</v>
      </c>
      <c r="V25" s="143">
        <v>35160.0</v>
      </c>
      <c r="W25" s="143">
        <v>23840.0</v>
      </c>
      <c r="X25" s="144">
        <v>44240.0</v>
      </c>
      <c r="Y25" s="144">
        <v>24365.0</v>
      </c>
      <c r="Z25" s="144">
        <v>24159.03</v>
      </c>
      <c r="AA25" s="144">
        <v>0.0</v>
      </c>
      <c r="AB25" s="145" t="s">
        <v>106</v>
      </c>
      <c r="AC25" s="155"/>
    </row>
    <row r="26" ht="362.25" customHeight="1">
      <c r="A26" s="126">
        <v>22.0</v>
      </c>
      <c r="B26" s="127" t="s">
        <v>1902</v>
      </c>
      <c r="C26" s="223" t="s">
        <v>1671</v>
      </c>
      <c r="D26" s="150" t="s">
        <v>1739</v>
      </c>
      <c r="E26" s="78"/>
      <c r="F26" s="134" t="s">
        <v>1569</v>
      </c>
      <c r="G26" s="134" t="s">
        <v>2064</v>
      </c>
      <c r="H26" s="137" t="s">
        <v>2065</v>
      </c>
      <c r="I26" s="137" t="s">
        <v>2066</v>
      </c>
      <c r="J26" s="139" t="s">
        <v>1743</v>
      </c>
      <c r="K26" s="223" t="s">
        <v>2020</v>
      </c>
      <c r="L26" s="139" t="s">
        <v>1744</v>
      </c>
      <c r="M26" s="139" t="s">
        <v>1745</v>
      </c>
      <c r="N26" s="127">
        <v>2025.0</v>
      </c>
      <c r="O26" s="142">
        <v>45737.0</v>
      </c>
      <c r="P26" s="142">
        <v>46285.0</v>
      </c>
      <c r="Q26" s="143">
        <v>61345.5</v>
      </c>
      <c r="R26" s="143">
        <v>0.0</v>
      </c>
      <c r="S26" s="127" t="s">
        <v>105</v>
      </c>
      <c r="T26" s="143">
        <v>12350.0</v>
      </c>
      <c r="U26" s="143">
        <v>4086.5</v>
      </c>
      <c r="V26" s="143">
        <v>27589.0</v>
      </c>
      <c r="W26" s="143">
        <v>17320.0</v>
      </c>
      <c r="X26" s="144">
        <v>51766.0</v>
      </c>
      <c r="Y26" s="144">
        <v>28208.0</v>
      </c>
      <c r="Z26" s="144">
        <v>24281.25</v>
      </c>
      <c r="AA26" s="144">
        <v>0.0</v>
      </c>
      <c r="AB26" s="145" t="s">
        <v>106</v>
      </c>
      <c r="AC26" s="155"/>
    </row>
    <row r="27" ht="297.75" customHeight="1">
      <c r="A27" s="126">
        <v>23.0</v>
      </c>
      <c r="B27" s="127" t="s">
        <v>1913</v>
      </c>
      <c r="C27" s="223" t="s">
        <v>1671</v>
      </c>
      <c r="D27" s="150" t="s">
        <v>1747</v>
      </c>
      <c r="E27" s="78"/>
      <c r="F27" s="134" t="s">
        <v>1569</v>
      </c>
      <c r="G27" s="134" t="s">
        <v>2067</v>
      </c>
      <c r="H27" s="137" t="s">
        <v>2068</v>
      </c>
      <c r="I27" s="137" t="s">
        <v>2069</v>
      </c>
      <c r="J27" s="139" t="s">
        <v>1753</v>
      </c>
      <c r="K27" s="223" t="s">
        <v>2034</v>
      </c>
      <c r="L27" s="139" t="s">
        <v>2070</v>
      </c>
      <c r="M27" s="139" t="s">
        <v>1755</v>
      </c>
      <c r="N27" s="127">
        <v>2025.0</v>
      </c>
      <c r="O27" s="142">
        <v>45737.0</v>
      </c>
      <c r="P27" s="142">
        <v>46285.0</v>
      </c>
      <c r="Q27" s="143">
        <v>150000.0</v>
      </c>
      <c r="R27" s="143">
        <v>0.0</v>
      </c>
      <c r="S27" s="127" t="s">
        <v>105</v>
      </c>
      <c r="T27" s="143">
        <v>9150.0</v>
      </c>
      <c r="U27" s="143">
        <v>47475.0</v>
      </c>
      <c r="V27" s="143">
        <v>67442.0</v>
      </c>
      <c r="W27" s="143">
        <v>25933.0</v>
      </c>
      <c r="X27" s="144">
        <v>118055.0</v>
      </c>
      <c r="Y27" s="144">
        <v>110506.0</v>
      </c>
      <c r="Z27" s="144">
        <v>110159.33</v>
      </c>
      <c r="AA27" s="144">
        <v>0.0</v>
      </c>
      <c r="AB27" s="145" t="s">
        <v>106</v>
      </c>
      <c r="AC27" s="155"/>
    </row>
    <row r="28" ht="222.0" customHeight="1">
      <c r="A28" s="126">
        <v>24.0</v>
      </c>
      <c r="B28" s="127" t="s">
        <v>1919</v>
      </c>
      <c r="C28" s="223" t="s">
        <v>2040</v>
      </c>
      <c r="D28" s="150" t="s">
        <v>1756</v>
      </c>
      <c r="E28" s="78"/>
      <c r="F28" s="134" t="s">
        <v>1569</v>
      </c>
      <c r="G28" s="134" t="s">
        <v>2073</v>
      </c>
      <c r="H28" s="137" t="s">
        <v>2074</v>
      </c>
      <c r="I28" s="137" t="s">
        <v>2075</v>
      </c>
      <c r="J28" s="139" t="s">
        <v>1760</v>
      </c>
      <c r="K28" s="223" t="s">
        <v>2020</v>
      </c>
      <c r="L28" s="139" t="s">
        <v>1762</v>
      </c>
      <c r="M28" s="139" t="s">
        <v>1763</v>
      </c>
      <c r="N28" s="127">
        <v>2025.0</v>
      </c>
      <c r="O28" s="142">
        <v>45737.0</v>
      </c>
      <c r="P28" s="142">
        <v>46101.0</v>
      </c>
      <c r="Q28" s="143">
        <v>33583.0</v>
      </c>
      <c r="R28" s="143">
        <v>0.0</v>
      </c>
      <c r="S28" s="127" t="s">
        <v>105</v>
      </c>
      <c r="T28" s="143">
        <v>6400.0</v>
      </c>
      <c r="U28" s="143">
        <v>4803.0</v>
      </c>
      <c r="V28" s="143">
        <v>15000.0</v>
      </c>
      <c r="W28" s="143">
        <v>7380.0</v>
      </c>
      <c r="X28" s="144">
        <v>22083.0</v>
      </c>
      <c r="Y28" s="144">
        <v>15875.0</v>
      </c>
      <c r="Z28" s="144">
        <v>15554.33</v>
      </c>
      <c r="AA28" s="144">
        <v>0.0</v>
      </c>
      <c r="AB28" s="145" t="s">
        <v>106</v>
      </c>
      <c r="AC28" s="155"/>
    </row>
    <row r="29" ht="386.25" customHeight="1">
      <c r="A29" s="126">
        <v>25.0</v>
      </c>
      <c r="B29" s="127" t="s">
        <v>1933</v>
      </c>
      <c r="C29" s="223" t="s">
        <v>1671</v>
      </c>
      <c r="D29" s="150" t="s">
        <v>1767</v>
      </c>
      <c r="E29" s="78"/>
      <c r="F29" s="134" t="s">
        <v>1569</v>
      </c>
      <c r="G29" s="134" t="s">
        <v>2078</v>
      </c>
      <c r="H29" s="137" t="s">
        <v>2081</v>
      </c>
      <c r="I29" s="137" t="s">
        <v>2083</v>
      </c>
      <c r="J29" s="139" t="s">
        <v>1772</v>
      </c>
      <c r="K29" s="223" t="s">
        <v>2052</v>
      </c>
      <c r="L29" s="139" t="s">
        <v>1774</v>
      </c>
      <c r="M29" s="139" t="s">
        <v>1775</v>
      </c>
      <c r="N29" s="127">
        <v>2025.0</v>
      </c>
      <c r="O29" s="142">
        <v>45737.0</v>
      </c>
      <c r="P29" s="142">
        <v>46101.0</v>
      </c>
      <c r="Q29" s="143">
        <v>65540.0</v>
      </c>
      <c r="R29" s="143">
        <v>0.0</v>
      </c>
      <c r="S29" s="127" t="s">
        <v>105</v>
      </c>
      <c r="T29" s="143">
        <v>7500.0</v>
      </c>
      <c r="U29" s="143">
        <v>12090.0</v>
      </c>
      <c r="V29" s="143">
        <v>28170.0</v>
      </c>
      <c r="W29" s="143">
        <v>17780.0</v>
      </c>
      <c r="X29" s="144">
        <v>50540.0</v>
      </c>
      <c r="Y29" s="144">
        <v>41599.0</v>
      </c>
      <c r="Z29" s="144">
        <v>40174.65</v>
      </c>
      <c r="AA29" s="144">
        <v>0.0</v>
      </c>
      <c r="AB29" s="145" t="s">
        <v>106</v>
      </c>
      <c r="AC29" s="155"/>
    </row>
    <row r="30" ht="345.75" customHeight="1">
      <c r="A30" s="126">
        <v>26.0</v>
      </c>
      <c r="B30" s="127" t="s">
        <v>1940</v>
      </c>
      <c r="C30" s="223" t="s">
        <v>1671</v>
      </c>
      <c r="D30" s="150" t="s">
        <v>1778</v>
      </c>
      <c r="E30" s="69"/>
      <c r="F30" s="134" t="s">
        <v>1569</v>
      </c>
      <c r="G30" s="134" t="s">
        <v>2088</v>
      </c>
      <c r="H30" s="137" t="s">
        <v>2089</v>
      </c>
      <c r="I30" s="137" t="s">
        <v>2090</v>
      </c>
      <c r="J30" s="139" t="s">
        <v>1782</v>
      </c>
      <c r="K30" s="223" t="s">
        <v>1994</v>
      </c>
      <c r="L30" s="139" t="s">
        <v>1783</v>
      </c>
      <c r="M30" s="139" t="s">
        <v>1784</v>
      </c>
      <c r="N30" s="127">
        <v>2025.0</v>
      </c>
      <c r="O30" s="142">
        <v>45737.0</v>
      </c>
      <c r="P30" s="142">
        <v>46101.0</v>
      </c>
      <c r="Q30" s="143">
        <v>80000.0</v>
      </c>
      <c r="R30" s="143">
        <v>0.0</v>
      </c>
      <c r="S30" s="127" t="s">
        <v>105</v>
      </c>
      <c r="T30" s="143">
        <v>10310.0</v>
      </c>
      <c r="U30" s="143">
        <v>12442.0</v>
      </c>
      <c r="V30" s="143">
        <v>33800.0</v>
      </c>
      <c r="W30" s="143">
        <v>23448.0</v>
      </c>
      <c r="X30" s="144">
        <v>64500.0</v>
      </c>
      <c r="Y30" s="144">
        <v>43916.0</v>
      </c>
      <c r="Z30" s="144">
        <v>43501.06</v>
      </c>
      <c r="AA30" s="144">
        <v>0.0</v>
      </c>
      <c r="AB30" s="145" t="s">
        <v>106</v>
      </c>
      <c r="AC30" s="155"/>
    </row>
    <row r="31" ht="15.75" customHeight="1">
      <c r="A31" s="222" t="s">
        <v>554</v>
      </c>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6"/>
      <c r="AC31" s="125"/>
    </row>
    <row r="32" ht="239.25" customHeight="1">
      <c r="A32" s="252">
        <v>27.0</v>
      </c>
      <c r="B32" s="127" t="s">
        <v>1955</v>
      </c>
      <c r="C32" s="223" t="s">
        <v>1305</v>
      </c>
      <c r="D32" s="150" t="s">
        <v>1788</v>
      </c>
      <c r="E32" s="150" t="s">
        <v>2108</v>
      </c>
      <c r="F32" s="260" t="s">
        <v>1569</v>
      </c>
      <c r="G32" s="134" t="s">
        <v>2109</v>
      </c>
      <c r="H32" s="262" t="s">
        <v>2110</v>
      </c>
      <c r="I32" s="264" t="s">
        <v>1794</v>
      </c>
      <c r="J32" s="139" t="s">
        <v>1304</v>
      </c>
      <c r="K32" s="268" t="s">
        <v>2116</v>
      </c>
      <c r="L32" s="264" t="s">
        <v>1309</v>
      </c>
      <c r="M32" s="139" t="s">
        <v>1310</v>
      </c>
      <c r="N32" s="127">
        <v>2024.0</v>
      </c>
      <c r="O32" s="269">
        <v>45455.0</v>
      </c>
      <c r="P32" s="269">
        <v>46002.0</v>
      </c>
      <c r="Q32" s="271">
        <v>98900.0</v>
      </c>
      <c r="R32" s="143">
        <v>0.0</v>
      </c>
      <c r="S32" s="127" t="s">
        <v>1306</v>
      </c>
      <c r="T32" s="143">
        <v>35528.0</v>
      </c>
      <c r="U32" s="143">
        <v>18512.0</v>
      </c>
      <c r="V32" s="143">
        <f>5970+8990.91</f>
        <v>14960.91</v>
      </c>
      <c r="W32" s="143">
        <v>29899.09</v>
      </c>
      <c r="X32" s="144">
        <v>89909.0</v>
      </c>
      <c r="Y32" s="144">
        <v>89909.0</v>
      </c>
      <c r="Z32" s="144">
        <v>89776.03</v>
      </c>
      <c r="AA32" s="144">
        <v>0.0</v>
      </c>
      <c r="AB32" s="145" t="s">
        <v>106</v>
      </c>
      <c r="AC32" s="155"/>
    </row>
    <row r="33">
      <c r="A33" s="252">
        <v>28.0</v>
      </c>
      <c r="B33" s="127" t="s">
        <v>1963</v>
      </c>
      <c r="C33" s="140" t="s">
        <v>2122</v>
      </c>
      <c r="D33" s="223" t="s">
        <v>90</v>
      </c>
      <c r="E33" s="140" t="s">
        <v>2124</v>
      </c>
      <c r="F33" s="260" t="s">
        <v>1569</v>
      </c>
      <c r="G33" s="134" t="s">
        <v>2126</v>
      </c>
      <c r="H33" s="262" t="s">
        <v>2127</v>
      </c>
      <c r="I33" s="264" t="s">
        <v>1806</v>
      </c>
      <c r="J33" s="139" t="s">
        <v>1323</v>
      </c>
      <c r="K33" s="268" t="s">
        <v>2128</v>
      </c>
      <c r="L33" s="264" t="s">
        <v>1326</v>
      </c>
      <c r="M33" s="139" t="s">
        <v>1327</v>
      </c>
      <c r="N33" s="127">
        <v>2023.0</v>
      </c>
      <c r="O33" s="269">
        <v>45175.0</v>
      </c>
      <c r="P33" s="279" t="s">
        <v>1810</v>
      </c>
      <c r="Q33" s="271">
        <v>110000.0</v>
      </c>
      <c r="R33" s="143">
        <f>20904.43+57606.15</f>
        <v>78510.58</v>
      </c>
      <c r="S33" s="127" t="s">
        <v>105</v>
      </c>
      <c r="T33" s="143">
        <v>40506.0</v>
      </c>
      <c r="U33" s="143">
        <v>24694.0</v>
      </c>
      <c r="V33" s="143">
        <f>10000+10000</f>
        <v>20000</v>
      </c>
      <c r="W33" s="143">
        <v>24800.0</v>
      </c>
      <c r="X33" s="144">
        <v>21489.0</v>
      </c>
      <c r="Y33" s="144">
        <v>0.0</v>
      </c>
      <c r="Z33" s="144">
        <v>0.0</v>
      </c>
      <c r="AA33" s="144">
        <v>0.0</v>
      </c>
      <c r="AB33" s="145" t="s">
        <v>1828</v>
      </c>
      <c r="AC33" s="155"/>
    </row>
    <row r="34" ht="294.75" customHeight="1">
      <c r="A34" s="252">
        <v>29.0</v>
      </c>
      <c r="B34" s="127" t="s">
        <v>1974</v>
      </c>
      <c r="C34" s="140" t="s">
        <v>2129</v>
      </c>
      <c r="D34" s="223" t="s">
        <v>90</v>
      </c>
      <c r="E34" s="140" t="s">
        <v>2130</v>
      </c>
      <c r="F34" s="260" t="s">
        <v>1569</v>
      </c>
      <c r="G34" s="134" t="s">
        <v>2132</v>
      </c>
      <c r="H34" s="262" t="s">
        <v>2135</v>
      </c>
      <c r="I34" s="264"/>
      <c r="J34" s="139" t="s">
        <v>1332</v>
      </c>
      <c r="K34" s="268" t="s">
        <v>2136</v>
      </c>
      <c r="L34" s="264" t="s">
        <v>1335</v>
      </c>
      <c r="M34" s="139" t="s">
        <v>1336</v>
      </c>
      <c r="N34" s="127">
        <v>2023.0</v>
      </c>
      <c r="O34" s="269">
        <v>45175.0</v>
      </c>
      <c r="P34" s="279" t="s">
        <v>1810</v>
      </c>
      <c r="Q34" s="271">
        <v>110000.0</v>
      </c>
      <c r="R34" s="143">
        <f>21752.5+62297.12</f>
        <v>84049.62</v>
      </c>
      <c r="S34" s="127" t="s">
        <v>105</v>
      </c>
      <c r="T34" s="143">
        <v>24050.0</v>
      </c>
      <c r="U34" s="143">
        <v>36480.0</v>
      </c>
      <c r="V34" s="143">
        <f>26070+10000</f>
        <v>36070</v>
      </c>
      <c r="W34" s="143">
        <v>13400.0</v>
      </c>
      <c r="X34" s="144">
        <v>15950.0</v>
      </c>
      <c r="Y34" s="144">
        <v>8807.0</v>
      </c>
      <c r="Z34" s="144">
        <v>8806.13</v>
      </c>
      <c r="AA34" s="144">
        <v>0.0</v>
      </c>
      <c r="AB34" s="145" t="s">
        <v>1828</v>
      </c>
      <c r="AC34" s="155"/>
    </row>
    <row r="35" ht="273.0" customHeight="1">
      <c r="A35" s="252">
        <v>30.0</v>
      </c>
      <c r="B35" s="127" t="s">
        <v>1986</v>
      </c>
      <c r="C35" s="223" t="s">
        <v>1341</v>
      </c>
      <c r="D35" s="223" t="s">
        <v>90</v>
      </c>
      <c r="E35" s="140" t="s">
        <v>2137</v>
      </c>
      <c r="F35" s="260" t="s">
        <v>1569</v>
      </c>
      <c r="G35" s="134" t="s">
        <v>2138</v>
      </c>
      <c r="H35" s="262" t="s">
        <v>2139</v>
      </c>
      <c r="I35" s="264"/>
      <c r="J35" s="139" t="s">
        <v>1823</v>
      </c>
      <c r="K35" s="268" t="s">
        <v>2140</v>
      </c>
      <c r="L35" s="264" t="s">
        <v>1344</v>
      </c>
      <c r="M35" s="139" t="s">
        <v>1345</v>
      </c>
      <c r="N35" s="127">
        <v>2023.0</v>
      </c>
      <c r="O35" s="269">
        <v>45194.0</v>
      </c>
      <c r="P35" s="279" t="s">
        <v>1825</v>
      </c>
      <c r="Q35" s="271">
        <v>44682.0</v>
      </c>
      <c r="R35" s="143">
        <f>7530+210</f>
        <v>7740</v>
      </c>
      <c r="S35" s="127" t="s">
        <v>105</v>
      </c>
      <c r="T35" s="143">
        <v>10000.0</v>
      </c>
      <c r="U35" s="143">
        <v>620.0</v>
      </c>
      <c r="V35" s="143">
        <f>3500+4062</f>
        <v>7562</v>
      </c>
      <c r="W35" s="143">
        <v>26500.0</v>
      </c>
      <c r="X35" s="144">
        <v>32879.0</v>
      </c>
      <c r="Y35" s="144">
        <v>38.0</v>
      </c>
      <c r="Z35" s="144">
        <v>38.0</v>
      </c>
      <c r="AA35" s="144">
        <v>0.0</v>
      </c>
      <c r="AB35" s="145" t="s">
        <v>1828</v>
      </c>
      <c r="AC35" s="155"/>
    </row>
    <row r="36" ht="294.0" customHeight="1">
      <c r="A36" s="252">
        <v>31.0</v>
      </c>
      <c r="B36" s="127" t="s">
        <v>1997</v>
      </c>
      <c r="C36" s="140" t="s">
        <v>2141</v>
      </c>
      <c r="D36" s="223" t="s">
        <v>90</v>
      </c>
      <c r="E36" s="140" t="s">
        <v>2142</v>
      </c>
      <c r="F36" s="260" t="s">
        <v>1569</v>
      </c>
      <c r="G36" s="134" t="s">
        <v>2143</v>
      </c>
      <c r="H36" s="262" t="s">
        <v>2144</v>
      </c>
      <c r="I36" s="264" t="s">
        <v>2145</v>
      </c>
      <c r="J36" s="139" t="s">
        <v>1351</v>
      </c>
      <c r="K36" s="268" t="s">
        <v>2146</v>
      </c>
      <c r="L36" s="264" t="s">
        <v>1352</v>
      </c>
      <c r="M36" s="139" t="s">
        <v>1833</v>
      </c>
      <c r="N36" s="127">
        <v>2023.0</v>
      </c>
      <c r="O36" s="269">
        <v>45194.0</v>
      </c>
      <c r="P36" s="279" t="s">
        <v>1834</v>
      </c>
      <c r="Q36" s="271">
        <v>100000.0</v>
      </c>
      <c r="R36" s="143">
        <f>1236+20692.8</f>
        <v>21928.8</v>
      </c>
      <c r="S36" s="127" t="s">
        <v>105</v>
      </c>
      <c r="T36" s="143">
        <v>31000.0</v>
      </c>
      <c r="U36" s="143">
        <v>4419.82</v>
      </c>
      <c r="V36" s="143">
        <f>15671.27+9090.91</f>
        <v>24762.18</v>
      </c>
      <c r="W36" s="143">
        <v>39818.0</v>
      </c>
      <c r="X36" s="144">
        <v>68980.0</v>
      </c>
      <c r="Y36" s="144">
        <v>10542.0</v>
      </c>
      <c r="Z36" s="144">
        <v>10540.49</v>
      </c>
      <c r="AA36" s="144">
        <v>0.0</v>
      </c>
      <c r="AB36" s="145" t="s">
        <v>1828</v>
      </c>
      <c r="AC36" s="155"/>
    </row>
    <row r="37" ht="225.75" customHeight="1">
      <c r="A37" s="252">
        <v>32.0</v>
      </c>
      <c r="B37" s="127" t="s">
        <v>2005</v>
      </c>
      <c r="C37" s="223" t="s">
        <v>1341</v>
      </c>
      <c r="D37" s="223" t="s">
        <v>90</v>
      </c>
      <c r="E37" s="140" t="s">
        <v>2147</v>
      </c>
      <c r="F37" s="260" t="s">
        <v>1569</v>
      </c>
      <c r="G37" s="134" t="s">
        <v>2148</v>
      </c>
      <c r="H37" s="262" t="s">
        <v>2149</v>
      </c>
      <c r="I37" s="264"/>
      <c r="J37" s="139" t="s">
        <v>1842</v>
      </c>
      <c r="K37" s="268" t="s">
        <v>2150</v>
      </c>
      <c r="L37" s="264" t="s">
        <v>1367</v>
      </c>
      <c r="M37" s="139" t="s">
        <v>1369</v>
      </c>
      <c r="N37" s="127">
        <v>2023.0</v>
      </c>
      <c r="O37" s="269">
        <v>45194.0</v>
      </c>
      <c r="P37" s="279" t="s">
        <v>1825</v>
      </c>
      <c r="Q37" s="271">
        <v>38867.87</v>
      </c>
      <c r="R37" s="143">
        <f>1894+18291.59</f>
        <v>20185.59</v>
      </c>
      <c r="S37" s="127" t="s">
        <v>105</v>
      </c>
      <c r="T37" s="143">
        <v>0.0</v>
      </c>
      <c r="U37" s="143">
        <v>1164.43</v>
      </c>
      <c r="V37" s="143">
        <f>2000+3533.44</f>
        <v>5533.44</v>
      </c>
      <c r="W37" s="143">
        <v>32170.0</v>
      </c>
      <c r="X37" s="144">
        <v>15148.0</v>
      </c>
      <c r="Y37" s="144">
        <v>335.0</v>
      </c>
      <c r="Z37" s="144">
        <v>335.0</v>
      </c>
      <c r="AA37" s="144">
        <v>0.0</v>
      </c>
      <c r="AB37" s="145" t="s">
        <v>1828</v>
      </c>
      <c r="AC37" s="155"/>
    </row>
    <row r="38" ht="324.0" customHeight="1">
      <c r="A38" s="252">
        <v>33.0</v>
      </c>
      <c r="B38" s="127" t="s">
        <v>2151</v>
      </c>
      <c r="C38" s="140" t="s">
        <v>2152</v>
      </c>
      <c r="D38" s="223" t="s">
        <v>90</v>
      </c>
      <c r="E38" s="140" t="s">
        <v>2153</v>
      </c>
      <c r="F38" s="260" t="s">
        <v>1569</v>
      </c>
      <c r="G38" s="134" t="s">
        <v>2154</v>
      </c>
      <c r="H38" s="262" t="s">
        <v>2155</v>
      </c>
      <c r="I38" s="264" t="s">
        <v>2156</v>
      </c>
      <c r="J38" s="139" t="s">
        <v>1381</v>
      </c>
      <c r="K38" s="268" t="s">
        <v>2157</v>
      </c>
      <c r="L38" s="264" t="s">
        <v>1384</v>
      </c>
      <c r="M38" s="139" t="s">
        <v>1385</v>
      </c>
      <c r="N38" s="127">
        <v>2023.0</v>
      </c>
      <c r="O38" s="269">
        <v>45194.0</v>
      </c>
      <c r="P38" s="279" t="s">
        <v>1834</v>
      </c>
      <c r="Q38" s="271">
        <v>51727.5</v>
      </c>
      <c r="R38" s="143">
        <f>9271+14218.08</f>
        <v>23489.08</v>
      </c>
      <c r="S38" s="127" t="s">
        <v>105</v>
      </c>
      <c r="T38" s="143">
        <v>16200.0</v>
      </c>
      <c r="U38" s="143">
        <v>2530.0</v>
      </c>
      <c r="V38" s="143">
        <f t="shared" ref="V38:V39" si="1">3000+4702.5</f>
        <v>7702.5</v>
      </c>
      <c r="W38" s="143">
        <v>25295.0</v>
      </c>
      <c r="X38" s="144">
        <v>23535.0</v>
      </c>
      <c r="Y38" s="144">
        <v>4500.0</v>
      </c>
      <c r="Z38" s="144">
        <v>4500.0</v>
      </c>
      <c r="AA38" s="144">
        <v>0.0</v>
      </c>
      <c r="AB38" s="145" t="s">
        <v>1828</v>
      </c>
      <c r="AC38" s="155"/>
    </row>
    <row r="39" ht="150.0" customHeight="1">
      <c r="A39" s="252">
        <v>34.0</v>
      </c>
      <c r="B39" s="127" t="s">
        <v>2158</v>
      </c>
      <c r="C39" s="140" t="s">
        <v>2159</v>
      </c>
      <c r="D39" s="223" t="s">
        <v>90</v>
      </c>
      <c r="E39" s="140" t="s">
        <v>2160</v>
      </c>
      <c r="F39" s="260" t="s">
        <v>1569</v>
      </c>
      <c r="G39" s="134" t="s">
        <v>2161</v>
      </c>
      <c r="H39" s="262" t="s">
        <v>2162</v>
      </c>
      <c r="I39" s="264"/>
      <c r="J39" s="139" t="s">
        <v>1502</v>
      </c>
      <c r="K39" s="268" t="s">
        <v>2163</v>
      </c>
      <c r="L39" s="264" t="s">
        <v>1384</v>
      </c>
      <c r="M39" s="139" t="s">
        <v>1385</v>
      </c>
      <c r="N39" s="127">
        <v>2022.0</v>
      </c>
      <c r="O39" s="286">
        <v>44573.0</v>
      </c>
      <c r="P39" s="279" t="s">
        <v>2164</v>
      </c>
      <c r="Q39" s="271">
        <v>29997.0</v>
      </c>
      <c r="R39" s="143">
        <f>10038.1+2909.08+13844</f>
        <v>26791.18</v>
      </c>
      <c r="S39" s="127" t="s">
        <v>105</v>
      </c>
      <c r="T39" s="143">
        <v>16200.0</v>
      </c>
      <c r="U39" s="143">
        <v>2530.0</v>
      </c>
      <c r="V39" s="143">
        <f t="shared" si="1"/>
        <v>7702.5</v>
      </c>
      <c r="W39" s="143">
        <v>25295.0</v>
      </c>
      <c r="X39" s="144">
        <v>0.0</v>
      </c>
      <c r="Y39" s="144">
        <v>0.0</v>
      </c>
      <c r="Z39" s="144">
        <v>0.0</v>
      </c>
      <c r="AA39" s="144">
        <v>0.0</v>
      </c>
      <c r="AB39" s="145" t="s">
        <v>1828</v>
      </c>
      <c r="AC39" s="155"/>
    </row>
    <row r="40" ht="15.75" customHeight="1">
      <c r="A40" s="222" t="s">
        <v>1515</v>
      </c>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6"/>
      <c r="AC40" s="125"/>
    </row>
    <row r="41" ht="273.75" customHeight="1">
      <c r="A41" s="252">
        <v>35.0</v>
      </c>
      <c r="B41" s="127" t="s">
        <v>2158</v>
      </c>
      <c r="C41" s="140" t="s">
        <v>2165</v>
      </c>
      <c r="D41" s="150" t="s">
        <v>1956</v>
      </c>
      <c r="E41" s="268" t="s">
        <v>2166</v>
      </c>
      <c r="F41" s="134" t="s">
        <v>1569</v>
      </c>
      <c r="G41" s="134" t="s">
        <v>2167</v>
      </c>
      <c r="H41" s="262" t="s">
        <v>2168</v>
      </c>
      <c r="I41" s="264"/>
      <c r="J41" s="139" t="s">
        <v>1522</v>
      </c>
      <c r="K41" s="268" t="s">
        <v>2169</v>
      </c>
      <c r="L41" s="264" t="s">
        <v>1526</v>
      </c>
      <c r="M41" s="139" t="s">
        <v>1528</v>
      </c>
      <c r="N41" s="127">
        <v>2024.0</v>
      </c>
      <c r="O41" s="269">
        <v>45455.0</v>
      </c>
      <c r="P41" s="269" t="s">
        <v>2170</v>
      </c>
      <c r="Q41" s="287">
        <v>40000.0</v>
      </c>
      <c r="R41" s="143">
        <v>10266.95</v>
      </c>
      <c r="S41" s="127" t="s">
        <v>1306</v>
      </c>
      <c r="T41" s="288">
        <v>2640.0</v>
      </c>
      <c r="U41" s="288">
        <v>6722.0</v>
      </c>
      <c r="V41" s="289">
        <f>5741+3636.36</f>
        <v>9377.36</v>
      </c>
      <c r="W41" s="290">
        <v>21260.64</v>
      </c>
      <c r="X41" s="144">
        <v>26096.0</v>
      </c>
      <c r="Y41" s="144">
        <v>26097.0</v>
      </c>
      <c r="Z41" s="144">
        <v>5036.5</v>
      </c>
      <c r="AA41" s="144">
        <v>0.0</v>
      </c>
      <c r="AB41" s="145" t="s">
        <v>106</v>
      </c>
      <c r="AC41" s="155"/>
    </row>
    <row r="42" ht="183.75" customHeight="1">
      <c r="A42" s="252">
        <v>36.0</v>
      </c>
      <c r="B42" s="127" t="s">
        <v>2171</v>
      </c>
      <c r="C42" s="223" t="s">
        <v>1523</v>
      </c>
      <c r="D42" s="150" t="s">
        <v>1964</v>
      </c>
      <c r="E42" s="268" t="s">
        <v>2172</v>
      </c>
      <c r="F42" s="134" t="s">
        <v>1569</v>
      </c>
      <c r="G42" s="134" t="s">
        <v>2173</v>
      </c>
      <c r="H42" s="262" t="s">
        <v>2174</v>
      </c>
      <c r="I42" s="264" t="s">
        <v>1966</v>
      </c>
      <c r="J42" s="139" t="s">
        <v>1537</v>
      </c>
      <c r="K42" s="268" t="s">
        <v>2175</v>
      </c>
      <c r="L42" s="264" t="s">
        <v>1543</v>
      </c>
      <c r="M42" s="139" t="s">
        <v>1544</v>
      </c>
      <c r="N42" s="127">
        <v>2024.0</v>
      </c>
      <c r="O42" s="269">
        <v>45455.0</v>
      </c>
      <c r="P42" s="269">
        <v>46002.0</v>
      </c>
      <c r="Q42" s="287">
        <v>40000.0</v>
      </c>
      <c r="R42" s="143">
        <v>29620.0</v>
      </c>
      <c r="S42" s="127" t="s">
        <v>1306</v>
      </c>
      <c r="T42" s="288">
        <v>11705.0</v>
      </c>
      <c r="U42" s="288">
        <v>7389.0</v>
      </c>
      <c r="V42" s="289">
        <f>2970+3636.36</f>
        <v>6606.36</v>
      </c>
      <c r="W42" s="290">
        <v>14299.64</v>
      </c>
      <c r="X42" s="144">
        <v>6743.0</v>
      </c>
      <c r="Y42" s="144">
        <v>6743.0</v>
      </c>
      <c r="Z42" s="144">
        <v>6743.0</v>
      </c>
      <c r="AA42" s="144">
        <v>0.0</v>
      </c>
      <c r="AB42" s="145" t="s">
        <v>106</v>
      </c>
      <c r="AC42" s="155"/>
    </row>
    <row r="43" ht="15.75" customHeight="1">
      <c r="A43" s="222" t="s">
        <v>2176</v>
      </c>
      <c r="B43" s="204"/>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6"/>
      <c r="AC43" s="125"/>
    </row>
    <row r="44" ht="330.75" customHeight="1">
      <c r="A44" s="252">
        <v>37.0</v>
      </c>
      <c r="B44" s="127" t="s">
        <v>2177</v>
      </c>
      <c r="C44" s="223" t="s">
        <v>1975</v>
      </c>
      <c r="D44" s="223" t="s">
        <v>90</v>
      </c>
      <c r="E44" s="140" t="s">
        <v>2178</v>
      </c>
      <c r="F44" s="260" t="s">
        <v>1569</v>
      </c>
      <c r="G44" s="134" t="s">
        <v>2179</v>
      </c>
      <c r="H44" s="262" t="s">
        <v>2180</v>
      </c>
      <c r="I44" s="264" t="s">
        <v>1980</v>
      </c>
      <c r="J44" s="139" t="s">
        <v>2181</v>
      </c>
      <c r="K44" s="268" t="s">
        <v>2182</v>
      </c>
      <c r="L44" s="264" t="s">
        <v>1178</v>
      </c>
      <c r="M44" s="139" t="s">
        <v>1181</v>
      </c>
      <c r="N44" s="127">
        <v>2023.0</v>
      </c>
      <c r="O44" s="269">
        <v>45175.0</v>
      </c>
      <c r="P44" s="279" t="s">
        <v>1981</v>
      </c>
      <c r="Q44" s="287">
        <v>110000.0</v>
      </c>
      <c r="R44" s="143">
        <f>19029.2+45374.64</f>
        <v>64403.84</v>
      </c>
      <c r="S44" s="127" t="s">
        <v>105</v>
      </c>
      <c r="T44" s="288">
        <v>0.0</v>
      </c>
      <c r="U44" s="287">
        <v>52280.0</v>
      </c>
      <c r="V44" s="289">
        <f>8620+10000</f>
        <v>18620</v>
      </c>
      <c r="W44" s="143">
        <v>39100.0</v>
      </c>
      <c r="X44" s="144">
        <v>35596.0</v>
      </c>
      <c r="Y44" s="144">
        <v>31466.0</v>
      </c>
      <c r="Z44" s="144">
        <v>28879.08</v>
      </c>
      <c r="AA44" s="144">
        <v>0.0</v>
      </c>
      <c r="AB44" s="145" t="s">
        <v>106</v>
      </c>
      <c r="AC44" s="155"/>
    </row>
    <row r="45" ht="15.75" customHeight="1">
      <c r="A45" s="222" t="s">
        <v>1554</v>
      </c>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6"/>
      <c r="AC45" s="125"/>
    </row>
    <row r="46" ht="122.25" customHeight="1">
      <c r="A46" s="252">
        <v>38.0</v>
      </c>
      <c r="B46" s="127" t="s">
        <v>2183</v>
      </c>
      <c r="C46" s="223" t="s">
        <v>1563</v>
      </c>
      <c r="D46" s="150" t="s">
        <v>1987</v>
      </c>
      <c r="E46" s="130" t="s">
        <v>2184</v>
      </c>
      <c r="F46" s="134" t="s">
        <v>1569</v>
      </c>
      <c r="G46" s="134" t="s">
        <v>2185</v>
      </c>
      <c r="H46" s="262" t="s">
        <v>2186</v>
      </c>
      <c r="I46" s="291" t="s">
        <v>2187</v>
      </c>
      <c r="J46" s="139" t="s">
        <v>1562</v>
      </c>
      <c r="K46" s="292" t="s">
        <v>90</v>
      </c>
      <c r="L46" s="264" t="s">
        <v>1565</v>
      </c>
      <c r="M46" s="139" t="s">
        <v>1566</v>
      </c>
      <c r="N46" s="127">
        <v>2024.0</v>
      </c>
      <c r="O46" s="269">
        <v>45455.0</v>
      </c>
      <c r="P46" s="293">
        <v>45658.0</v>
      </c>
      <c r="Q46" s="287">
        <v>4915.0</v>
      </c>
      <c r="R46" s="143">
        <v>4304.5</v>
      </c>
      <c r="S46" s="127" t="s">
        <v>1245</v>
      </c>
      <c r="T46" s="288">
        <v>480.0</v>
      </c>
      <c r="U46" s="287">
        <v>2565.0</v>
      </c>
      <c r="V46" s="289">
        <v>1660.0</v>
      </c>
      <c r="W46" s="287">
        <v>210.0</v>
      </c>
      <c r="X46" s="232">
        <v>0.0</v>
      </c>
      <c r="Y46" s="232">
        <v>0.0</v>
      </c>
      <c r="Z46" s="232">
        <v>0.0</v>
      </c>
      <c r="AA46" s="232">
        <v>0.0</v>
      </c>
      <c r="AB46" s="145" t="s">
        <v>1918</v>
      </c>
      <c r="AC46" s="155"/>
    </row>
    <row r="47" ht="15.75" customHeight="1">
      <c r="A47" s="222" t="s">
        <v>1579</v>
      </c>
      <c r="B47" s="204"/>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c r="AA47" s="204"/>
      <c r="AB47" s="206"/>
      <c r="AC47" s="125"/>
    </row>
    <row r="48" ht="409.5" customHeight="1">
      <c r="A48" s="252">
        <v>39.0</v>
      </c>
      <c r="B48" s="127" t="s">
        <v>2188</v>
      </c>
      <c r="C48" s="223" t="s">
        <v>90</v>
      </c>
      <c r="D48" s="223" t="s">
        <v>1607</v>
      </c>
      <c r="E48" s="223" t="s">
        <v>90</v>
      </c>
      <c r="F48" s="134" t="s">
        <v>1569</v>
      </c>
      <c r="G48" s="134" t="s">
        <v>2189</v>
      </c>
      <c r="H48" s="262" t="s">
        <v>2190</v>
      </c>
      <c r="I48" s="262" t="s">
        <v>2007</v>
      </c>
      <c r="J48" s="139" t="s">
        <v>1606</v>
      </c>
      <c r="K48" s="292" t="s">
        <v>1608</v>
      </c>
      <c r="L48" s="139" t="s">
        <v>1610</v>
      </c>
      <c r="M48" s="139" t="s">
        <v>1611</v>
      </c>
      <c r="N48" s="127">
        <v>2023.0</v>
      </c>
      <c r="O48" s="293">
        <v>45128.0</v>
      </c>
      <c r="P48" s="292" t="s">
        <v>2010</v>
      </c>
      <c r="Q48" s="287">
        <v>99975.0</v>
      </c>
      <c r="R48" s="143">
        <v>86363.6</v>
      </c>
      <c r="S48" s="127" t="s">
        <v>1458</v>
      </c>
      <c r="T48" s="288">
        <v>14500.0</v>
      </c>
      <c r="U48" s="287">
        <v>2075.0</v>
      </c>
      <c r="V48" s="289">
        <v>75900.0</v>
      </c>
      <c r="W48" s="143">
        <v>7500.0</v>
      </c>
      <c r="X48" s="144">
        <v>13611.4</v>
      </c>
      <c r="Y48" s="144">
        <v>9979.43</v>
      </c>
      <c r="Z48" s="144">
        <v>9979.43</v>
      </c>
      <c r="AA48" s="144">
        <v>0.0</v>
      </c>
      <c r="AB48" s="145" t="s">
        <v>1828</v>
      </c>
      <c r="AC48" s="155"/>
    </row>
    <row r="49" ht="26.25" customHeight="1">
      <c r="A49" s="252"/>
      <c r="B49" s="127"/>
      <c r="C49" s="223"/>
      <c r="D49" s="223"/>
      <c r="E49" s="223"/>
      <c r="F49" s="134"/>
      <c r="G49" s="134"/>
      <c r="H49" s="262"/>
      <c r="I49" s="262"/>
      <c r="J49" s="139"/>
      <c r="K49" s="292"/>
      <c r="L49" s="139"/>
      <c r="M49" s="139"/>
      <c r="N49" s="127"/>
      <c r="O49" s="293"/>
      <c r="P49" s="292"/>
      <c r="Q49" s="287"/>
      <c r="R49" s="143"/>
      <c r="S49" s="127"/>
      <c r="T49" s="288"/>
      <c r="U49" s="287"/>
      <c r="V49" s="289"/>
      <c r="W49" s="143"/>
      <c r="X49" s="294" t="s">
        <v>2191</v>
      </c>
      <c r="Y49" s="144"/>
      <c r="Z49" s="144" t="s">
        <v>2192</v>
      </c>
      <c r="AA49" s="144"/>
      <c r="AB49" s="145"/>
      <c r="AC49" s="155"/>
    </row>
    <row r="50" ht="15.75" customHeight="1">
      <c r="A50" s="295"/>
      <c r="B50" s="296"/>
      <c r="C50" s="296"/>
      <c r="D50" s="296"/>
      <c r="E50" s="296"/>
      <c r="F50" s="296"/>
      <c r="G50" s="296"/>
      <c r="H50" s="296"/>
      <c r="I50" s="296"/>
      <c r="J50" s="295"/>
      <c r="K50" s="296"/>
      <c r="L50" s="296"/>
      <c r="M50" s="296"/>
      <c r="N50" s="297"/>
      <c r="O50" s="296"/>
      <c r="P50" s="296"/>
      <c r="Q50" s="298"/>
      <c r="R50" s="296"/>
      <c r="S50" s="296"/>
      <c r="T50" s="258">
        <f t="shared" ref="T50:AA50" si="2">SUM(T4:T49)</f>
        <v>1072854</v>
      </c>
      <c r="U50" s="258">
        <f t="shared" si="2"/>
        <v>720962.75</v>
      </c>
      <c r="V50" s="258">
        <f t="shared" si="2"/>
        <v>1619131.25</v>
      </c>
      <c r="W50" s="258">
        <f t="shared" si="2"/>
        <v>1004448.37</v>
      </c>
      <c r="X50" s="258">
        <f t="shared" si="2"/>
        <v>2420863.4</v>
      </c>
      <c r="Y50" s="258">
        <f t="shared" si="2"/>
        <v>1928778.43</v>
      </c>
      <c r="Z50" s="258">
        <f t="shared" si="2"/>
        <v>1753280.66</v>
      </c>
      <c r="AA50" s="258">
        <f t="shared" si="2"/>
        <v>0</v>
      </c>
      <c r="AB50" s="55"/>
      <c r="AC50" s="155"/>
    </row>
    <row r="51" ht="68.25" customHeight="1">
      <c r="A51" s="254"/>
      <c r="B51" s="263" t="s">
        <v>1746</v>
      </c>
      <c r="C51" s="263" t="s">
        <v>1749</v>
      </c>
      <c r="D51" s="263" t="s">
        <v>2111</v>
      </c>
      <c r="E51" s="263"/>
      <c r="F51" s="263" t="s">
        <v>2113</v>
      </c>
      <c r="G51" s="263" t="s">
        <v>619</v>
      </c>
      <c r="H51" s="263" t="s">
        <v>2193</v>
      </c>
      <c r="I51" s="263" t="s">
        <v>2194</v>
      </c>
      <c r="J51" s="254"/>
      <c r="K51" s="255"/>
      <c r="L51" s="255"/>
      <c r="M51" s="255"/>
      <c r="N51" s="256"/>
      <c r="O51" s="255"/>
      <c r="P51" s="255"/>
      <c r="Q51" s="257"/>
      <c r="R51" s="255"/>
      <c r="S51" s="255"/>
      <c r="T51" s="257"/>
      <c r="U51" s="257"/>
      <c r="V51" s="256"/>
      <c r="W51" s="257"/>
      <c r="X51" s="263" t="s">
        <v>2117</v>
      </c>
      <c r="Y51" s="263" t="s">
        <v>2195</v>
      </c>
      <c r="Z51" s="263" t="s">
        <v>2196</v>
      </c>
      <c r="AA51" s="257"/>
      <c r="AB51" s="55"/>
      <c r="AC51" s="164"/>
    </row>
    <row r="52" ht="129.75" customHeight="1">
      <c r="A52" s="254"/>
      <c r="B52" s="148" t="s">
        <v>2120</v>
      </c>
      <c r="C52" s="225">
        <v>0.0</v>
      </c>
      <c r="D52" s="225">
        <v>26.0</v>
      </c>
      <c r="E52" s="225"/>
      <c r="F52" s="225">
        <v>0.0</v>
      </c>
      <c r="G52" s="225">
        <f t="shared" ref="G52:G53" si="4">SUM(C52:F52)</f>
        <v>26</v>
      </c>
      <c r="H52" s="225">
        <v>0.0</v>
      </c>
      <c r="I52" s="270">
        <v>26.0</v>
      </c>
      <c r="J52" s="254"/>
      <c r="K52" s="255"/>
      <c r="L52" s="255"/>
      <c r="M52" s="255"/>
      <c r="N52" s="256"/>
      <c r="O52" s="255"/>
      <c r="P52" s="255"/>
      <c r="Q52" s="257"/>
      <c r="R52" s="255"/>
      <c r="S52" s="255"/>
      <c r="T52" s="257"/>
      <c r="U52" s="257"/>
      <c r="V52" s="256"/>
      <c r="W52" s="257"/>
      <c r="X52" s="299">
        <f t="shared" ref="X52:Z52" si="3">SUM(X4:X30)</f>
        <v>2070927</v>
      </c>
      <c r="Y52" s="299">
        <f t="shared" si="3"/>
        <v>1740362</v>
      </c>
      <c r="Z52" s="299">
        <f t="shared" si="3"/>
        <v>1588647</v>
      </c>
      <c r="AA52" s="257"/>
      <c r="AB52" s="55"/>
      <c r="AC52" s="164"/>
    </row>
    <row r="53" ht="85.5" customHeight="1">
      <c r="A53" s="254"/>
      <c r="B53" s="148" t="s">
        <v>2197</v>
      </c>
      <c r="C53" s="225">
        <v>1.0</v>
      </c>
      <c r="D53" s="225">
        <v>0.0</v>
      </c>
      <c r="E53" s="225"/>
      <c r="F53" s="225">
        <v>7.0</v>
      </c>
      <c r="G53" s="225">
        <f t="shared" si="4"/>
        <v>8</v>
      </c>
      <c r="H53" s="225">
        <v>7.0</v>
      </c>
      <c r="I53" s="270">
        <v>1.0</v>
      </c>
      <c r="J53" s="254"/>
      <c r="K53" s="255"/>
      <c r="L53" s="255"/>
      <c r="M53" s="255"/>
      <c r="N53" s="256"/>
      <c r="O53" s="255"/>
      <c r="P53" s="255"/>
      <c r="Q53" s="257"/>
      <c r="R53" s="255"/>
      <c r="S53" s="255"/>
      <c r="T53" s="257"/>
      <c r="U53" s="257"/>
      <c r="V53" s="256"/>
      <c r="W53" s="257"/>
      <c r="X53" s="299">
        <f t="shared" ref="X53:Z53" si="5">SUM(X33:X40)</f>
        <v>177981</v>
      </c>
      <c r="Y53" s="299">
        <f t="shared" si="5"/>
        <v>24222</v>
      </c>
      <c r="Z53" s="299">
        <f t="shared" si="5"/>
        <v>24219.62</v>
      </c>
      <c r="AA53" s="257"/>
      <c r="AB53" s="55"/>
      <c r="AC53" s="164"/>
    </row>
    <row r="54" ht="104.25" customHeight="1">
      <c r="A54" s="254"/>
      <c r="B54" s="148" t="s">
        <v>2198</v>
      </c>
      <c r="C54" s="225"/>
      <c r="D54" s="225"/>
      <c r="E54" s="225"/>
      <c r="F54" s="225"/>
      <c r="G54" s="225"/>
      <c r="H54" s="225"/>
      <c r="I54" s="270"/>
      <c r="J54" s="254"/>
      <c r="K54" s="255"/>
      <c r="L54" s="255"/>
      <c r="M54" s="255"/>
      <c r="N54" s="256"/>
      <c r="O54" s="255"/>
      <c r="P54" s="255"/>
      <c r="Q54" s="257"/>
      <c r="R54" s="255"/>
      <c r="S54" s="255"/>
      <c r="T54" s="257"/>
      <c r="U54" s="257"/>
      <c r="V54" s="256"/>
      <c r="W54" s="257"/>
      <c r="X54" s="299">
        <f t="shared" ref="X54:Z54" si="6">SUM(X32)</f>
        <v>89909</v>
      </c>
      <c r="Y54" s="299">
        <f t="shared" si="6"/>
        <v>89909</v>
      </c>
      <c r="Z54" s="299">
        <f t="shared" si="6"/>
        <v>89776.03</v>
      </c>
      <c r="AA54" s="257"/>
      <c r="AB54" s="55"/>
      <c r="AC54" s="164"/>
    </row>
    <row r="55" ht="104.25" customHeight="1">
      <c r="A55" s="254"/>
      <c r="B55" s="148" t="s">
        <v>2199</v>
      </c>
      <c r="C55" s="225">
        <v>2.0</v>
      </c>
      <c r="D55" s="225">
        <v>0.0</v>
      </c>
      <c r="E55" s="225"/>
      <c r="F55" s="225">
        <v>0.0</v>
      </c>
      <c r="G55" s="225">
        <f t="shared" ref="G55:G58" si="8">SUM(C55:F55)</f>
        <v>2</v>
      </c>
      <c r="H55" s="225">
        <v>0.0</v>
      </c>
      <c r="I55" s="270">
        <v>2.0</v>
      </c>
      <c r="J55" s="254"/>
      <c r="K55" s="255"/>
      <c r="L55" s="255"/>
      <c r="M55" s="255"/>
      <c r="N55" s="256"/>
      <c r="O55" s="255"/>
      <c r="P55" s="255"/>
      <c r="Q55" s="257"/>
      <c r="R55" s="255"/>
      <c r="S55" s="255"/>
      <c r="T55" s="257"/>
      <c r="U55" s="257"/>
      <c r="V55" s="256"/>
      <c r="W55" s="257"/>
      <c r="X55" s="299">
        <f t="shared" ref="X55:Z55" si="7">SUM(X41:X42)</f>
        <v>32839</v>
      </c>
      <c r="Y55" s="299">
        <f t="shared" si="7"/>
        <v>32840</v>
      </c>
      <c r="Z55" s="299">
        <f t="shared" si="7"/>
        <v>11779.5</v>
      </c>
      <c r="AA55" s="257"/>
      <c r="AB55" s="55"/>
      <c r="AC55" s="164"/>
    </row>
    <row r="56" ht="96.75" customHeight="1">
      <c r="A56" s="254"/>
      <c r="B56" s="148" t="s">
        <v>2121</v>
      </c>
      <c r="C56" s="225">
        <v>1.0</v>
      </c>
      <c r="D56" s="225">
        <v>0.0</v>
      </c>
      <c r="E56" s="225"/>
      <c r="F56" s="225">
        <v>0.0</v>
      </c>
      <c r="G56" s="225">
        <f t="shared" si="8"/>
        <v>1</v>
      </c>
      <c r="H56" s="225">
        <v>1.0</v>
      </c>
      <c r="I56" s="270">
        <v>0.0</v>
      </c>
      <c r="J56" s="254"/>
      <c r="K56" s="255"/>
      <c r="L56" s="255"/>
      <c r="M56" s="255"/>
      <c r="N56" s="256"/>
      <c r="O56" s="255"/>
      <c r="P56" s="255"/>
      <c r="Q56" s="257"/>
      <c r="R56" s="255"/>
      <c r="S56" s="255"/>
      <c r="T56" s="257"/>
      <c r="U56" s="257"/>
      <c r="V56" s="256"/>
      <c r="W56" s="257"/>
      <c r="X56" s="232">
        <f t="shared" ref="X56:Z56" si="9">SUM(X46)</f>
        <v>0</v>
      </c>
      <c r="Y56" s="232">
        <f t="shared" si="9"/>
        <v>0</v>
      </c>
      <c r="Z56" s="232">
        <f t="shared" si="9"/>
        <v>0</v>
      </c>
      <c r="AA56" s="257"/>
      <c r="AB56" s="55"/>
      <c r="AC56" s="164"/>
    </row>
    <row r="57" ht="114.0" customHeight="1">
      <c r="A57" s="254"/>
      <c r="B57" s="148" t="s">
        <v>2123</v>
      </c>
      <c r="C57" s="225">
        <v>0.0</v>
      </c>
      <c r="D57" s="225">
        <v>0.0</v>
      </c>
      <c r="E57" s="225"/>
      <c r="F57" s="225">
        <v>1.0</v>
      </c>
      <c r="G57" s="225">
        <f t="shared" si="8"/>
        <v>1</v>
      </c>
      <c r="H57" s="225">
        <v>0.0</v>
      </c>
      <c r="I57" s="270">
        <f>G57+H57</f>
        <v>1</v>
      </c>
      <c r="J57" s="254"/>
      <c r="K57" s="255"/>
      <c r="L57" s="255"/>
      <c r="M57" s="255"/>
      <c r="N57" s="256"/>
      <c r="O57" s="255"/>
      <c r="P57" s="255"/>
      <c r="Q57" s="257"/>
      <c r="R57" s="255"/>
      <c r="S57" s="255"/>
      <c r="T57" s="257"/>
      <c r="U57" s="257"/>
      <c r="V57" s="256"/>
      <c r="W57" s="257"/>
      <c r="X57" s="299">
        <f t="shared" ref="X57:Z57" si="10">SUM(X44)</f>
        <v>35596</v>
      </c>
      <c r="Y57" s="299">
        <f t="shared" si="10"/>
        <v>31466</v>
      </c>
      <c r="Z57" s="299">
        <f t="shared" si="10"/>
        <v>28879.08</v>
      </c>
      <c r="AA57" s="257"/>
      <c r="AB57" s="55"/>
      <c r="AC57" s="164"/>
    </row>
    <row r="58" ht="106.5" customHeight="1">
      <c r="A58" s="254"/>
      <c r="B58" s="148" t="s">
        <v>2125</v>
      </c>
      <c r="C58" s="225">
        <v>0.0</v>
      </c>
      <c r="D58" s="225">
        <v>0.0</v>
      </c>
      <c r="E58" s="225"/>
      <c r="F58" s="225">
        <v>1.0</v>
      </c>
      <c r="G58" s="225">
        <f t="shared" si="8"/>
        <v>1</v>
      </c>
      <c r="H58" s="225">
        <v>1.0</v>
      </c>
      <c r="I58" s="270">
        <v>0.0</v>
      </c>
      <c r="J58" s="254"/>
      <c r="K58" s="255"/>
      <c r="L58" s="255"/>
      <c r="M58" s="255"/>
      <c r="N58" s="256"/>
      <c r="O58" s="255"/>
      <c r="P58" s="255"/>
      <c r="Q58" s="257"/>
      <c r="R58" s="255"/>
      <c r="S58" s="255"/>
      <c r="T58" s="257"/>
      <c r="U58" s="257"/>
      <c r="V58" s="256"/>
      <c r="W58" s="257"/>
      <c r="X58" s="299">
        <f t="shared" ref="X58:Z58" si="11">SUM(X48)</f>
        <v>13611.4</v>
      </c>
      <c r="Y58" s="299">
        <f t="shared" si="11"/>
        <v>9979.43</v>
      </c>
      <c r="Z58" s="299">
        <f t="shared" si="11"/>
        <v>9979.43</v>
      </c>
      <c r="AA58" s="257"/>
      <c r="AB58" s="55"/>
      <c r="AC58" s="164"/>
    </row>
    <row r="59" ht="15.75" customHeight="1">
      <c r="A59" s="254"/>
      <c r="B59" s="277"/>
      <c r="C59" s="278">
        <f t="shared" ref="C59:D59" si="12">SUM(C52:C58)</f>
        <v>4</v>
      </c>
      <c r="D59" s="278">
        <f t="shared" si="12"/>
        <v>26</v>
      </c>
      <c r="E59" s="278"/>
      <c r="F59" s="278">
        <f t="shared" ref="F59:I59" si="13">SUM(F52:F58)</f>
        <v>9</v>
      </c>
      <c r="G59" s="278">
        <f t="shared" si="13"/>
        <v>39</v>
      </c>
      <c r="H59" s="278">
        <f t="shared" si="13"/>
        <v>9</v>
      </c>
      <c r="I59" s="278">
        <f t="shared" si="13"/>
        <v>30</v>
      </c>
      <c r="J59" s="254"/>
      <c r="K59" s="255"/>
      <c r="L59" s="255"/>
      <c r="M59" s="255"/>
      <c r="N59" s="256"/>
      <c r="O59" s="255"/>
      <c r="P59" s="255"/>
      <c r="Q59" s="257"/>
      <c r="R59" s="255"/>
      <c r="S59" s="255"/>
      <c r="T59" s="257"/>
      <c r="U59" s="257"/>
      <c r="V59" s="256"/>
      <c r="W59" s="257"/>
      <c r="X59" s="280">
        <f t="shared" ref="X59:Z59" si="14">SUM(X52:X58)</f>
        <v>2420863.4</v>
      </c>
      <c r="Y59" s="280">
        <f t="shared" si="14"/>
        <v>1928778.43</v>
      </c>
      <c r="Z59" s="280">
        <f t="shared" si="14"/>
        <v>1753280.66</v>
      </c>
      <c r="AA59" s="257"/>
      <c r="AB59" s="55"/>
      <c r="AC59" s="164"/>
    </row>
    <row r="60" ht="15.75" customHeight="1">
      <c r="A60" s="295"/>
      <c r="B60" s="296"/>
      <c r="C60" s="296"/>
      <c r="D60" s="296"/>
      <c r="E60" s="296"/>
      <c r="F60" s="296"/>
      <c r="G60" s="296"/>
      <c r="H60" s="296"/>
      <c r="I60" s="296"/>
      <c r="J60" s="295"/>
      <c r="K60" s="296"/>
      <c r="L60" s="296"/>
      <c r="M60" s="296"/>
      <c r="N60" s="297"/>
      <c r="O60" s="296"/>
      <c r="P60" s="296"/>
      <c r="Q60" s="298"/>
      <c r="R60" s="296"/>
      <c r="S60" s="296"/>
      <c r="T60" s="298"/>
      <c r="U60" s="298"/>
      <c r="V60" s="297"/>
      <c r="W60" s="298"/>
      <c r="X60" s="298"/>
      <c r="Y60" s="298"/>
      <c r="Z60" s="298"/>
      <c r="AA60" s="298"/>
      <c r="AB60" s="55"/>
      <c r="AC60" s="155"/>
    </row>
    <row r="61" ht="15.75" customHeight="1">
      <c r="A61" s="295"/>
      <c r="B61" s="296"/>
      <c r="C61" s="296"/>
      <c r="D61" s="296"/>
      <c r="E61" s="296"/>
      <c r="F61" s="296"/>
      <c r="G61" s="296"/>
      <c r="H61" s="296"/>
      <c r="I61" s="296"/>
      <c r="J61" s="295"/>
      <c r="K61" s="296"/>
      <c r="L61" s="296"/>
      <c r="M61" s="296"/>
      <c r="N61" s="297"/>
      <c r="O61" s="296"/>
      <c r="P61" s="296"/>
      <c r="Q61" s="298"/>
      <c r="R61" s="296"/>
      <c r="S61" s="296"/>
      <c r="T61" s="298"/>
      <c r="U61" s="298"/>
      <c r="V61" s="297"/>
      <c r="W61" s="298"/>
      <c r="X61" s="298"/>
      <c r="Y61" s="298"/>
      <c r="Z61" s="298"/>
      <c r="AA61" s="298"/>
      <c r="AB61" s="55"/>
      <c r="AC61" s="155"/>
    </row>
    <row r="62" ht="15.75" customHeight="1">
      <c r="A62" s="295"/>
      <c r="B62" s="296"/>
      <c r="C62" s="296"/>
      <c r="D62" s="296"/>
      <c r="E62" s="296"/>
      <c r="F62" s="296"/>
      <c r="G62" s="296"/>
      <c r="H62" s="296"/>
      <c r="I62" s="296"/>
      <c r="J62" s="295"/>
      <c r="K62" s="296"/>
      <c r="L62" s="296"/>
      <c r="M62" s="296"/>
      <c r="N62" s="297"/>
      <c r="O62" s="296"/>
      <c r="P62" s="296"/>
      <c r="Q62" s="298"/>
      <c r="R62" s="296"/>
      <c r="S62" s="296"/>
      <c r="T62" s="298"/>
      <c r="U62" s="298"/>
      <c r="V62" s="297"/>
      <c r="W62" s="298"/>
      <c r="X62" s="298"/>
      <c r="Y62" s="298"/>
      <c r="Z62" s="298"/>
      <c r="AA62" s="298"/>
      <c r="AB62" s="55"/>
      <c r="AC62" s="155"/>
    </row>
    <row r="63" ht="15.75" customHeight="1">
      <c r="A63" s="295"/>
      <c r="B63" s="296"/>
      <c r="C63" s="296"/>
      <c r="D63" s="296"/>
      <c r="E63" s="296"/>
      <c r="F63" s="296"/>
      <c r="G63" s="296"/>
      <c r="H63" s="296"/>
      <c r="I63" s="296"/>
      <c r="J63" s="295"/>
      <c r="K63" s="296"/>
      <c r="L63" s="296"/>
      <c r="M63" s="296"/>
      <c r="N63" s="297"/>
      <c r="O63" s="296"/>
      <c r="P63" s="296"/>
      <c r="Q63" s="298"/>
      <c r="R63" s="296"/>
      <c r="S63" s="296"/>
      <c r="T63" s="298"/>
      <c r="U63" s="298"/>
      <c r="V63" s="297"/>
      <c r="W63" s="298"/>
      <c r="X63" s="298"/>
      <c r="Y63" s="298"/>
      <c r="Z63" s="298"/>
      <c r="AA63" s="298"/>
      <c r="AB63" s="55"/>
      <c r="AC63" s="155"/>
    </row>
    <row r="64" ht="15.75" customHeight="1">
      <c r="A64" s="295"/>
      <c r="B64" s="296"/>
      <c r="C64" s="296"/>
      <c r="D64" s="296"/>
      <c r="E64" s="296"/>
      <c r="F64" s="296"/>
      <c r="G64" s="296"/>
      <c r="H64" s="296"/>
      <c r="I64" s="296"/>
      <c r="J64" s="295"/>
      <c r="K64" s="296"/>
      <c r="L64" s="296"/>
      <c r="M64" s="296"/>
      <c r="N64" s="297"/>
      <c r="O64" s="296"/>
      <c r="P64" s="296"/>
      <c r="Q64" s="298"/>
      <c r="R64" s="296"/>
      <c r="S64" s="296"/>
      <c r="T64" s="298"/>
      <c r="U64" s="298"/>
      <c r="V64" s="297"/>
      <c r="W64" s="298"/>
      <c r="X64" s="298"/>
      <c r="Y64" s="298"/>
      <c r="Z64" s="298"/>
      <c r="AA64" s="298"/>
      <c r="AB64" s="55"/>
      <c r="AC64" s="155"/>
    </row>
    <row r="65" ht="15.75" customHeight="1">
      <c r="A65" s="295"/>
      <c r="B65" s="296"/>
      <c r="C65" s="296"/>
      <c r="D65" s="296"/>
      <c r="E65" s="296"/>
      <c r="F65" s="296"/>
      <c r="G65" s="296"/>
      <c r="H65" s="296"/>
      <c r="I65" s="296"/>
      <c r="J65" s="295"/>
      <c r="K65" s="296"/>
      <c r="L65" s="296"/>
      <c r="M65" s="296"/>
      <c r="N65" s="297"/>
      <c r="O65" s="296"/>
      <c r="P65" s="296"/>
      <c r="Q65" s="298"/>
      <c r="R65" s="296"/>
      <c r="S65" s="296"/>
      <c r="T65" s="298"/>
      <c r="U65" s="298"/>
      <c r="V65" s="297"/>
      <c r="W65" s="298"/>
      <c r="X65" s="298"/>
      <c r="Y65" s="298"/>
      <c r="Z65" s="298"/>
      <c r="AA65" s="298"/>
      <c r="AB65" s="55"/>
      <c r="AC65" s="155"/>
    </row>
    <row r="66" ht="15.75" customHeight="1">
      <c r="A66" s="295"/>
      <c r="B66" s="296"/>
      <c r="C66" s="296"/>
      <c r="D66" s="296"/>
      <c r="E66" s="296"/>
      <c r="F66" s="296"/>
      <c r="G66" s="296"/>
      <c r="H66" s="296"/>
      <c r="I66" s="296"/>
      <c r="J66" s="295"/>
      <c r="K66" s="296"/>
      <c r="L66" s="296"/>
      <c r="M66" s="296"/>
      <c r="N66" s="297"/>
      <c r="O66" s="296"/>
      <c r="P66" s="296"/>
      <c r="Q66" s="298"/>
      <c r="R66" s="296"/>
      <c r="S66" s="296"/>
      <c r="T66" s="298"/>
      <c r="U66" s="298"/>
      <c r="V66" s="297"/>
      <c r="W66" s="298"/>
      <c r="X66" s="298"/>
      <c r="Y66" s="298"/>
      <c r="Z66" s="298"/>
      <c r="AA66" s="298"/>
      <c r="AB66" s="55"/>
      <c r="AC66" s="155"/>
    </row>
    <row r="67" ht="15.75" customHeight="1">
      <c r="A67" s="295"/>
      <c r="B67" s="296"/>
      <c r="C67" s="296"/>
      <c r="D67" s="296"/>
      <c r="E67" s="296"/>
      <c r="F67" s="296"/>
      <c r="G67" s="296"/>
      <c r="H67" s="296"/>
      <c r="I67" s="296"/>
      <c r="J67" s="295"/>
      <c r="K67" s="296"/>
      <c r="L67" s="296"/>
      <c r="M67" s="296"/>
      <c r="N67" s="297"/>
      <c r="O67" s="296"/>
      <c r="P67" s="296"/>
      <c r="Q67" s="298"/>
      <c r="R67" s="296"/>
      <c r="S67" s="296"/>
      <c r="T67" s="298"/>
      <c r="U67" s="298"/>
      <c r="V67" s="297"/>
      <c r="W67" s="298"/>
      <c r="X67" s="298"/>
      <c r="Y67" s="298"/>
      <c r="Z67" s="298"/>
      <c r="AA67" s="298"/>
      <c r="AB67" s="55"/>
      <c r="AC67" s="155"/>
    </row>
    <row r="68" ht="15.75" customHeight="1">
      <c r="A68" s="295"/>
      <c r="B68" s="296"/>
      <c r="C68" s="296"/>
      <c r="D68" s="296"/>
      <c r="E68" s="296"/>
      <c r="F68" s="296"/>
      <c r="G68" s="296"/>
      <c r="H68" s="296"/>
      <c r="I68" s="296"/>
      <c r="J68" s="295"/>
      <c r="K68" s="296"/>
      <c r="L68" s="296"/>
      <c r="M68" s="296"/>
      <c r="N68" s="297"/>
      <c r="O68" s="296"/>
      <c r="P68" s="296"/>
      <c r="Q68" s="298"/>
      <c r="R68" s="296"/>
      <c r="S68" s="296"/>
      <c r="T68" s="298"/>
      <c r="U68" s="298"/>
      <c r="V68" s="297"/>
      <c r="W68" s="298"/>
      <c r="X68" s="298"/>
      <c r="Y68" s="298"/>
      <c r="Z68" s="298"/>
      <c r="AA68" s="298"/>
      <c r="AB68" s="55"/>
      <c r="AC68" s="155"/>
    </row>
    <row r="69" ht="15.75" customHeight="1">
      <c r="A69" s="295"/>
      <c r="B69" s="296"/>
      <c r="C69" s="296"/>
      <c r="D69" s="296"/>
      <c r="E69" s="296"/>
      <c r="F69" s="296"/>
      <c r="G69" s="296"/>
      <c r="H69" s="296"/>
      <c r="I69" s="296"/>
      <c r="J69" s="295"/>
      <c r="K69" s="296"/>
      <c r="L69" s="296"/>
      <c r="M69" s="296"/>
      <c r="N69" s="297"/>
      <c r="O69" s="296"/>
      <c r="P69" s="296"/>
      <c r="Q69" s="298"/>
      <c r="R69" s="296"/>
      <c r="S69" s="296"/>
      <c r="T69" s="298"/>
      <c r="U69" s="298"/>
      <c r="V69" s="297"/>
      <c r="W69" s="298"/>
      <c r="X69" s="298"/>
      <c r="Y69" s="298"/>
      <c r="Z69" s="298"/>
      <c r="AA69" s="298"/>
      <c r="AB69" s="55"/>
      <c r="AC69" s="155"/>
    </row>
    <row r="70" ht="15.75" customHeight="1">
      <c r="A70" s="295"/>
      <c r="B70" s="296"/>
      <c r="C70" s="296"/>
      <c r="D70" s="296"/>
      <c r="E70" s="296"/>
      <c r="F70" s="296"/>
      <c r="G70" s="296"/>
      <c r="H70" s="296"/>
      <c r="I70" s="296"/>
      <c r="J70" s="295"/>
      <c r="K70" s="296"/>
      <c r="L70" s="296"/>
      <c r="M70" s="296"/>
      <c r="N70" s="297"/>
      <c r="O70" s="296"/>
      <c r="P70" s="296"/>
      <c r="Q70" s="298"/>
      <c r="R70" s="296"/>
      <c r="S70" s="296"/>
      <c r="T70" s="298"/>
      <c r="U70" s="298"/>
      <c r="V70" s="297"/>
      <c r="W70" s="298"/>
      <c r="X70" s="298"/>
      <c r="Y70" s="298"/>
      <c r="Z70" s="298"/>
      <c r="AA70" s="298"/>
      <c r="AB70" s="55"/>
      <c r="AC70" s="155"/>
    </row>
    <row r="71" ht="15.75" customHeight="1">
      <c r="A71" s="295"/>
      <c r="B71" s="296"/>
      <c r="C71" s="296"/>
      <c r="D71" s="296"/>
      <c r="E71" s="296"/>
      <c r="F71" s="296"/>
      <c r="G71" s="296"/>
      <c r="H71" s="296"/>
      <c r="I71" s="296"/>
      <c r="J71" s="295"/>
      <c r="K71" s="296"/>
      <c r="L71" s="296"/>
      <c r="M71" s="296"/>
      <c r="N71" s="297"/>
      <c r="O71" s="296"/>
      <c r="P71" s="296"/>
      <c r="Q71" s="298"/>
      <c r="R71" s="296"/>
      <c r="S71" s="296"/>
      <c r="T71" s="298"/>
      <c r="U71" s="298"/>
      <c r="V71" s="297"/>
      <c r="W71" s="298"/>
      <c r="X71" s="298"/>
      <c r="Y71" s="298"/>
      <c r="Z71" s="298"/>
      <c r="AA71" s="298"/>
      <c r="AB71" s="55"/>
      <c r="AC71" s="155"/>
    </row>
    <row r="72" ht="15.75" customHeight="1">
      <c r="A72" s="295"/>
      <c r="B72" s="296"/>
      <c r="C72" s="296"/>
      <c r="D72" s="296"/>
      <c r="E72" s="296"/>
      <c r="F72" s="296"/>
      <c r="G72" s="296"/>
      <c r="H72" s="296"/>
      <c r="I72" s="296"/>
      <c r="J72" s="295"/>
      <c r="K72" s="296"/>
      <c r="L72" s="296"/>
      <c r="M72" s="296"/>
      <c r="N72" s="297"/>
      <c r="O72" s="296"/>
      <c r="P72" s="296"/>
      <c r="Q72" s="298"/>
      <c r="R72" s="296"/>
      <c r="S72" s="296"/>
      <c r="T72" s="298"/>
      <c r="U72" s="298"/>
      <c r="V72" s="297"/>
      <c r="W72" s="298"/>
      <c r="X72" s="298"/>
      <c r="Y72" s="298"/>
      <c r="Z72" s="298"/>
      <c r="AA72" s="298"/>
      <c r="AB72" s="55"/>
      <c r="AC72" s="155"/>
    </row>
    <row r="73" ht="15.75" customHeight="1">
      <c r="A73" s="295"/>
      <c r="B73" s="296"/>
      <c r="C73" s="296"/>
      <c r="D73" s="296"/>
      <c r="E73" s="296"/>
      <c r="F73" s="296"/>
      <c r="G73" s="296"/>
      <c r="H73" s="296"/>
      <c r="I73" s="296"/>
      <c r="J73" s="295"/>
      <c r="K73" s="296"/>
      <c r="L73" s="296"/>
      <c r="M73" s="296"/>
      <c r="N73" s="297"/>
      <c r="O73" s="296"/>
      <c r="P73" s="296"/>
      <c r="Q73" s="298"/>
      <c r="R73" s="296"/>
      <c r="S73" s="296"/>
      <c r="T73" s="298"/>
      <c r="U73" s="298"/>
      <c r="V73" s="297"/>
      <c r="W73" s="298"/>
      <c r="X73" s="298"/>
      <c r="Y73" s="298"/>
      <c r="Z73" s="298"/>
      <c r="AA73" s="298"/>
      <c r="AB73" s="55"/>
      <c r="AC73" s="155"/>
    </row>
    <row r="74" ht="15.75" customHeight="1">
      <c r="A74" s="295"/>
      <c r="B74" s="296"/>
      <c r="C74" s="296"/>
      <c r="D74" s="296"/>
      <c r="E74" s="296"/>
      <c r="F74" s="296"/>
      <c r="G74" s="296"/>
      <c r="H74" s="296"/>
      <c r="I74" s="296"/>
      <c r="J74" s="295"/>
      <c r="K74" s="296"/>
      <c r="L74" s="296"/>
      <c r="M74" s="296"/>
      <c r="N74" s="297"/>
      <c r="O74" s="296"/>
      <c r="P74" s="296"/>
      <c r="Q74" s="298"/>
      <c r="R74" s="296"/>
      <c r="S74" s="296"/>
      <c r="T74" s="298"/>
      <c r="U74" s="298"/>
      <c r="V74" s="297"/>
      <c r="W74" s="298"/>
      <c r="X74" s="298"/>
      <c r="Y74" s="298"/>
      <c r="Z74" s="298"/>
      <c r="AA74" s="298"/>
      <c r="AB74" s="55"/>
      <c r="AC74" s="155"/>
    </row>
    <row r="75" ht="15.75" customHeight="1">
      <c r="A75" s="295"/>
      <c r="B75" s="296"/>
      <c r="C75" s="296"/>
      <c r="D75" s="296"/>
      <c r="E75" s="296"/>
      <c r="F75" s="296"/>
      <c r="G75" s="296"/>
      <c r="H75" s="296"/>
      <c r="I75" s="296"/>
      <c r="J75" s="295"/>
      <c r="K75" s="296"/>
      <c r="L75" s="296"/>
      <c r="M75" s="296"/>
      <c r="N75" s="297"/>
      <c r="O75" s="296"/>
      <c r="P75" s="296"/>
      <c r="Q75" s="298"/>
      <c r="R75" s="296"/>
      <c r="S75" s="296"/>
      <c r="T75" s="298"/>
      <c r="U75" s="298"/>
      <c r="V75" s="297"/>
      <c r="W75" s="298"/>
      <c r="X75" s="298"/>
      <c r="Y75" s="298"/>
      <c r="Z75" s="298"/>
      <c r="AA75" s="298"/>
      <c r="AB75" s="55"/>
      <c r="AC75" s="155"/>
    </row>
    <row r="76" ht="15.75" customHeight="1">
      <c r="A76" s="295"/>
      <c r="B76" s="296"/>
      <c r="C76" s="296"/>
      <c r="D76" s="296"/>
      <c r="E76" s="296"/>
      <c r="F76" s="296"/>
      <c r="G76" s="296"/>
      <c r="H76" s="296"/>
      <c r="I76" s="296"/>
      <c r="J76" s="295"/>
      <c r="K76" s="296"/>
      <c r="L76" s="296"/>
      <c r="M76" s="296"/>
      <c r="N76" s="297"/>
      <c r="O76" s="296"/>
      <c r="P76" s="296"/>
      <c r="Q76" s="298"/>
      <c r="R76" s="296"/>
      <c r="S76" s="296"/>
      <c r="T76" s="298"/>
      <c r="U76" s="298"/>
      <c r="V76" s="297"/>
      <c r="W76" s="298"/>
      <c r="X76" s="298"/>
      <c r="Y76" s="298"/>
      <c r="Z76" s="298"/>
      <c r="AA76" s="298"/>
      <c r="AB76" s="55"/>
      <c r="AC76" s="155"/>
    </row>
    <row r="77" ht="15.75" customHeight="1">
      <c r="A77" s="295"/>
      <c r="B77" s="296"/>
      <c r="C77" s="296"/>
      <c r="D77" s="296"/>
      <c r="E77" s="296"/>
      <c r="F77" s="296"/>
      <c r="G77" s="296"/>
      <c r="H77" s="296"/>
      <c r="I77" s="296"/>
      <c r="J77" s="295"/>
      <c r="K77" s="296"/>
      <c r="L77" s="296"/>
      <c r="M77" s="296"/>
      <c r="N77" s="297"/>
      <c r="O77" s="296"/>
      <c r="P77" s="296"/>
      <c r="Q77" s="298"/>
      <c r="R77" s="296"/>
      <c r="S77" s="296"/>
      <c r="T77" s="298"/>
      <c r="U77" s="298"/>
      <c r="V77" s="297"/>
      <c r="W77" s="298"/>
      <c r="X77" s="298"/>
      <c r="Y77" s="298"/>
      <c r="Z77" s="298"/>
      <c r="AA77" s="298"/>
      <c r="AB77" s="55"/>
      <c r="AC77" s="155"/>
    </row>
    <row r="78" ht="15.75" customHeight="1">
      <c r="A78" s="295"/>
      <c r="B78" s="296"/>
      <c r="C78" s="296"/>
      <c r="D78" s="296"/>
      <c r="E78" s="296"/>
      <c r="F78" s="296"/>
      <c r="G78" s="296"/>
      <c r="H78" s="296"/>
      <c r="I78" s="296"/>
      <c r="J78" s="295"/>
      <c r="K78" s="296"/>
      <c r="L78" s="296"/>
      <c r="M78" s="296"/>
      <c r="N78" s="297"/>
      <c r="O78" s="296"/>
      <c r="P78" s="296"/>
      <c r="Q78" s="298"/>
      <c r="R78" s="296"/>
      <c r="S78" s="296"/>
      <c r="T78" s="298"/>
      <c r="U78" s="298"/>
      <c r="V78" s="297"/>
      <c r="W78" s="298"/>
      <c r="X78" s="298"/>
      <c r="Y78" s="298"/>
      <c r="Z78" s="298"/>
      <c r="AA78" s="298"/>
      <c r="AB78" s="55"/>
      <c r="AC78" s="155"/>
    </row>
    <row r="79" ht="15.75" customHeight="1">
      <c r="A79" s="295"/>
      <c r="B79" s="296"/>
      <c r="C79" s="296"/>
      <c r="D79" s="296"/>
      <c r="E79" s="296"/>
      <c r="F79" s="296"/>
      <c r="G79" s="296"/>
      <c r="H79" s="296"/>
      <c r="I79" s="296"/>
      <c r="J79" s="295"/>
      <c r="K79" s="296"/>
      <c r="L79" s="296"/>
      <c r="M79" s="296"/>
      <c r="N79" s="297"/>
      <c r="O79" s="296"/>
      <c r="P79" s="296"/>
      <c r="Q79" s="298"/>
      <c r="R79" s="296"/>
      <c r="S79" s="296"/>
      <c r="T79" s="298"/>
      <c r="U79" s="298"/>
      <c r="V79" s="297"/>
      <c r="W79" s="298"/>
      <c r="X79" s="298"/>
      <c r="Y79" s="298"/>
      <c r="Z79" s="298"/>
      <c r="AA79" s="298"/>
      <c r="AB79" s="55"/>
      <c r="AC79" s="155"/>
    </row>
    <row r="80" ht="15.75" customHeight="1">
      <c r="A80" s="295"/>
      <c r="B80" s="296"/>
      <c r="C80" s="296"/>
      <c r="D80" s="296"/>
      <c r="E80" s="296"/>
      <c r="F80" s="296"/>
      <c r="G80" s="296"/>
      <c r="H80" s="296"/>
      <c r="I80" s="296"/>
      <c r="J80" s="295"/>
      <c r="K80" s="296"/>
      <c r="L80" s="296"/>
      <c r="M80" s="296"/>
      <c r="N80" s="297"/>
      <c r="O80" s="296"/>
      <c r="P80" s="296"/>
      <c r="Q80" s="298"/>
      <c r="R80" s="296"/>
      <c r="S80" s="296"/>
      <c r="T80" s="298"/>
      <c r="U80" s="298"/>
      <c r="V80" s="297"/>
      <c r="W80" s="298"/>
      <c r="X80" s="298"/>
      <c r="Y80" s="298"/>
      <c r="Z80" s="298"/>
      <c r="AA80" s="298"/>
      <c r="AB80" s="55"/>
      <c r="AC80" s="155"/>
    </row>
    <row r="81" ht="15.75" customHeight="1">
      <c r="A81" s="295"/>
      <c r="B81" s="296"/>
      <c r="C81" s="296"/>
      <c r="D81" s="296"/>
      <c r="E81" s="296"/>
      <c r="F81" s="296"/>
      <c r="G81" s="296"/>
      <c r="H81" s="296"/>
      <c r="I81" s="296"/>
      <c r="J81" s="295"/>
      <c r="K81" s="296"/>
      <c r="L81" s="296"/>
      <c r="M81" s="296"/>
      <c r="N81" s="297"/>
      <c r="O81" s="296"/>
      <c r="P81" s="296"/>
      <c r="Q81" s="298"/>
      <c r="R81" s="296"/>
      <c r="S81" s="296"/>
      <c r="T81" s="298"/>
      <c r="U81" s="298"/>
      <c r="V81" s="297"/>
      <c r="W81" s="298"/>
      <c r="X81" s="298"/>
      <c r="Y81" s="298"/>
      <c r="Z81" s="298"/>
      <c r="AA81" s="298"/>
      <c r="AB81" s="55"/>
      <c r="AC81" s="155"/>
    </row>
    <row r="82" ht="15.75" customHeight="1">
      <c r="A82" s="295"/>
      <c r="B82" s="296"/>
      <c r="C82" s="296"/>
      <c r="D82" s="296"/>
      <c r="E82" s="296"/>
      <c r="F82" s="296"/>
      <c r="G82" s="296"/>
      <c r="H82" s="296"/>
      <c r="I82" s="296"/>
      <c r="J82" s="295"/>
      <c r="K82" s="296"/>
      <c r="L82" s="296"/>
      <c r="M82" s="296"/>
      <c r="N82" s="297"/>
      <c r="O82" s="296"/>
      <c r="P82" s="296"/>
      <c r="Q82" s="298"/>
      <c r="R82" s="296"/>
      <c r="S82" s="296"/>
      <c r="T82" s="298"/>
      <c r="U82" s="298"/>
      <c r="V82" s="297"/>
      <c r="W82" s="298"/>
      <c r="X82" s="298"/>
      <c r="Y82" s="298"/>
      <c r="Z82" s="298"/>
      <c r="AA82" s="298"/>
      <c r="AB82" s="55"/>
      <c r="AC82" s="155"/>
    </row>
    <row r="83" ht="15.75" customHeight="1">
      <c r="A83" s="295"/>
      <c r="B83" s="296"/>
      <c r="C83" s="296"/>
      <c r="D83" s="296"/>
      <c r="E83" s="296"/>
      <c r="F83" s="296"/>
      <c r="G83" s="296"/>
      <c r="H83" s="296"/>
      <c r="I83" s="296"/>
      <c r="J83" s="295"/>
      <c r="K83" s="296"/>
      <c r="L83" s="296"/>
      <c r="M83" s="296"/>
      <c r="N83" s="297"/>
      <c r="O83" s="296"/>
      <c r="P83" s="296"/>
      <c r="Q83" s="298"/>
      <c r="R83" s="296"/>
      <c r="S83" s="296"/>
      <c r="T83" s="298"/>
      <c r="U83" s="298"/>
      <c r="V83" s="297"/>
      <c r="W83" s="298"/>
      <c r="X83" s="298"/>
      <c r="Y83" s="298"/>
      <c r="Z83" s="298"/>
      <c r="AA83" s="298"/>
      <c r="AB83" s="55"/>
      <c r="AC83" s="155"/>
    </row>
    <row r="84" ht="15.75" customHeight="1">
      <c r="A84" s="295"/>
      <c r="B84" s="296"/>
      <c r="C84" s="296"/>
      <c r="D84" s="296"/>
      <c r="E84" s="296"/>
      <c r="F84" s="296"/>
      <c r="G84" s="296"/>
      <c r="H84" s="296"/>
      <c r="I84" s="296"/>
      <c r="J84" s="295"/>
      <c r="K84" s="296"/>
      <c r="L84" s="296"/>
      <c r="M84" s="296"/>
      <c r="N84" s="297"/>
      <c r="O84" s="296"/>
      <c r="P84" s="296"/>
      <c r="Q84" s="298"/>
      <c r="R84" s="296"/>
      <c r="S84" s="296"/>
      <c r="T84" s="298"/>
      <c r="U84" s="298"/>
      <c r="V84" s="297"/>
      <c r="W84" s="298"/>
      <c r="X84" s="298"/>
      <c r="Y84" s="298"/>
      <c r="Z84" s="298"/>
      <c r="AA84" s="298"/>
      <c r="AB84" s="55"/>
      <c r="AC84" s="155"/>
    </row>
    <row r="85" ht="15.75" customHeight="1">
      <c r="A85" s="295"/>
      <c r="B85" s="296"/>
      <c r="C85" s="296"/>
      <c r="D85" s="296"/>
      <c r="E85" s="296"/>
      <c r="F85" s="296"/>
      <c r="G85" s="296"/>
      <c r="H85" s="296"/>
      <c r="I85" s="296"/>
      <c r="J85" s="295"/>
      <c r="K85" s="296"/>
      <c r="L85" s="296"/>
      <c r="M85" s="296"/>
      <c r="N85" s="297"/>
      <c r="O85" s="296"/>
      <c r="P85" s="296"/>
      <c r="Q85" s="298"/>
      <c r="R85" s="296"/>
      <c r="S85" s="296"/>
      <c r="T85" s="298"/>
      <c r="U85" s="298"/>
      <c r="V85" s="297"/>
      <c r="W85" s="298"/>
      <c r="X85" s="298"/>
      <c r="Y85" s="298"/>
      <c r="Z85" s="298"/>
      <c r="AA85" s="298"/>
      <c r="AB85" s="55"/>
      <c r="AC85" s="155"/>
    </row>
    <row r="86" ht="15.75" customHeight="1">
      <c r="A86" s="295"/>
      <c r="B86" s="296"/>
      <c r="C86" s="296"/>
      <c r="D86" s="296"/>
      <c r="E86" s="296"/>
      <c r="F86" s="296"/>
      <c r="G86" s="296"/>
      <c r="H86" s="296"/>
      <c r="I86" s="296"/>
      <c r="J86" s="295"/>
      <c r="K86" s="296"/>
      <c r="L86" s="296"/>
      <c r="M86" s="296"/>
      <c r="N86" s="297"/>
      <c r="O86" s="296"/>
      <c r="P86" s="296"/>
      <c r="Q86" s="298"/>
      <c r="R86" s="296"/>
      <c r="S86" s="296"/>
      <c r="T86" s="298"/>
      <c r="U86" s="298"/>
      <c r="V86" s="297"/>
      <c r="W86" s="298"/>
      <c r="X86" s="298"/>
      <c r="Y86" s="298"/>
      <c r="Z86" s="298"/>
      <c r="AA86" s="298"/>
      <c r="AB86" s="55"/>
      <c r="AC86" s="155"/>
    </row>
    <row r="87" ht="15.75" customHeight="1">
      <c r="A87" s="295"/>
      <c r="B87" s="296"/>
      <c r="C87" s="296"/>
      <c r="D87" s="296"/>
      <c r="E87" s="296"/>
      <c r="F87" s="296"/>
      <c r="G87" s="296"/>
      <c r="H87" s="296"/>
      <c r="I87" s="296"/>
      <c r="J87" s="295"/>
      <c r="K87" s="296"/>
      <c r="L87" s="296"/>
      <c r="M87" s="296"/>
      <c r="N87" s="297"/>
      <c r="O87" s="296"/>
      <c r="P87" s="296"/>
      <c r="Q87" s="298"/>
      <c r="R87" s="296"/>
      <c r="S87" s="296"/>
      <c r="T87" s="298"/>
      <c r="U87" s="298"/>
      <c r="V87" s="297"/>
      <c r="W87" s="298"/>
      <c r="X87" s="298"/>
      <c r="Y87" s="298"/>
      <c r="Z87" s="298"/>
      <c r="AA87" s="298"/>
      <c r="AB87" s="55"/>
      <c r="AC87" s="155"/>
    </row>
    <row r="88" ht="15.75" customHeight="1">
      <c r="A88" s="295"/>
      <c r="B88" s="296"/>
      <c r="C88" s="296"/>
      <c r="D88" s="296"/>
      <c r="E88" s="296"/>
      <c r="F88" s="296"/>
      <c r="G88" s="296"/>
      <c r="H88" s="296"/>
      <c r="I88" s="296"/>
      <c r="J88" s="295"/>
      <c r="K88" s="296"/>
      <c r="L88" s="296"/>
      <c r="M88" s="296"/>
      <c r="N88" s="297"/>
      <c r="O88" s="296"/>
      <c r="P88" s="296"/>
      <c r="Q88" s="298"/>
      <c r="R88" s="296"/>
      <c r="S88" s="296"/>
      <c r="T88" s="298"/>
      <c r="U88" s="298"/>
      <c r="V88" s="297"/>
      <c r="W88" s="298"/>
      <c r="X88" s="298"/>
      <c r="Y88" s="298"/>
      <c r="Z88" s="298"/>
      <c r="AA88" s="298"/>
      <c r="AB88" s="55"/>
      <c r="AC88" s="155"/>
    </row>
    <row r="89" ht="15.75" customHeight="1">
      <c r="A89" s="295"/>
      <c r="B89" s="296"/>
      <c r="C89" s="296"/>
      <c r="D89" s="296"/>
      <c r="E89" s="296"/>
      <c r="F89" s="296"/>
      <c r="G89" s="296"/>
      <c r="H89" s="296"/>
      <c r="I89" s="296"/>
      <c r="J89" s="295"/>
      <c r="K89" s="296"/>
      <c r="L89" s="296"/>
      <c r="M89" s="296"/>
      <c r="N89" s="297"/>
      <c r="O89" s="296"/>
      <c r="P89" s="296"/>
      <c r="Q89" s="298"/>
      <c r="R89" s="296"/>
      <c r="S89" s="296"/>
      <c r="T89" s="298"/>
      <c r="U89" s="298"/>
      <c r="V89" s="297"/>
      <c r="W89" s="298"/>
      <c r="X89" s="298"/>
      <c r="Y89" s="298"/>
      <c r="Z89" s="298"/>
      <c r="AA89" s="298"/>
      <c r="AB89" s="55"/>
      <c r="AC89" s="155"/>
    </row>
    <row r="90" ht="15.75" customHeight="1">
      <c r="A90" s="295"/>
      <c r="B90" s="296"/>
      <c r="C90" s="296"/>
      <c r="D90" s="296"/>
      <c r="E90" s="296"/>
      <c r="F90" s="296"/>
      <c r="G90" s="296"/>
      <c r="H90" s="296"/>
      <c r="I90" s="296"/>
      <c r="J90" s="295"/>
      <c r="K90" s="296"/>
      <c r="L90" s="296"/>
      <c r="M90" s="296"/>
      <c r="N90" s="297"/>
      <c r="O90" s="296"/>
      <c r="P90" s="296"/>
      <c r="Q90" s="298"/>
      <c r="R90" s="296"/>
      <c r="S90" s="296"/>
      <c r="T90" s="298"/>
      <c r="U90" s="298"/>
      <c r="V90" s="297"/>
      <c r="W90" s="298"/>
      <c r="X90" s="298"/>
      <c r="Y90" s="298"/>
      <c r="Z90" s="298"/>
      <c r="AA90" s="298"/>
      <c r="AB90" s="55"/>
      <c r="AC90" s="155"/>
    </row>
    <row r="91" ht="15.75" customHeight="1">
      <c r="A91" s="295"/>
      <c r="B91" s="296"/>
      <c r="C91" s="296"/>
      <c r="D91" s="296"/>
      <c r="E91" s="296"/>
      <c r="F91" s="296"/>
      <c r="G91" s="296"/>
      <c r="H91" s="296"/>
      <c r="I91" s="296"/>
      <c r="J91" s="295"/>
      <c r="K91" s="296"/>
      <c r="L91" s="296"/>
      <c r="M91" s="296"/>
      <c r="N91" s="297"/>
      <c r="O91" s="296"/>
      <c r="P91" s="296"/>
      <c r="Q91" s="298"/>
      <c r="R91" s="296"/>
      <c r="S91" s="296"/>
      <c r="T91" s="298"/>
      <c r="U91" s="298"/>
      <c r="V91" s="297"/>
      <c r="W91" s="298"/>
      <c r="X91" s="298"/>
      <c r="Y91" s="298"/>
      <c r="Z91" s="298"/>
      <c r="AA91" s="298"/>
      <c r="AB91" s="55"/>
      <c r="AC91" s="155"/>
    </row>
    <row r="92" ht="15.75" customHeight="1">
      <c r="A92" s="295"/>
      <c r="B92" s="296"/>
      <c r="C92" s="296"/>
      <c r="D92" s="296"/>
      <c r="E92" s="296"/>
      <c r="F92" s="296"/>
      <c r="G92" s="296"/>
      <c r="H92" s="296"/>
      <c r="I92" s="296"/>
      <c r="J92" s="295"/>
      <c r="K92" s="296"/>
      <c r="L92" s="296"/>
      <c r="M92" s="296"/>
      <c r="N92" s="297"/>
      <c r="O92" s="296"/>
      <c r="P92" s="296"/>
      <c r="Q92" s="298"/>
      <c r="R92" s="296"/>
      <c r="S92" s="296"/>
      <c r="T92" s="298"/>
      <c r="U92" s="298"/>
      <c r="V92" s="297"/>
      <c r="W92" s="298"/>
      <c r="X92" s="298"/>
      <c r="Y92" s="298"/>
      <c r="Z92" s="298"/>
      <c r="AA92" s="298"/>
      <c r="AB92" s="55"/>
      <c r="AC92" s="155"/>
    </row>
    <row r="93" ht="15.75" customHeight="1">
      <c r="A93" s="295"/>
      <c r="B93" s="296"/>
      <c r="C93" s="296"/>
      <c r="D93" s="296"/>
      <c r="E93" s="296"/>
      <c r="F93" s="296"/>
      <c r="G93" s="296"/>
      <c r="H93" s="296"/>
      <c r="I93" s="296"/>
      <c r="J93" s="295"/>
      <c r="K93" s="296"/>
      <c r="L93" s="296"/>
      <c r="M93" s="296"/>
      <c r="N93" s="297"/>
      <c r="O93" s="296"/>
      <c r="P93" s="296"/>
      <c r="Q93" s="298"/>
      <c r="R93" s="296"/>
      <c r="S93" s="296"/>
      <c r="T93" s="298"/>
      <c r="U93" s="298"/>
      <c r="V93" s="297"/>
      <c r="W93" s="298"/>
      <c r="X93" s="298"/>
      <c r="Y93" s="298"/>
      <c r="Z93" s="298"/>
      <c r="AA93" s="298"/>
      <c r="AB93" s="55"/>
      <c r="AC93" s="155"/>
    </row>
    <row r="94" ht="15.75" customHeight="1">
      <c r="A94" s="295"/>
      <c r="B94" s="296"/>
      <c r="C94" s="296"/>
      <c r="D94" s="296"/>
      <c r="E94" s="296"/>
      <c r="F94" s="296"/>
      <c r="G94" s="296"/>
      <c r="H94" s="296"/>
      <c r="I94" s="296"/>
      <c r="J94" s="295"/>
      <c r="K94" s="296"/>
      <c r="L94" s="296"/>
      <c r="M94" s="296"/>
      <c r="N94" s="297"/>
      <c r="O94" s="296"/>
      <c r="P94" s="296"/>
      <c r="Q94" s="298"/>
      <c r="R94" s="296"/>
      <c r="S94" s="296"/>
      <c r="T94" s="298"/>
      <c r="U94" s="298"/>
      <c r="V94" s="297"/>
      <c r="W94" s="298"/>
      <c r="X94" s="298"/>
      <c r="Y94" s="298"/>
      <c r="Z94" s="298"/>
      <c r="AA94" s="298"/>
      <c r="AB94" s="55"/>
      <c r="AC94" s="155"/>
    </row>
    <row r="95" ht="15.75" customHeight="1">
      <c r="A95" s="295"/>
      <c r="B95" s="296"/>
      <c r="C95" s="296"/>
      <c r="D95" s="296"/>
      <c r="E95" s="296"/>
      <c r="F95" s="296"/>
      <c r="G95" s="296"/>
      <c r="H95" s="296"/>
      <c r="I95" s="296"/>
      <c r="J95" s="295"/>
      <c r="K95" s="296"/>
      <c r="L95" s="296"/>
      <c r="M95" s="296"/>
      <c r="N95" s="297"/>
      <c r="O95" s="296"/>
      <c r="P95" s="296"/>
      <c r="Q95" s="298"/>
      <c r="R95" s="296"/>
      <c r="S95" s="296"/>
      <c r="T95" s="298"/>
      <c r="U95" s="298"/>
      <c r="V95" s="297"/>
      <c r="W95" s="298"/>
      <c r="X95" s="298"/>
      <c r="Y95" s="298"/>
      <c r="Z95" s="298"/>
      <c r="AA95" s="298"/>
      <c r="AB95" s="55"/>
      <c r="AC95" s="155"/>
    </row>
    <row r="96" ht="15.75" customHeight="1">
      <c r="A96" s="295"/>
      <c r="B96" s="296"/>
      <c r="C96" s="296"/>
      <c r="D96" s="296"/>
      <c r="E96" s="296"/>
      <c r="F96" s="296"/>
      <c r="G96" s="296"/>
      <c r="H96" s="296"/>
      <c r="I96" s="296"/>
      <c r="J96" s="295"/>
      <c r="K96" s="296"/>
      <c r="L96" s="296"/>
      <c r="M96" s="296"/>
      <c r="N96" s="297"/>
      <c r="O96" s="296"/>
      <c r="P96" s="296"/>
      <c r="Q96" s="298"/>
      <c r="R96" s="296"/>
      <c r="S96" s="296"/>
      <c r="T96" s="298"/>
      <c r="U96" s="298"/>
      <c r="V96" s="297"/>
      <c r="W96" s="298"/>
      <c r="X96" s="298"/>
      <c r="Y96" s="298"/>
      <c r="Z96" s="298"/>
      <c r="AA96" s="298"/>
      <c r="AB96" s="55"/>
      <c r="AC96" s="155"/>
    </row>
    <row r="97" ht="15.75" customHeight="1">
      <c r="A97" s="295"/>
      <c r="B97" s="296"/>
      <c r="C97" s="296"/>
      <c r="D97" s="296"/>
      <c r="E97" s="296"/>
      <c r="F97" s="296"/>
      <c r="G97" s="296"/>
      <c r="H97" s="296"/>
      <c r="I97" s="296"/>
      <c r="J97" s="295"/>
      <c r="K97" s="296"/>
      <c r="L97" s="296"/>
      <c r="M97" s="296"/>
      <c r="N97" s="297"/>
      <c r="O97" s="296"/>
      <c r="P97" s="296"/>
      <c r="Q97" s="298"/>
      <c r="R97" s="296"/>
      <c r="S97" s="296"/>
      <c r="T97" s="298"/>
      <c r="U97" s="298"/>
      <c r="V97" s="297"/>
      <c r="W97" s="298"/>
      <c r="X97" s="298"/>
      <c r="Y97" s="298"/>
      <c r="Z97" s="298"/>
      <c r="AA97" s="298"/>
      <c r="AB97" s="55"/>
      <c r="AC97" s="155"/>
    </row>
    <row r="98" ht="15.75" customHeight="1">
      <c r="A98" s="295"/>
      <c r="B98" s="296"/>
      <c r="C98" s="296"/>
      <c r="D98" s="296"/>
      <c r="E98" s="296"/>
      <c r="F98" s="296"/>
      <c r="G98" s="296"/>
      <c r="H98" s="296"/>
      <c r="I98" s="296"/>
      <c r="J98" s="295"/>
      <c r="K98" s="296"/>
      <c r="L98" s="296"/>
      <c r="M98" s="296"/>
      <c r="N98" s="297"/>
      <c r="O98" s="296"/>
      <c r="P98" s="296"/>
      <c r="Q98" s="298"/>
      <c r="R98" s="296"/>
      <c r="S98" s="296"/>
      <c r="T98" s="298"/>
      <c r="U98" s="298"/>
      <c r="V98" s="297"/>
      <c r="W98" s="298"/>
      <c r="X98" s="298"/>
      <c r="Y98" s="298"/>
      <c r="Z98" s="298"/>
      <c r="AA98" s="298"/>
      <c r="AB98" s="55"/>
      <c r="AC98" s="155"/>
    </row>
    <row r="99" ht="15.75" customHeight="1">
      <c r="A99" s="295"/>
      <c r="B99" s="296"/>
      <c r="C99" s="296"/>
      <c r="D99" s="296"/>
      <c r="E99" s="296"/>
      <c r="F99" s="296"/>
      <c r="G99" s="296"/>
      <c r="H99" s="296"/>
      <c r="I99" s="296"/>
      <c r="J99" s="295"/>
      <c r="K99" s="296"/>
      <c r="L99" s="296"/>
      <c r="M99" s="296"/>
      <c r="N99" s="297"/>
      <c r="O99" s="296"/>
      <c r="P99" s="296"/>
      <c r="Q99" s="298"/>
      <c r="R99" s="296"/>
      <c r="S99" s="296"/>
      <c r="T99" s="298"/>
      <c r="U99" s="298"/>
      <c r="V99" s="297"/>
      <c r="W99" s="298"/>
      <c r="X99" s="298"/>
      <c r="Y99" s="298"/>
      <c r="Z99" s="298"/>
      <c r="AA99" s="298"/>
      <c r="AB99" s="55"/>
      <c r="AC99" s="155"/>
    </row>
    <row r="100" ht="15.75" customHeight="1">
      <c r="A100" s="295"/>
      <c r="B100" s="296"/>
      <c r="C100" s="296"/>
      <c r="D100" s="296"/>
      <c r="E100" s="296"/>
      <c r="F100" s="296"/>
      <c r="G100" s="296"/>
      <c r="H100" s="296"/>
      <c r="I100" s="296"/>
      <c r="J100" s="295"/>
      <c r="K100" s="296"/>
      <c r="L100" s="296"/>
      <c r="M100" s="296"/>
      <c r="N100" s="297"/>
      <c r="O100" s="296"/>
      <c r="P100" s="296"/>
      <c r="Q100" s="298"/>
      <c r="R100" s="296"/>
      <c r="S100" s="296"/>
      <c r="T100" s="298"/>
      <c r="U100" s="298"/>
      <c r="V100" s="297"/>
      <c r="W100" s="298"/>
      <c r="X100" s="298"/>
      <c r="Y100" s="298"/>
      <c r="Z100" s="298"/>
      <c r="AA100" s="298"/>
      <c r="AB100" s="55"/>
      <c r="AC100" s="155"/>
    </row>
    <row r="101" ht="15.75" customHeight="1">
      <c r="A101" s="295"/>
      <c r="B101" s="296"/>
      <c r="C101" s="296"/>
      <c r="D101" s="296"/>
      <c r="E101" s="296"/>
      <c r="F101" s="296"/>
      <c r="G101" s="296"/>
      <c r="H101" s="296"/>
      <c r="I101" s="296"/>
      <c r="J101" s="295"/>
      <c r="K101" s="296"/>
      <c r="L101" s="296"/>
      <c r="M101" s="296"/>
      <c r="N101" s="297"/>
      <c r="O101" s="296"/>
      <c r="P101" s="296"/>
      <c r="Q101" s="298"/>
      <c r="R101" s="296"/>
      <c r="S101" s="296"/>
      <c r="T101" s="298"/>
      <c r="U101" s="298"/>
      <c r="V101" s="297"/>
      <c r="W101" s="298"/>
      <c r="X101" s="298"/>
      <c r="Y101" s="298"/>
      <c r="Z101" s="298"/>
      <c r="AA101" s="298"/>
      <c r="AB101" s="55"/>
      <c r="AC101" s="155"/>
    </row>
    <row r="102" ht="15.75" customHeight="1">
      <c r="A102" s="295"/>
      <c r="B102" s="296"/>
      <c r="C102" s="296"/>
      <c r="D102" s="296"/>
      <c r="E102" s="296"/>
      <c r="F102" s="296"/>
      <c r="G102" s="296"/>
      <c r="H102" s="296"/>
      <c r="I102" s="296"/>
      <c r="J102" s="295"/>
      <c r="K102" s="296"/>
      <c r="L102" s="296"/>
      <c r="M102" s="296"/>
      <c r="N102" s="297"/>
      <c r="O102" s="296"/>
      <c r="P102" s="296"/>
      <c r="Q102" s="298"/>
      <c r="R102" s="296"/>
      <c r="S102" s="296"/>
      <c r="T102" s="298"/>
      <c r="U102" s="298"/>
      <c r="V102" s="297"/>
      <c r="W102" s="298"/>
      <c r="X102" s="298"/>
      <c r="Y102" s="298"/>
      <c r="Z102" s="298"/>
      <c r="AA102" s="298"/>
      <c r="AB102" s="55"/>
      <c r="AC102" s="155"/>
    </row>
    <row r="103" ht="15.75" customHeight="1">
      <c r="A103" s="295"/>
      <c r="B103" s="296"/>
      <c r="C103" s="296"/>
      <c r="D103" s="296"/>
      <c r="E103" s="296"/>
      <c r="F103" s="296"/>
      <c r="G103" s="296"/>
      <c r="H103" s="296"/>
      <c r="I103" s="296"/>
      <c r="J103" s="295"/>
      <c r="K103" s="296"/>
      <c r="L103" s="296"/>
      <c r="M103" s="296"/>
      <c r="N103" s="297"/>
      <c r="O103" s="296"/>
      <c r="P103" s="296"/>
      <c r="Q103" s="298"/>
      <c r="R103" s="296"/>
      <c r="S103" s="296"/>
      <c r="T103" s="298"/>
      <c r="U103" s="298"/>
      <c r="V103" s="297"/>
      <c r="W103" s="298"/>
      <c r="X103" s="298"/>
      <c r="Y103" s="298"/>
      <c r="Z103" s="298"/>
      <c r="AA103" s="298"/>
      <c r="AB103" s="55"/>
      <c r="AC103" s="155"/>
    </row>
    <row r="104" ht="15.75" customHeight="1">
      <c r="A104" s="295"/>
      <c r="B104" s="296"/>
      <c r="C104" s="296"/>
      <c r="D104" s="296"/>
      <c r="E104" s="296"/>
      <c r="F104" s="296"/>
      <c r="G104" s="296"/>
      <c r="H104" s="296"/>
      <c r="I104" s="296"/>
      <c r="J104" s="295"/>
      <c r="K104" s="296"/>
      <c r="L104" s="296"/>
      <c r="M104" s="296"/>
      <c r="N104" s="297"/>
      <c r="O104" s="296"/>
      <c r="P104" s="296"/>
      <c r="Q104" s="298"/>
      <c r="R104" s="296"/>
      <c r="S104" s="296"/>
      <c r="T104" s="298"/>
      <c r="U104" s="298"/>
      <c r="V104" s="297"/>
      <c r="W104" s="298"/>
      <c r="X104" s="298"/>
      <c r="Y104" s="298"/>
      <c r="Z104" s="298"/>
      <c r="AA104" s="298"/>
      <c r="AB104" s="55"/>
      <c r="AC104" s="155"/>
    </row>
    <row r="105" ht="15.75" customHeight="1">
      <c r="A105" s="295"/>
      <c r="B105" s="296"/>
      <c r="C105" s="296"/>
      <c r="D105" s="296"/>
      <c r="E105" s="296"/>
      <c r="F105" s="296"/>
      <c r="G105" s="296"/>
      <c r="H105" s="296"/>
      <c r="I105" s="296"/>
      <c r="J105" s="295"/>
      <c r="K105" s="296"/>
      <c r="L105" s="296"/>
      <c r="M105" s="296"/>
      <c r="N105" s="297"/>
      <c r="O105" s="296"/>
      <c r="P105" s="296"/>
      <c r="Q105" s="298"/>
      <c r="R105" s="296"/>
      <c r="S105" s="296"/>
      <c r="T105" s="298"/>
      <c r="U105" s="298"/>
      <c r="V105" s="297"/>
      <c r="W105" s="298"/>
      <c r="X105" s="298"/>
      <c r="Y105" s="298"/>
      <c r="Z105" s="298"/>
      <c r="AA105" s="298"/>
      <c r="AB105" s="55"/>
      <c r="AC105" s="155"/>
    </row>
    <row r="106" ht="15.75" customHeight="1">
      <c r="A106" s="295"/>
      <c r="B106" s="296"/>
      <c r="C106" s="296"/>
      <c r="D106" s="296"/>
      <c r="E106" s="296"/>
      <c r="F106" s="296"/>
      <c r="G106" s="296"/>
      <c r="H106" s="296"/>
      <c r="I106" s="296"/>
      <c r="J106" s="295"/>
      <c r="K106" s="296"/>
      <c r="L106" s="296"/>
      <c r="M106" s="296"/>
      <c r="N106" s="297"/>
      <c r="O106" s="296"/>
      <c r="P106" s="296"/>
      <c r="Q106" s="298"/>
      <c r="R106" s="296"/>
      <c r="S106" s="296"/>
      <c r="T106" s="298"/>
      <c r="U106" s="298"/>
      <c r="V106" s="297"/>
      <c r="W106" s="298"/>
      <c r="X106" s="298"/>
      <c r="Y106" s="298"/>
      <c r="Z106" s="298"/>
      <c r="AA106" s="298"/>
      <c r="AB106" s="55"/>
      <c r="AC106" s="155"/>
    </row>
    <row r="107" ht="15.75" customHeight="1">
      <c r="A107" s="295"/>
      <c r="B107" s="296"/>
      <c r="C107" s="296"/>
      <c r="D107" s="296"/>
      <c r="E107" s="296"/>
      <c r="F107" s="296"/>
      <c r="G107" s="296"/>
      <c r="H107" s="296"/>
      <c r="I107" s="296"/>
      <c r="J107" s="295"/>
      <c r="K107" s="296"/>
      <c r="L107" s="296"/>
      <c r="M107" s="296"/>
      <c r="N107" s="297"/>
      <c r="O107" s="296"/>
      <c r="P107" s="296"/>
      <c r="Q107" s="298"/>
      <c r="R107" s="296"/>
      <c r="S107" s="296"/>
      <c r="T107" s="298"/>
      <c r="U107" s="298"/>
      <c r="V107" s="297"/>
      <c r="W107" s="298"/>
      <c r="X107" s="298"/>
      <c r="Y107" s="298"/>
      <c r="Z107" s="298"/>
      <c r="AA107" s="298"/>
      <c r="AB107" s="55"/>
      <c r="AC107" s="155"/>
    </row>
    <row r="108" ht="15.75" customHeight="1">
      <c r="A108" s="295"/>
      <c r="B108" s="296"/>
      <c r="C108" s="296"/>
      <c r="D108" s="296"/>
      <c r="E108" s="296"/>
      <c r="F108" s="296"/>
      <c r="G108" s="296"/>
      <c r="H108" s="296"/>
      <c r="I108" s="296"/>
      <c r="J108" s="295"/>
      <c r="K108" s="296"/>
      <c r="L108" s="296"/>
      <c r="M108" s="296"/>
      <c r="N108" s="297"/>
      <c r="O108" s="296"/>
      <c r="P108" s="296"/>
      <c r="Q108" s="298"/>
      <c r="R108" s="296"/>
      <c r="S108" s="296"/>
      <c r="T108" s="298"/>
      <c r="U108" s="298"/>
      <c r="V108" s="297"/>
      <c r="W108" s="298"/>
      <c r="X108" s="298"/>
      <c r="Y108" s="298"/>
      <c r="Z108" s="298"/>
      <c r="AA108" s="298"/>
      <c r="AB108" s="55"/>
      <c r="AC108" s="155"/>
    </row>
    <row r="109" ht="15.75" customHeight="1">
      <c r="A109" s="295"/>
      <c r="B109" s="296"/>
      <c r="C109" s="296"/>
      <c r="D109" s="296"/>
      <c r="E109" s="296"/>
      <c r="F109" s="296"/>
      <c r="G109" s="296"/>
      <c r="H109" s="296"/>
      <c r="I109" s="296"/>
      <c r="J109" s="295"/>
      <c r="K109" s="296"/>
      <c r="L109" s="296"/>
      <c r="M109" s="296"/>
      <c r="N109" s="297"/>
      <c r="O109" s="296"/>
      <c r="P109" s="296"/>
      <c r="Q109" s="298"/>
      <c r="R109" s="296"/>
      <c r="S109" s="296"/>
      <c r="T109" s="298"/>
      <c r="U109" s="298"/>
      <c r="V109" s="297"/>
      <c r="W109" s="298"/>
      <c r="X109" s="298"/>
      <c r="Y109" s="298"/>
      <c r="Z109" s="298"/>
      <c r="AA109" s="298"/>
      <c r="AB109" s="55"/>
      <c r="AC109" s="155"/>
    </row>
    <row r="110" ht="15.75" customHeight="1">
      <c r="A110" s="295"/>
      <c r="B110" s="296"/>
      <c r="C110" s="296"/>
      <c r="D110" s="296"/>
      <c r="E110" s="296"/>
      <c r="F110" s="296"/>
      <c r="G110" s="296"/>
      <c r="H110" s="296"/>
      <c r="I110" s="296"/>
      <c r="J110" s="295"/>
      <c r="K110" s="296"/>
      <c r="L110" s="296"/>
      <c r="M110" s="296"/>
      <c r="N110" s="297"/>
      <c r="O110" s="296"/>
      <c r="P110" s="296"/>
      <c r="Q110" s="298"/>
      <c r="R110" s="296"/>
      <c r="S110" s="296"/>
      <c r="T110" s="298"/>
      <c r="U110" s="298"/>
      <c r="V110" s="297"/>
      <c r="W110" s="298"/>
      <c r="X110" s="298"/>
      <c r="Y110" s="298"/>
      <c r="Z110" s="298"/>
      <c r="AA110" s="298"/>
      <c r="AB110" s="55"/>
      <c r="AC110" s="155"/>
    </row>
    <row r="111" ht="15.75" customHeight="1">
      <c r="A111" s="295"/>
      <c r="B111" s="296"/>
      <c r="C111" s="296"/>
      <c r="D111" s="296"/>
      <c r="E111" s="296"/>
      <c r="F111" s="296"/>
      <c r="G111" s="296"/>
      <c r="H111" s="296"/>
      <c r="I111" s="296"/>
      <c r="J111" s="295"/>
      <c r="K111" s="296"/>
      <c r="L111" s="296"/>
      <c r="M111" s="296"/>
      <c r="N111" s="297"/>
      <c r="O111" s="296"/>
      <c r="P111" s="296"/>
      <c r="Q111" s="298"/>
      <c r="R111" s="296"/>
      <c r="S111" s="296"/>
      <c r="T111" s="298"/>
      <c r="U111" s="298"/>
      <c r="V111" s="297"/>
      <c r="W111" s="298"/>
      <c r="X111" s="298"/>
      <c r="Y111" s="298"/>
      <c r="Z111" s="298"/>
      <c r="AA111" s="298"/>
      <c r="AB111" s="55"/>
      <c r="AC111" s="155"/>
    </row>
    <row r="112" ht="15.75" customHeight="1">
      <c r="A112" s="295"/>
      <c r="B112" s="296"/>
      <c r="C112" s="296"/>
      <c r="D112" s="296"/>
      <c r="E112" s="296"/>
      <c r="F112" s="296"/>
      <c r="G112" s="296"/>
      <c r="H112" s="296"/>
      <c r="I112" s="296"/>
      <c r="J112" s="295"/>
      <c r="K112" s="296"/>
      <c r="L112" s="296"/>
      <c r="M112" s="296"/>
      <c r="N112" s="297"/>
      <c r="O112" s="296"/>
      <c r="P112" s="296"/>
      <c r="Q112" s="298"/>
      <c r="R112" s="296"/>
      <c r="S112" s="296"/>
      <c r="T112" s="298"/>
      <c r="U112" s="298"/>
      <c r="V112" s="297"/>
      <c r="W112" s="298"/>
      <c r="X112" s="298"/>
      <c r="Y112" s="298"/>
      <c r="Z112" s="298"/>
      <c r="AA112" s="298"/>
      <c r="AB112" s="55"/>
      <c r="AC112" s="155"/>
    </row>
    <row r="113" ht="15.75" customHeight="1">
      <c r="A113" s="295"/>
      <c r="B113" s="296"/>
      <c r="C113" s="296"/>
      <c r="D113" s="296"/>
      <c r="E113" s="296"/>
      <c r="F113" s="296"/>
      <c r="G113" s="296"/>
      <c r="H113" s="296"/>
      <c r="I113" s="296"/>
      <c r="J113" s="295"/>
      <c r="K113" s="296"/>
      <c r="L113" s="296"/>
      <c r="M113" s="296"/>
      <c r="N113" s="297"/>
      <c r="O113" s="296"/>
      <c r="P113" s="296"/>
      <c r="Q113" s="298"/>
      <c r="R113" s="296"/>
      <c r="S113" s="296"/>
      <c r="T113" s="298"/>
      <c r="U113" s="298"/>
      <c r="V113" s="297"/>
      <c r="W113" s="298"/>
      <c r="X113" s="298"/>
      <c r="Y113" s="298"/>
      <c r="Z113" s="298"/>
      <c r="AA113" s="298"/>
      <c r="AB113" s="55"/>
      <c r="AC113" s="155"/>
    </row>
    <row r="114" ht="15.75" customHeight="1">
      <c r="A114" s="295"/>
      <c r="B114" s="296"/>
      <c r="C114" s="296"/>
      <c r="D114" s="296"/>
      <c r="E114" s="296"/>
      <c r="F114" s="296"/>
      <c r="G114" s="296"/>
      <c r="H114" s="296"/>
      <c r="I114" s="296"/>
      <c r="J114" s="295"/>
      <c r="K114" s="296"/>
      <c r="L114" s="296"/>
      <c r="M114" s="296"/>
      <c r="N114" s="297"/>
      <c r="O114" s="296"/>
      <c r="P114" s="296"/>
      <c r="Q114" s="298"/>
      <c r="R114" s="296"/>
      <c r="S114" s="296"/>
      <c r="T114" s="298"/>
      <c r="U114" s="298"/>
      <c r="V114" s="297"/>
      <c r="W114" s="298"/>
      <c r="X114" s="298"/>
      <c r="Y114" s="298"/>
      <c r="Z114" s="298"/>
      <c r="AA114" s="298"/>
      <c r="AB114" s="55"/>
      <c r="AC114" s="155"/>
    </row>
    <row r="115" ht="15.75" customHeight="1">
      <c r="A115" s="295"/>
      <c r="B115" s="296"/>
      <c r="C115" s="296"/>
      <c r="D115" s="296"/>
      <c r="E115" s="296"/>
      <c r="F115" s="296"/>
      <c r="G115" s="296"/>
      <c r="H115" s="296"/>
      <c r="I115" s="296"/>
      <c r="J115" s="295"/>
      <c r="K115" s="296"/>
      <c r="L115" s="296"/>
      <c r="M115" s="296"/>
      <c r="N115" s="297"/>
      <c r="O115" s="296"/>
      <c r="P115" s="296"/>
      <c r="Q115" s="298"/>
      <c r="R115" s="296"/>
      <c r="S115" s="296"/>
      <c r="T115" s="298"/>
      <c r="U115" s="298"/>
      <c r="V115" s="297"/>
      <c r="W115" s="298"/>
      <c r="X115" s="298"/>
      <c r="Y115" s="298"/>
      <c r="Z115" s="298"/>
      <c r="AA115" s="298"/>
      <c r="AB115" s="55"/>
      <c r="AC115" s="155"/>
    </row>
    <row r="116" ht="15.75" customHeight="1">
      <c r="A116" s="295"/>
      <c r="B116" s="296"/>
      <c r="C116" s="296"/>
      <c r="D116" s="296"/>
      <c r="E116" s="296"/>
      <c r="F116" s="296"/>
      <c r="G116" s="296"/>
      <c r="H116" s="296"/>
      <c r="I116" s="296"/>
      <c r="J116" s="295"/>
      <c r="K116" s="296"/>
      <c r="L116" s="296"/>
      <c r="M116" s="296"/>
      <c r="N116" s="297"/>
      <c r="O116" s="296"/>
      <c r="P116" s="296"/>
      <c r="Q116" s="298"/>
      <c r="R116" s="296"/>
      <c r="S116" s="296"/>
      <c r="T116" s="298"/>
      <c r="U116" s="298"/>
      <c r="V116" s="297"/>
      <c r="W116" s="298"/>
      <c r="X116" s="298"/>
      <c r="Y116" s="298"/>
      <c r="Z116" s="298"/>
      <c r="AA116" s="298"/>
      <c r="AB116" s="55"/>
      <c r="AC116" s="155"/>
    </row>
    <row r="117" ht="15.75" customHeight="1">
      <c r="A117" s="295"/>
      <c r="B117" s="296"/>
      <c r="C117" s="296"/>
      <c r="D117" s="296"/>
      <c r="E117" s="296"/>
      <c r="F117" s="296"/>
      <c r="G117" s="296"/>
      <c r="H117" s="296"/>
      <c r="I117" s="296"/>
      <c r="J117" s="295"/>
      <c r="K117" s="296"/>
      <c r="L117" s="296"/>
      <c r="M117" s="296"/>
      <c r="N117" s="297"/>
      <c r="O117" s="296"/>
      <c r="P117" s="296"/>
      <c r="Q117" s="298"/>
      <c r="R117" s="296"/>
      <c r="S117" s="296"/>
      <c r="T117" s="298"/>
      <c r="U117" s="298"/>
      <c r="V117" s="297"/>
      <c r="W117" s="298"/>
      <c r="X117" s="298"/>
      <c r="Y117" s="298"/>
      <c r="Z117" s="298"/>
      <c r="AA117" s="298"/>
      <c r="AB117" s="55"/>
      <c r="AC117" s="155"/>
    </row>
    <row r="118" ht="15.75" customHeight="1">
      <c r="A118" s="295"/>
      <c r="B118" s="296"/>
      <c r="C118" s="296"/>
      <c r="D118" s="296"/>
      <c r="E118" s="296"/>
      <c r="F118" s="296"/>
      <c r="G118" s="296"/>
      <c r="H118" s="296"/>
      <c r="I118" s="296"/>
      <c r="J118" s="295"/>
      <c r="K118" s="296"/>
      <c r="L118" s="296"/>
      <c r="M118" s="296"/>
      <c r="N118" s="297"/>
      <c r="O118" s="296"/>
      <c r="P118" s="296"/>
      <c r="Q118" s="298"/>
      <c r="R118" s="296"/>
      <c r="S118" s="296"/>
      <c r="T118" s="298"/>
      <c r="U118" s="298"/>
      <c r="V118" s="297"/>
      <c r="W118" s="298"/>
      <c r="X118" s="298"/>
      <c r="Y118" s="298"/>
      <c r="Z118" s="298"/>
      <c r="AA118" s="298"/>
      <c r="AB118" s="55"/>
      <c r="AC118" s="155"/>
    </row>
    <row r="119" ht="15.75" customHeight="1">
      <c r="A119" s="295"/>
      <c r="B119" s="296"/>
      <c r="C119" s="296"/>
      <c r="D119" s="296"/>
      <c r="E119" s="296"/>
      <c r="F119" s="296"/>
      <c r="G119" s="296"/>
      <c r="H119" s="296"/>
      <c r="I119" s="296"/>
      <c r="J119" s="295"/>
      <c r="K119" s="296"/>
      <c r="L119" s="296"/>
      <c r="M119" s="296"/>
      <c r="N119" s="297"/>
      <c r="O119" s="296"/>
      <c r="P119" s="296"/>
      <c r="Q119" s="298"/>
      <c r="R119" s="296"/>
      <c r="S119" s="296"/>
      <c r="T119" s="298"/>
      <c r="U119" s="298"/>
      <c r="V119" s="297"/>
      <c r="W119" s="298"/>
      <c r="X119" s="298"/>
      <c r="Y119" s="298"/>
      <c r="Z119" s="298"/>
      <c r="AA119" s="298"/>
      <c r="AB119" s="55"/>
      <c r="AC119" s="155"/>
    </row>
    <row r="120" ht="15.75" customHeight="1">
      <c r="A120" s="295"/>
      <c r="B120" s="296"/>
      <c r="C120" s="296"/>
      <c r="D120" s="296"/>
      <c r="E120" s="296"/>
      <c r="F120" s="296"/>
      <c r="G120" s="296"/>
      <c r="H120" s="296"/>
      <c r="I120" s="296"/>
      <c r="J120" s="295"/>
      <c r="K120" s="296"/>
      <c r="L120" s="296"/>
      <c r="M120" s="296"/>
      <c r="N120" s="297"/>
      <c r="O120" s="296"/>
      <c r="P120" s="296"/>
      <c r="Q120" s="298"/>
      <c r="R120" s="296"/>
      <c r="S120" s="296"/>
      <c r="T120" s="298"/>
      <c r="U120" s="298"/>
      <c r="V120" s="297"/>
      <c r="W120" s="298"/>
      <c r="X120" s="298"/>
      <c r="Y120" s="298"/>
      <c r="Z120" s="298"/>
      <c r="AA120" s="298"/>
      <c r="AB120" s="55"/>
      <c r="AC120" s="155"/>
    </row>
    <row r="121" ht="15.75" customHeight="1">
      <c r="A121" s="295"/>
      <c r="B121" s="296"/>
      <c r="C121" s="296"/>
      <c r="D121" s="296"/>
      <c r="E121" s="296"/>
      <c r="F121" s="296"/>
      <c r="G121" s="296"/>
      <c r="H121" s="296"/>
      <c r="I121" s="296"/>
      <c r="J121" s="295"/>
      <c r="K121" s="296"/>
      <c r="L121" s="296"/>
      <c r="M121" s="296"/>
      <c r="N121" s="297"/>
      <c r="O121" s="296"/>
      <c r="P121" s="296"/>
      <c r="Q121" s="298"/>
      <c r="R121" s="296"/>
      <c r="S121" s="296"/>
      <c r="T121" s="298"/>
      <c r="U121" s="298"/>
      <c r="V121" s="297"/>
      <c r="W121" s="298"/>
      <c r="X121" s="298"/>
      <c r="Y121" s="298"/>
      <c r="Z121" s="298"/>
      <c r="AA121" s="298"/>
      <c r="AB121" s="55"/>
      <c r="AC121" s="155"/>
    </row>
    <row r="122" ht="15.75" customHeight="1">
      <c r="A122" s="295"/>
      <c r="B122" s="296"/>
      <c r="C122" s="296"/>
      <c r="D122" s="296"/>
      <c r="E122" s="296"/>
      <c r="F122" s="296"/>
      <c r="G122" s="296"/>
      <c r="H122" s="296"/>
      <c r="I122" s="296"/>
      <c r="J122" s="295"/>
      <c r="K122" s="296"/>
      <c r="L122" s="296"/>
      <c r="M122" s="296"/>
      <c r="N122" s="297"/>
      <c r="O122" s="296"/>
      <c r="P122" s="296"/>
      <c r="Q122" s="298"/>
      <c r="R122" s="296"/>
      <c r="S122" s="296"/>
      <c r="T122" s="298"/>
      <c r="U122" s="298"/>
      <c r="V122" s="297"/>
      <c r="W122" s="298"/>
      <c r="X122" s="298"/>
      <c r="Y122" s="298"/>
      <c r="Z122" s="298"/>
      <c r="AA122" s="298"/>
      <c r="AB122" s="55"/>
      <c r="AC122" s="155"/>
    </row>
    <row r="123" ht="15.75" customHeight="1">
      <c r="A123" s="295"/>
      <c r="B123" s="296"/>
      <c r="C123" s="296"/>
      <c r="D123" s="296"/>
      <c r="E123" s="296"/>
      <c r="F123" s="296"/>
      <c r="G123" s="296"/>
      <c r="H123" s="296"/>
      <c r="I123" s="296"/>
      <c r="J123" s="295"/>
      <c r="K123" s="296"/>
      <c r="L123" s="296"/>
      <c r="M123" s="296"/>
      <c r="N123" s="297"/>
      <c r="O123" s="296"/>
      <c r="P123" s="296"/>
      <c r="Q123" s="298"/>
      <c r="R123" s="296"/>
      <c r="S123" s="296"/>
      <c r="T123" s="298"/>
      <c r="U123" s="298"/>
      <c r="V123" s="297"/>
      <c r="W123" s="298"/>
      <c r="X123" s="298"/>
      <c r="Y123" s="298"/>
      <c r="Z123" s="298"/>
      <c r="AA123" s="298"/>
      <c r="AB123" s="55"/>
      <c r="AC123" s="155"/>
    </row>
    <row r="124" ht="15.75" customHeight="1">
      <c r="A124" s="295"/>
      <c r="B124" s="296"/>
      <c r="C124" s="296"/>
      <c r="D124" s="296"/>
      <c r="E124" s="296"/>
      <c r="F124" s="296"/>
      <c r="G124" s="296"/>
      <c r="H124" s="296"/>
      <c r="I124" s="296"/>
      <c r="J124" s="295"/>
      <c r="K124" s="296"/>
      <c r="L124" s="296"/>
      <c r="M124" s="296"/>
      <c r="N124" s="297"/>
      <c r="O124" s="296"/>
      <c r="P124" s="296"/>
      <c r="Q124" s="298"/>
      <c r="R124" s="296"/>
      <c r="S124" s="296"/>
      <c r="T124" s="298"/>
      <c r="U124" s="298"/>
      <c r="V124" s="297"/>
      <c r="W124" s="298"/>
      <c r="X124" s="298"/>
      <c r="Y124" s="298"/>
      <c r="Z124" s="298"/>
      <c r="AA124" s="298"/>
      <c r="AB124" s="55"/>
      <c r="AC124" s="155"/>
    </row>
    <row r="125" ht="15.75" customHeight="1">
      <c r="A125" s="295"/>
      <c r="B125" s="296"/>
      <c r="C125" s="296"/>
      <c r="D125" s="296"/>
      <c r="E125" s="296"/>
      <c r="F125" s="296"/>
      <c r="G125" s="296"/>
      <c r="H125" s="296"/>
      <c r="I125" s="296"/>
      <c r="J125" s="295"/>
      <c r="K125" s="296"/>
      <c r="L125" s="296"/>
      <c r="M125" s="296"/>
      <c r="N125" s="297"/>
      <c r="O125" s="296"/>
      <c r="P125" s="296"/>
      <c r="Q125" s="298"/>
      <c r="R125" s="296"/>
      <c r="S125" s="296"/>
      <c r="T125" s="298"/>
      <c r="U125" s="298"/>
      <c r="V125" s="297"/>
      <c r="W125" s="298"/>
      <c r="X125" s="298"/>
      <c r="Y125" s="298"/>
      <c r="Z125" s="298"/>
      <c r="AA125" s="298"/>
      <c r="AB125" s="55"/>
      <c r="AC125" s="155"/>
    </row>
    <row r="126" ht="15.75" customHeight="1">
      <c r="A126" s="295"/>
      <c r="B126" s="296"/>
      <c r="C126" s="296"/>
      <c r="D126" s="296"/>
      <c r="E126" s="296"/>
      <c r="F126" s="296"/>
      <c r="G126" s="296"/>
      <c r="H126" s="296"/>
      <c r="I126" s="296"/>
      <c r="J126" s="295"/>
      <c r="K126" s="296"/>
      <c r="L126" s="296"/>
      <c r="M126" s="296"/>
      <c r="N126" s="297"/>
      <c r="O126" s="296"/>
      <c r="P126" s="296"/>
      <c r="Q126" s="298"/>
      <c r="R126" s="296"/>
      <c r="S126" s="296"/>
      <c r="T126" s="298"/>
      <c r="U126" s="298"/>
      <c r="V126" s="297"/>
      <c r="W126" s="298"/>
      <c r="X126" s="298"/>
      <c r="Y126" s="298"/>
      <c r="Z126" s="298"/>
      <c r="AA126" s="298"/>
      <c r="AB126" s="55"/>
      <c r="AC126" s="155"/>
    </row>
    <row r="127" ht="15.75" customHeight="1">
      <c r="A127" s="295"/>
      <c r="B127" s="296"/>
      <c r="C127" s="296"/>
      <c r="D127" s="296"/>
      <c r="E127" s="296"/>
      <c r="F127" s="296"/>
      <c r="G127" s="296"/>
      <c r="H127" s="296"/>
      <c r="I127" s="296"/>
      <c r="J127" s="295"/>
      <c r="K127" s="296"/>
      <c r="L127" s="296"/>
      <c r="M127" s="296"/>
      <c r="N127" s="297"/>
      <c r="O127" s="296"/>
      <c r="P127" s="296"/>
      <c r="Q127" s="298"/>
      <c r="R127" s="296"/>
      <c r="S127" s="296"/>
      <c r="T127" s="298"/>
      <c r="U127" s="298"/>
      <c r="V127" s="297"/>
      <c r="W127" s="298"/>
      <c r="X127" s="298"/>
      <c r="Y127" s="298"/>
      <c r="Z127" s="298"/>
      <c r="AA127" s="298"/>
      <c r="AB127" s="55"/>
      <c r="AC127" s="155"/>
    </row>
    <row r="128" ht="15.75" customHeight="1">
      <c r="A128" s="295"/>
      <c r="B128" s="296"/>
      <c r="C128" s="296"/>
      <c r="D128" s="296"/>
      <c r="E128" s="296"/>
      <c r="F128" s="296"/>
      <c r="G128" s="296"/>
      <c r="H128" s="296"/>
      <c r="I128" s="296"/>
      <c r="J128" s="295"/>
      <c r="K128" s="296"/>
      <c r="L128" s="296"/>
      <c r="M128" s="296"/>
      <c r="N128" s="297"/>
      <c r="O128" s="296"/>
      <c r="P128" s="296"/>
      <c r="Q128" s="298"/>
      <c r="R128" s="296"/>
      <c r="S128" s="296"/>
      <c r="T128" s="298"/>
      <c r="U128" s="298"/>
      <c r="V128" s="297"/>
      <c r="W128" s="298"/>
      <c r="X128" s="298"/>
      <c r="Y128" s="298"/>
      <c r="Z128" s="298"/>
      <c r="AA128" s="298"/>
      <c r="AB128" s="55"/>
      <c r="AC128" s="155"/>
    </row>
    <row r="129" ht="15.75" customHeight="1">
      <c r="A129" s="295"/>
      <c r="B129" s="296"/>
      <c r="C129" s="296"/>
      <c r="D129" s="296"/>
      <c r="E129" s="296"/>
      <c r="F129" s="296"/>
      <c r="G129" s="296"/>
      <c r="H129" s="296"/>
      <c r="I129" s="296"/>
      <c r="J129" s="295"/>
      <c r="K129" s="296"/>
      <c r="L129" s="296"/>
      <c r="M129" s="296"/>
      <c r="N129" s="297"/>
      <c r="O129" s="296"/>
      <c r="P129" s="296"/>
      <c r="Q129" s="298"/>
      <c r="R129" s="296"/>
      <c r="S129" s="296"/>
      <c r="T129" s="298"/>
      <c r="U129" s="298"/>
      <c r="V129" s="297"/>
      <c r="W129" s="298"/>
      <c r="X129" s="298"/>
      <c r="Y129" s="298"/>
      <c r="Z129" s="298"/>
      <c r="AA129" s="298"/>
      <c r="AB129" s="55"/>
      <c r="AC129" s="155"/>
    </row>
    <row r="130" ht="15.75" customHeight="1">
      <c r="A130" s="295"/>
      <c r="B130" s="296"/>
      <c r="C130" s="296"/>
      <c r="D130" s="296"/>
      <c r="E130" s="296"/>
      <c r="F130" s="296"/>
      <c r="G130" s="296"/>
      <c r="H130" s="296"/>
      <c r="I130" s="296"/>
      <c r="J130" s="295"/>
      <c r="K130" s="296"/>
      <c r="L130" s="296"/>
      <c r="M130" s="296"/>
      <c r="N130" s="297"/>
      <c r="O130" s="296"/>
      <c r="P130" s="296"/>
      <c r="Q130" s="298"/>
      <c r="R130" s="296"/>
      <c r="S130" s="296"/>
      <c r="T130" s="298"/>
      <c r="U130" s="298"/>
      <c r="V130" s="297"/>
      <c r="W130" s="298"/>
      <c r="X130" s="298"/>
      <c r="Y130" s="298"/>
      <c r="Z130" s="298"/>
      <c r="AA130" s="298"/>
      <c r="AB130" s="55"/>
      <c r="AC130" s="155"/>
    </row>
    <row r="131" ht="15.75" customHeight="1">
      <c r="A131" s="295"/>
      <c r="B131" s="296"/>
      <c r="C131" s="296"/>
      <c r="D131" s="296"/>
      <c r="E131" s="296"/>
      <c r="F131" s="296"/>
      <c r="G131" s="296"/>
      <c r="H131" s="296"/>
      <c r="I131" s="296"/>
      <c r="J131" s="295"/>
      <c r="K131" s="296"/>
      <c r="L131" s="296"/>
      <c r="M131" s="296"/>
      <c r="N131" s="297"/>
      <c r="O131" s="296"/>
      <c r="P131" s="296"/>
      <c r="Q131" s="298"/>
      <c r="R131" s="296"/>
      <c r="S131" s="296"/>
      <c r="T131" s="298"/>
      <c r="U131" s="298"/>
      <c r="V131" s="297"/>
      <c r="W131" s="298"/>
      <c r="X131" s="298"/>
      <c r="Y131" s="298"/>
      <c r="Z131" s="298"/>
      <c r="AA131" s="298"/>
      <c r="AB131" s="55"/>
      <c r="AC131" s="155"/>
    </row>
    <row r="132" ht="15.75" customHeight="1">
      <c r="A132" s="295"/>
      <c r="B132" s="296"/>
      <c r="C132" s="296"/>
      <c r="D132" s="296"/>
      <c r="E132" s="296"/>
      <c r="F132" s="296"/>
      <c r="G132" s="296"/>
      <c r="H132" s="296"/>
      <c r="I132" s="296"/>
      <c r="J132" s="295"/>
      <c r="K132" s="296"/>
      <c r="L132" s="296"/>
      <c r="M132" s="296"/>
      <c r="N132" s="297"/>
      <c r="O132" s="296"/>
      <c r="P132" s="296"/>
      <c r="Q132" s="298"/>
      <c r="R132" s="296"/>
      <c r="S132" s="296"/>
      <c r="T132" s="298"/>
      <c r="U132" s="298"/>
      <c r="V132" s="297"/>
      <c r="W132" s="298"/>
      <c r="X132" s="298"/>
      <c r="Y132" s="298"/>
      <c r="Z132" s="298"/>
      <c r="AA132" s="298"/>
      <c r="AB132" s="55"/>
      <c r="AC132" s="155"/>
    </row>
    <row r="133" ht="15.75" customHeight="1">
      <c r="A133" s="295"/>
      <c r="B133" s="296"/>
      <c r="C133" s="296"/>
      <c r="D133" s="296"/>
      <c r="E133" s="296"/>
      <c r="F133" s="296"/>
      <c r="G133" s="296"/>
      <c r="H133" s="296"/>
      <c r="I133" s="296"/>
      <c r="J133" s="295"/>
      <c r="K133" s="296"/>
      <c r="L133" s="296"/>
      <c r="M133" s="296"/>
      <c r="N133" s="297"/>
      <c r="O133" s="296"/>
      <c r="P133" s="296"/>
      <c r="Q133" s="298"/>
      <c r="R133" s="296"/>
      <c r="S133" s="296"/>
      <c r="T133" s="298"/>
      <c r="U133" s="298"/>
      <c r="V133" s="297"/>
      <c r="W133" s="298"/>
      <c r="X133" s="298"/>
      <c r="Y133" s="298"/>
      <c r="Z133" s="298"/>
      <c r="AA133" s="298"/>
      <c r="AB133" s="55"/>
      <c r="AC133" s="155"/>
    </row>
    <row r="134" ht="15.75" customHeight="1">
      <c r="A134" s="295"/>
      <c r="B134" s="296"/>
      <c r="C134" s="296"/>
      <c r="D134" s="296"/>
      <c r="E134" s="296"/>
      <c r="F134" s="296"/>
      <c r="G134" s="296"/>
      <c r="H134" s="296"/>
      <c r="I134" s="296"/>
      <c r="J134" s="295"/>
      <c r="K134" s="296"/>
      <c r="L134" s="296"/>
      <c r="M134" s="296"/>
      <c r="N134" s="297"/>
      <c r="O134" s="296"/>
      <c r="P134" s="296"/>
      <c r="Q134" s="298"/>
      <c r="R134" s="296"/>
      <c r="S134" s="296"/>
      <c r="T134" s="298"/>
      <c r="U134" s="298"/>
      <c r="V134" s="297"/>
      <c r="W134" s="298"/>
      <c r="X134" s="298"/>
      <c r="Y134" s="298"/>
      <c r="Z134" s="298"/>
      <c r="AA134" s="298"/>
      <c r="AB134" s="55"/>
      <c r="AC134" s="155"/>
    </row>
    <row r="135" ht="15.75" customHeight="1">
      <c r="A135" s="295"/>
      <c r="B135" s="296"/>
      <c r="C135" s="296"/>
      <c r="D135" s="296"/>
      <c r="E135" s="296"/>
      <c r="F135" s="296"/>
      <c r="G135" s="296"/>
      <c r="H135" s="296"/>
      <c r="I135" s="296"/>
      <c r="J135" s="295"/>
      <c r="K135" s="296"/>
      <c r="L135" s="296"/>
      <c r="M135" s="296"/>
      <c r="N135" s="297"/>
      <c r="O135" s="296"/>
      <c r="P135" s="296"/>
      <c r="Q135" s="298"/>
      <c r="R135" s="296"/>
      <c r="S135" s="296"/>
      <c r="T135" s="298"/>
      <c r="U135" s="298"/>
      <c r="V135" s="297"/>
      <c r="W135" s="298"/>
      <c r="X135" s="298"/>
      <c r="Y135" s="298"/>
      <c r="Z135" s="298"/>
      <c r="AA135" s="298"/>
      <c r="AB135" s="55"/>
      <c r="AC135" s="155"/>
    </row>
    <row r="136" ht="15.75" customHeight="1">
      <c r="A136" s="295"/>
      <c r="B136" s="296"/>
      <c r="C136" s="296"/>
      <c r="D136" s="296"/>
      <c r="E136" s="296"/>
      <c r="F136" s="296"/>
      <c r="G136" s="296"/>
      <c r="H136" s="296"/>
      <c r="I136" s="296"/>
      <c r="J136" s="295"/>
      <c r="K136" s="296"/>
      <c r="L136" s="296"/>
      <c r="M136" s="296"/>
      <c r="N136" s="297"/>
      <c r="O136" s="296"/>
      <c r="P136" s="296"/>
      <c r="Q136" s="298"/>
      <c r="R136" s="296"/>
      <c r="S136" s="296"/>
      <c r="T136" s="298"/>
      <c r="U136" s="298"/>
      <c r="V136" s="297"/>
      <c r="W136" s="298"/>
      <c r="X136" s="298"/>
      <c r="Y136" s="298"/>
      <c r="Z136" s="298"/>
      <c r="AA136" s="298"/>
      <c r="AB136" s="55"/>
      <c r="AC136" s="155"/>
    </row>
    <row r="137" ht="15.75" customHeight="1">
      <c r="A137" s="295"/>
      <c r="B137" s="296"/>
      <c r="C137" s="296"/>
      <c r="D137" s="296"/>
      <c r="E137" s="296"/>
      <c r="F137" s="296"/>
      <c r="G137" s="296"/>
      <c r="H137" s="296"/>
      <c r="I137" s="296"/>
      <c r="J137" s="295"/>
      <c r="K137" s="296"/>
      <c r="L137" s="296"/>
      <c r="M137" s="296"/>
      <c r="N137" s="297"/>
      <c r="O137" s="296"/>
      <c r="P137" s="296"/>
      <c r="Q137" s="298"/>
      <c r="R137" s="296"/>
      <c r="S137" s="296"/>
      <c r="T137" s="298"/>
      <c r="U137" s="298"/>
      <c r="V137" s="297"/>
      <c r="W137" s="298"/>
      <c r="X137" s="298"/>
      <c r="Y137" s="298"/>
      <c r="Z137" s="298"/>
      <c r="AA137" s="298"/>
      <c r="AB137" s="55"/>
      <c r="AC137" s="155"/>
    </row>
    <row r="138" ht="15.75" customHeight="1">
      <c r="A138" s="295"/>
      <c r="B138" s="296"/>
      <c r="C138" s="296"/>
      <c r="D138" s="296"/>
      <c r="E138" s="296"/>
      <c r="F138" s="296"/>
      <c r="G138" s="296"/>
      <c r="H138" s="296"/>
      <c r="I138" s="296"/>
      <c r="J138" s="295"/>
      <c r="K138" s="296"/>
      <c r="L138" s="296"/>
      <c r="M138" s="296"/>
      <c r="N138" s="297"/>
      <c r="O138" s="296"/>
      <c r="P138" s="296"/>
      <c r="Q138" s="298"/>
      <c r="R138" s="296"/>
      <c r="S138" s="296"/>
      <c r="T138" s="298"/>
      <c r="U138" s="298"/>
      <c r="V138" s="297"/>
      <c r="W138" s="298"/>
      <c r="X138" s="298"/>
      <c r="Y138" s="298"/>
      <c r="Z138" s="298"/>
      <c r="AA138" s="298"/>
      <c r="AB138" s="55"/>
      <c r="AC138" s="155"/>
    </row>
    <row r="139" ht="15.75" customHeight="1">
      <c r="A139" s="295"/>
      <c r="B139" s="296"/>
      <c r="C139" s="296"/>
      <c r="D139" s="296"/>
      <c r="E139" s="296"/>
      <c r="F139" s="296"/>
      <c r="G139" s="296"/>
      <c r="H139" s="296"/>
      <c r="I139" s="296"/>
      <c r="J139" s="295"/>
      <c r="K139" s="296"/>
      <c r="L139" s="296"/>
      <c r="M139" s="296"/>
      <c r="N139" s="297"/>
      <c r="O139" s="296"/>
      <c r="P139" s="296"/>
      <c r="Q139" s="298"/>
      <c r="R139" s="296"/>
      <c r="S139" s="296"/>
      <c r="T139" s="298"/>
      <c r="U139" s="298"/>
      <c r="V139" s="297"/>
      <c r="W139" s="298"/>
      <c r="X139" s="298"/>
      <c r="Y139" s="298"/>
      <c r="Z139" s="298"/>
      <c r="AA139" s="298"/>
      <c r="AB139" s="55"/>
      <c r="AC139" s="155"/>
    </row>
    <row r="140" ht="15.75" customHeight="1">
      <c r="A140" s="295"/>
      <c r="B140" s="296"/>
      <c r="C140" s="296"/>
      <c r="D140" s="296"/>
      <c r="E140" s="296"/>
      <c r="F140" s="296"/>
      <c r="G140" s="296"/>
      <c r="H140" s="296"/>
      <c r="I140" s="296"/>
      <c r="J140" s="295"/>
      <c r="K140" s="296"/>
      <c r="L140" s="296"/>
      <c r="M140" s="296"/>
      <c r="N140" s="297"/>
      <c r="O140" s="296"/>
      <c r="P140" s="296"/>
      <c r="Q140" s="298"/>
      <c r="R140" s="296"/>
      <c r="S140" s="296"/>
      <c r="T140" s="298"/>
      <c r="U140" s="298"/>
      <c r="V140" s="297"/>
      <c r="W140" s="298"/>
      <c r="X140" s="298"/>
      <c r="Y140" s="298"/>
      <c r="Z140" s="298"/>
      <c r="AA140" s="298"/>
      <c r="AB140" s="55"/>
      <c r="AC140" s="155"/>
    </row>
    <row r="141" ht="15.75" customHeight="1">
      <c r="A141" s="295"/>
      <c r="B141" s="296"/>
      <c r="C141" s="296"/>
      <c r="D141" s="296"/>
      <c r="E141" s="296"/>
      <c r="F141" s="296"/>
      <c r="G141" s="296"/>
      <c r="H141" s="296"/>
      <c r="I141" s="296"/>
      <c r="J141" s="295"/>
      <c r="K141" s="296"/>
      <c r="L141" s="296"/>
      <c r="M141" s="296"/>
      <c r="N141" s="297"/>
      <c r="O141" s="296"/>
      <c r="P141" s="296"/>
      <c r="Q141" s="298"/>
      <c r="R141" s="296"/>
      <c r="S141" s="296"/>
      <c r="T141" s="298"/>
      <c r="U141" s="298"/>
      <c r="V141" s="297"/>
      <c r="W141" s="298"/>
      <c r="X141" s="298"/>
      <c r="Y141" s="298"/>
      <c r="Z141" s="298"/>
      <c r="AA141" s="298"/>
      <c r="AB141" s="55"/>
      <c r="AC141" s="155"/>
    </row>
    <row r="142" ht="15.75" customHeight="1">
      <c r="A142" s="295"/>
      <c r="B142" s="296"/>
      <c r="C142" s="296"/>
      <c r="D142" s="296"/>
      <c r="E142" s="296"/>
      <c r="F142" s="296"/>
      <c r="G142" s="296"/>
      <c r="H142" s="296"/>
      <c r="I142" s="296"/>
      <c r="J142" s="295"/>
      <c r="K142" s="296"/>
      <c r="L142" s="296"/>
      <c r="M142" s="296"/>
      <c r="N142" s="297"/>
      <c r="O142" s="296"/>
      <c r="P142" s="296"/>
      <c r="Q142" s="298"/>
      <c r="R142" s="296"/>
      <c r="S142" s="296"/>
      <c r="T142" s="298"/>
      <c r="U142" s="298"/>
      <c r="V142" s="297"/>
      <c r="W142" s="298"/>
      <c r="X142" s="298"/>
      <c r="Y142" s="298"/>
      <c r="Z142" s="298"/>
      <c r="AA142" s="298"/>
      <c r="AB142" s="55"/>
      <c r="AC142" s="155"/>
    </row>
    <row r="143" ht="15.75" customHeight="1">
      <c r="A143" s="295"/>
      <c r="B143" s="296"/>
      <c r="C143" s="296"/>
      <c r="D143" s="296"/>
      <c r="E143" s="296"/>
      <c r="F143" s="296"/>
      <c r="G143" s="296"/>
      <c r="H143" s="296"/>
      <c r="I143" s="296"/>
      <c r="J143" s="295"/>
      <c r="K143" s="296"/>
      <c r="L143" s="296"/>
      <c r="M143" s="296"/>
      <c r="N143" s="297"/>
      <c r="O143" s="296"/>
      <c r="P143" s="296"/>
      <c r="Q143" s="298"/>
      <c r="R143" s="296"/>
      <c r="S143" s="296"/>
      <c r="T143" s="298"/>
      <c r="U143" s="298"/>
      <c r="V143" s="297"/>
      <c r="W143" s="298"/>
      <c r="X143" s="298"/>
      <c r="Y143" s="298"/>
      <c r="Z143" s="298"/>
      <c r="AA143" s="298"/>
      <c r="AB143" s="55"/>
      <c r="AC143" s="155"/>
    </row>
    <row r="144" ht="15.75" customHeight="1">
      <c r="A144" s="295"/>
      <c r="B144" s="296"/>
      <c r="C144" s="296"/>
      <c r="D144" s="296"/>
      <c r="E144" s="296"/>
      <c r="F144" s="296"/>
      <c r="G144" s="296"/>
      <c r="H144" s="296"/>
      <c r="I144" s="296"/>
      <c r="J144" s="295"/>
      <c r="K144" s="296"/>
      <c r="L144" s="296"/>
      <c r="M144" s="296"/>
      <c r="N144" s="297"/>
      <c r="O144" s="296"/>
      <c r="P144" s="296"/>
      <c r="Q144" s="298"/>
      <c r="R144" s="296"/>
      <c r="S144" s="296"/>
      <c r="T144" s="298"/>
      <c r="U144" s="298"/>
      <c r="V144" s="297"/>
      <c r="W144" s="298"/>
      <c r="X144" s="298"/>
      <c r="Y144" s="298"/>
      <c r="Z144" s="298"/>
      <c r="AA144" s="298"/>
      <c r="AB144" s="55"/>
      <c r="AC144" s="155"/>
    </row>
    <row r="145" ht="15.75" customHeight="1">
      <c r="A145" s="295"/>
      <c r="B145" s="296"/>
      <c r="C145" s="296"/>
      <c r="D145" s="296"/>
      <c r="E145" s="296"/>
      <c r="F145" s="296"/>
      <c r="G145" s="296"/>
      <c r="H145" s="296"/>
      <c r="I145" s="296"/>
      <c r="J145" s="295"/>
      <c r="K145" s="296"/>
      <c r="L145" s="296"/>
      <c r="M145" s="296"/>
      <c r="N145" s="297"/>
      <c r="O145" s="296"/>
      <c r="P145" s="296"/>
      <c r="Q145" s="298"/>
      <c r="R145" s="296"/>
      <c r="S145" s="296"/>
      <c r="T145" s="298"/>
      <c r="U145" s="298"/>
      <c r="V145" s="297"/>
      <c r="W145" s="298"/>
      <c r="X145" s="298"/>
      <c r="Y145" s="298"/>
      <c r="Z145" s="298"/>
      <c r="AA145" s="298"/>
      <c r="AB145" s="55"/>
      <c r="AC145" s="155"/>
    </row>
    <row r="146" ht="15.75" customHeight="1">
      <c r="A146" s="295"/>
      <c r="B146" s="296"/>
      <c r="C146" s="296"/>
      <c r="D146" s="296"/>
      <c r="E146" s="296"/>
      <c r="F146" s="296"/>
      <c r="G146" s="296"/>
      <c r="H146" s="296"/>
      <c r="I146" s="296"/>
      <c r="J146" s="295"/>
      <c r="K146" s="296"/>
      <c r="L146" s="296"/>
      <c r="M146" s="296"/>
      <c r="N146" s="297"/>
      <c r="O146" s="296"/>
      <c r="P146" s="296"/>
      <c r="Q146" s="298"/>
      <c r="R146" s="296"/>
      <c r="S146" s="296"/>
      <c r="T146" s="298"/>
      <c r="U146" s="298"/>
      <c r="V146" s="297"/>
      <c r="W146" s="298"/>
      <c r="X146" s="298"/>
      <c r="Y146" s="298"/>
      <c r="Z146" s="298"/>
      <c r="AA146" s="298"/>
      <c r="AB146" s="55"/>
      <c r="AC146" s="155"/>
    </row>
    <row r="147" ht="15.75" customHeight="1">
      <c r="A147" s="295"/>
      <c r="B147" s="296"/>
      <c r="C147" s="296"/>
      <c r="D147" s="296"/>
      <c r="E147" s="296"/>
      <c r="F147" s="296"/>
      <c r="G147" s="296"/>
      <c r="H147" s="296"/>
      <c r="I147" s="296"/>
      <c r="J147" s="295"/>
      <c r="K147" s="296"/>
      <c r="L147" s="296"/>
      <c r="M147" s="296"/>
      <c r="N147" s="297"/>
      <c r="O147" s="296"/>
      <c r="P147" s="296"/>
      <c r="Q147" s="298"/>
      <c r="R147" s="296"/>
      <c r="S147" s="296"/>
      <c r="T147" s="298"/>
      <c r="U147" s="298"/>
      <c r="V147" s="297"/>
      <c r="W147" s="298"/>
      <c r="X147" s="298"/>
      <c r="Y147" s="298"/>
      <c r="Z147" s="298"/>
      <c r="AA147" s="298"/>
      <c r="AB147" s="55"/>
      <c r="AC147" s="155"/>
    </row>
    <row r="148" ht="15.75" customHeight="1">
      <c r="A148" s="295"/>
      <c r="B148" s="296"/>
      <c r="C148" s="296"/>
      <c r="D148" s="296"/>
      <c r="E148" s="296"/>
      <c r="F148" s="296"/>
      <c r="G148" s="296"/>
      <c r="H148" s="296"/>
      <c r="I148" s="296"/>
      <c r="J148" s="295"/>
      <c r="K148" s="296"/>
      <c r="L148" s="296"/>
      <c r="M148" s="296"/>
      <c r="N148" s="297"/>
      <c r="O148" s="296"/>
      <c r="P148" s="296"/>
      <c r="Q148" s="298"/>
      <c r="R148" s="296"/>
      <c r="S148" s="296"/>
      <c r="T148" s="298"/>
      <c r="U148" s="298"/>
      <c r="V148" s="297"/>
      <c r="W148" s="298"/>
      <c r="X148" s="298"/>
      <c r="Y148" s="298"/>
      <c r="Z148" s="298"/>
      <c r="AA148" s="298"/>
      <c r="AB148" s="55"/>
      <c r="AC148" s="155"/>
    </row>
    <row r="149" ht="15.75" customHeight="1">
      <c r="A149" s="295"/>
      <c r="B149" s="296"/>
      <c r="C149" s="296"/>
      <c r="D149" s="296"/>
      <c r="E149" s="296"/>
      <c r="F149" s="296"/>
      <c r="G149" s="296"/>
      <c r="H149" s="296"/>
      <c r="I149" s="296"/>
      <c r="J149" s="295"/>
      <c r="K149" s="296"/>
      <c r="L149" s="296"/>
      <c r="M149" s="296"/>
      <c r="N149" s="297"/>
      <c r="O149" s="296"/>
      <c r="P149" s="296"/>
      <c r="Q149" s="298"/>
      <c r="R149" s="296"/>
      <c r="S149" s="296"/>
      <c r="T149" s="298"/>
      <c r="U149" s="298"/>
      <c r="V149" s="297"/>
      <c r="W149" s="298"/>
      <c r="X149" s="298"/>
      <c r="Y149" s="298"/>
      <c r="Z149" s="298"/>
      <c r="AA149" s="298"/>
      <c r="AB149" s="55"/>
      <c r="AC149" s="155"/>
    </row>
    <row r="150" ht="15.75" customHeight="1">
      <c r="A150" s="295"/>
      <c r="B150" s="296"/>
      <c r="C150" s="296"/>
      <c r="D150" s="296"/>
      <c r="E150" s="296"/>
      <c r="F150" s="296"/>
      <c r="G150" s="296"/>
      <c r="H150" s="296"/>
      <c r="I150" s="296"/>
      <c r="J150" s="295"/>
      <c r="K150" s="296"/>
      <c r="L150" s="296"/>
      <c r="M150" s="296"/>
      <c r="N150" s="297"/>
      <c r="O150" s="296"/>
      <c r="P150" s="296"/>
      <c r="Q150" s="298"/>
      <c r="R150" s="296"/>
      <c r="S150" s="296"/>
      <c r="T150" s="298"/>
      <c r="U150" s="298"/>
      <c r="V150" s="297"/>
      <c r="W150" s="298"/>
      <c r="X150" s="298"/>
      <c r="Y150" s="298"/>
      <c r="Z150" s="298"/>
      <c r="AA150" s="298"/>
      <c r="AB150" s="55"/>
      <c r="AC150" s="155"/>
    </row>
    <row r="151" ht="15.75" customHeight="1">
      <c r="A151" s="295"/>
      <c r="B151" s="296"/>
      <c r="C151" s="296"/>
      <c r="D151" s="296"/>
      <c r="E151" s="296"/>
      <c r="F151" s="296"/>
      <c r="G151" s="296"/>
      <c r="H151" s="296"/>
      <c r="I151" s="296"/>
      <c r="J151" s="295"/>
      <c r="K151" s="296"/>
      <c r="L151" s="296"/>
      <c r="M151" s="296"/>
      <c r="N151" s="297"/>
      <c r="O151" s="296"/>
      <c r="P151" s="296"/>
      <c r="Q151" s="298"/>
      <c r="R151" s="296"/>
      <c r="S151" s="296"/>
      <c r="T151" s="298"/>
      <c r="U151" s="298"/>
      <c r="V151" s="297"/>
      <c r="W151" s="298"/>
      <c r="X151" s="298"/>
      <c r="Y151" s="298"/>
      <c r="Z151" s="298"/>
      <c r="AA151" s="298"/>
      <c r="AB151" s="55"/>
      <c r="AC151" s="155"/>
    </row>
    <row r="152" ht="15.75" customHeight="1">
      <c r="A152" s="295"/>
      <c r="B152" s="296"/>
      <c r="C152" s="296"/>
      <c r="D152" s="296"/>
      <c r="E152" s="296"/>
      <c r="F152" s="296"/>
      <c r="G152" s="296"/>
      <c r="H152" s="296"/>
      <c r="I152" s="296"/>
      <c r="J152" s="295"/>
      <c r="K152" s="296"/>
      <c r="L152" s="296"/>
      <c r="M152" s="296"/>
      <c r="N152" s="297"/>
      <c r="O152" s="296"/>
      <c r="P152" s="296"/>
      <c r="Q152" s="298"/>
      <c r="R152" s="296"/>
      <c r="S152" s="296"/>
      <c r="T152" s="298"/>
      <c r="U152" s="298"/>
      <c r="V152" s="297"/>
      <c r="W152" s="298"/>
      <c r="X152" s="298"/>
      <c r="Y152" s="298"/>
      <c r="Z152" s="298"/>
      <c r="AA152" s="298"/>
      <c r="AB152" s="55"/>
      <c r="AC152" s="155"/>
    </row>
    <row r="153" ht="15.75" customHeight="1">
      <c r="A153" s="295"/>
      <c r="B153" s="296"/>
      <c r="C153" s="296"/>
      <c r="D153" s="296"/>
      <c r="E153" s="296"/>
      <c r="F153" s="296"/>
      <c r="G153" s="296"/>
      <c r="H153" s="296"/>
      <c r="I153" s="296"/>
      <c r="J153" s="295"/>
      <c r="K153" s="296"/>
      <c r="L153" s="296"/>
      <c r="M153" s="296"/>
      <c r="N153" s="297"/>
      <c r="O153" s="296"/>
      <c r="P153" s="296"/>
      <c r="Q153" s="298"/>
      <c r="R153" s="296"/>
      <c r="S153" s="296"/>
      <c r="T153" s="298"/>
      <c r="U153" s="298"/>
      <c r="V153" s="297"/>
      <c r="W153" s="298"/>
      <c r="X153" s="298"/>
      <c r="Y153" s="298"/>
      <c r="Z153" s="298"/>
      <c r="AA153" s="298"/>
      <c r="AB153" s="55"/>
      <c r="AC153" s="155"/>
    </row>
    <row r="154" ht="15.75" customHeight="1">
      <c r="A154" s="295"/>
      <c r="B154" s="296"/>
      <c r="C154" s="296"/>
      <c r="D154" s="296"/>
      <c r="E154" s="296"/>
      <c r="F154" s="296"/>
      <c r="G154" s="296"/>
      <c r="H154" s="296"/>
      <c r="I154" s="296"/>
      <c r="J154" s="295"/>
      <c r="K154" s="296"/>
      <c r="L154" s="296"/>
      <c r="M154" s="296"/>
      <c r="N154" s="297"/>
      <c r="O154" s="296"/>
      <c r="P154" s="296"/>
      <c r="Q154" s="298"/>
      <c r="R154" s="296"/>
      <c r="S154" s="296"/>
      <c r="T154" s="298"/>
      <c r="U154" s="298"/>
      <c r="V154" s="297"/>
      <c r="W154" s="298"/>
      <c r="X154" s="298"/>
      <c r="Y154" s="298"/>
      <c r="Z154" s="298"/>
      <c r="AA154" s="298"/>
      <c r="AB154" s="55"/>
      <c r="AC154" s="155"/>
    </row>
    <row r="155" ht="15.75" customHeight="1">
      <c r="A155" s="295"/>
      <c r="B155" s="296"/>
      <c r="C155" s="296"/>
      <c r="D155" s="296"/>
      <c r="E155" s="296"/>
      <c r="F155" s="296"/>
      <c r="G155" s="296"/>
      <c r="H155" s="296"/>
      <c r="I155" s="296"/>
      <c r="J155" s="295"/>
      <c r="K155" s="296"/>
      <c r="L155" s="296"/>
      <c r="M155" s="296"/>
      <c r="N155" s="297"/>
      <c r="O155" s="296"/>
      <c r="P155" s="296"/>
      <c r="Q155" s="298"/>
      <c r="R155" s="296"/>
      <c r="S155" s="296"/>
      <c r="T155" s="298"/>
      <c r="U155" s="298"/>
      <c r="V155" s="297"/>
      <c r="W155" s="298"/>
      <c r="X155" s="298"/>
      <c r="Y155" s="298"/>
      <c r="Z155" s="298"/>
      <c r="AA155" s="298"/>
      <c r="AB155" s="55"/>
      <c r="AC155" s="155"/>
    </row>
    <row r="156" ht="15.75" customHeight="1">
      <c r="A156" s="295"/>
      <c r="B156" s="296"/>
      <c r="C156" s="296"/>
      <c r="D156" s="296"/>
      <c r="E156" s="296"/>
      <c r="F156" s="296"/>
      <c r="G156" s="296"/>
      <c r="H156" s="296"/>
      <c r="I156" s="296"/>
      <c r="J156" s="295"/>
      <c r="K156" s="296"/>
      <c r="L156" s="296"/>
      <c r="M156" s="296"/>
      <c r="N156" s="297"/>
      <c r="O156" s="296"/>
      <c r="P156" s="296"/>
      <c r="Q156" s="298"/>
      <c r="R156" s="296"/>
      <c r="S156" s="296"/>
      <c r="T156" s="298"/>
      <c r="U156" s="298"/>
      <c r="V156" s="297"/>
      <c r="W156" s="298"/>
      <c r="X156" s="298"/>
      <c r="Y156" s="298"/>
      <c r="Z156" s="298"/>
      <c r="AA156" s="298"/>
      <c r="AB156" s="55"/>
      <c r="AC156" s="155"/>
    </row>
    <row r="157" ht="15.75" customHeight="1">
      <c r="A157" s="295"/>
      <c r="B157" s="296"/>
      <c r="C157" s="296"/>
      <c r="D157" s="296"/>
      <c r="E157" s="296"/>
      <c r="F157" s="296"/>
      <c r="G157" s="296"/>
      <c r="H157" s="296"/>
      <c r="I157" s="296"/>
      <c r="J157" s="295"/>
      <c r="K157" s="296"/>
      <c r="L157" s="296"/>
      <c r="M157" s="296"/>
      <c r="N157" s="297"/>
      <c r="O157" s="296"/>
      <c r="P157" s="296"/>
      <c r="Q157" s="298"/>
      <c r="R157" s="296"/>
      <c r="S157" s="296"/>
      <c r="T157" s="298"/>
      <c r="U157" s="298"/>
      <c r="V157" s="297"/>
      <c r="W157" s="298"/>
      <c r="X157" s="298"/>
      <c r="Y157" s="298"/>
      <c r="Z157" s="298"/>
      <c r="AA157" s="298"/>
      <c r="AB157" s="55"/>
      <c r="AC157" s="155"/>
    </row>
    <row r="158" ht="15.75" customHeight="1">
      <c r="A158" s="295"/>
      <c r="B158" s="296"/>
      <c r="C158" s="296"/>
      <c r="D158" s="296"/>
      <c r="E158" s="296"/>
      <c r="F158" s="296"/>
      <c r="G158" s="296"/>
      <c r="H158" s="296"/>
      <c r="I158" s="296"/>
      <c r="J158" s="295"/>
      <c r="K158" s="296"/>
      <c r="L158" s="296"/>
      <c r="M158" s="296"/>
      <c r="N158" s="297"/>
      <c r="O158" s="296"/>
      <c r="P158" s="296"/>
      <c r="Q158" s="298"/>
      <c r="R158" s="296"/>
      <c r="S158" s="296"/>
      <c r="T158" s="298"/>
      <c r="U158" s="298"/>
      <c r="V158" s="297"/>
      <c r="W158" s="298"/>
      <c r="X158" s="298"/>
      <c r="Y158" s="298"/>
      <c r="Z158" s="298"/>
      <c r="AA158" s="298"/>
      <c r="AB158" s="55"/>
      <c r="AC158" s="155"/>
    </row>
    <row r="159" ht="15.75" customHeight="1">
      <c r="A159" s="295"/>
      <c r="B159" s="296"/>
      <c r="C159" s="296"/>
      <c r="D159" s="296"/>
      <c r="E159" s="296"/>
      <c r="F159" s="296"/>
      <c r="G159" s="296"/>
      <c r="H159" s="296"/>
      <c r="I159" s="296"/>
      <c r="J159" s="295"/>
      <c r="K159" s="296"/>
      <c r="L159" s="296"/>
      <c r="M159" s="296"/>
      <c r="N159" s="297"/>
      <c r="O159" s="296"/>
      <c r="P159" s="296"/>
      <c r="Q159" s="298"/>
      <c r="R159" s="296"/>
      <c r="S159" s="296"/>
      <c r="T159" s="298"/>
      <c r="U159" s="298"/>
      <c r="V159" s="297"/>
      <c r="W159" s="298"/>
      <c r="X159" s="298"/>
      <c r="Y159" s="298"/>
      <c r="Z159" s="298"/>
      <c r="AA159" s="298"/>
      <c r="AB159" s="55"/>
      <c r="AC159" s="155"/>
    </row>
    <row r="160" ht="15.75" customHeight="1">
      <c r="A160" s="295"/>
      <c r="B160" s="296"/>
      <c r="C160" s="296"/>
      <c r="D160" s="296"/>
      <c r="E160" s="296"/>
      <c r="F160" s="296"/>
      <c r="G160" s="296"/>
      <c r="H160" s="296"/>
      <c r="I160" s="296"/>
      <c r="J160" s="295"/>
      <c r="K160" s="296"/>
      <c r="L160" s="296"/>
      <c r="M160" s="296"/>
      <c r="N160" s="297"/>
      <c r="O160" s="296"/>
      <c r="P160" s="296"/>
      <c r="Q160" s="298"/>
      <c r="R160" s="296"/>
      <c r="S160" s="296"/>
      <c r="T160" s="298"/>
      <c r="U160" s="298"/>
      <c r="V160" s="297"/>
      <c r="W160" s="298"/>
      <c r="X160" s="298"/>
      <c r="Y160" s="298"/>
      <c r="Z160" s="298"/>
      <c r="AA160" s="298"/>
      <c r="AB160" s="55"/>
      <c r="AC160" s="155"/>
    </row>
    <row r="161" ht="15.75" customHeight="1">
      <c r="A161" s="295"/>
      <c r="B161" s="296"/>
      <c r="C161" s="296"/>
      <c r="D161" s="296"/>
      <c r="E161" s="296"/>
      <c r="F161" s="296"/>
      <c r="G161" s="296"/>
      <c r="H161" s="296"/>
      <c r="I161" s="296"/>
      <c r="J161" s="295"/>
      <c r="K161" s="296"/>
      <c r="L161" s="296"/>
      <c r="M161" s="296"/>
      <c r="N161" s="297"/>
      <c r="O161" s="296"/>
      <c r="P161" s="296"/>
      <c r="Q161" s="298"/>
      <c r="R161" s="296"/>
      <c r="S161" s="296"/>
      <c r="T161" s="298"/>
      <c r="U161" s="298"/>
      <c r="V161" s="297"/>
      <c r="W161" s="298"/>
      <c r="X161" s="298"/>
      <c r="Y161" s="298"/>
      <c r="Z161" s="298"/>
      <c r="AA161" s="298"/>
      <c r="AB161" s="55"/>
      <c r="AC161" s="155"/>
    </row>
    <row r="162" ht="15.75" customHeight="1">
      <c r="A162" s="295"/>
      <c r="B162" s="296"/>
      <c r="C162" s="296"/>
      <c r="D162" s="296"/>
      <c r="E162" s="296"/>
      <c r="F162" s="296"/>
      <c r="G162" s="296"/>
      <c r="H162" s="296"/>
      <c r="I162" s="296"/>
      <c r="J162" s="295"/>
      <c r="K162" s="296"/>
      <c r="L162" s="296"/>
      <c r="M162" s="296"/>
      <c r="N162" s="297"/>
      <c r="O162" s="296"/>
      <c r="P162" s="296"/>
      <c r="Q162" s="298"/>
      <c r="R162" s="296"/>
      <c r="S162" s="296"/>
      <c r="T162" s="298"/>
      <c r="U162" s="298"/>
      <c r="V162" s="297"/>
      <c r="W162" s="298"/>
      <c r="X162" s="298"/>
      <c r="Y162" s="298"/>
      <c r="Z162" s="298"/>
      <c r="AA162" s="298"/>
      <c r="AB162" s="55"/>
      <c r="AC162" s="155"/>
    </row>
    <row r="163" ht="15.75" customHeight="1">
      <c r="A163" s="295"/>
      <c r="B163" s="296"/>
      <c r="C163" s="296"/>
      <c r="D163" s="296"/>
      <c r="E163" s="296"/>
      <c r="F163" s="296"/>
      <c r="G163" s="296"/>
      <c r="H163" s="296"/>
      <c r="I163" s="296"/>
      <c r="J163" s="295"/>
      <c r="K163" s="296"/>
      <c r="L163" s="296"/>
      <c r="M163" s="296"/>
      <c r="N163" s="297"/>
      <c r="O163" s="296"/>
      <c r="P163" s="296"/>
      <c r="Q163" s="298"/>
      <c r="R163" s="296"/>
      <c r="S163" s="296"/>
      <c r="T163" s="298"/>
      <c r="U163" s="298"/>
      <c r="V163" s="297"/>
      <c r="W163" s="298"/>
      <c r="X163" s="298"/>
      <c r="Y163" s="298"/>
      <c r="Z163" s="298"/>
      <c r="AA163" s="298"/>
      <c r="AB163" s="55"/>
      <c r="AC163" s="155"/>
    </row>
    <row r="164" ht="15.75" customHeight="1">
      <c r="A164" s="295"/>
      <c r="B164" s="296"/>
      <c r="C164" s="296"/>
      <c r="D164" s="296"/>
      <c r="E164" s="296"/>
      <c r="F164" s="296"/>
      <c r="G164" s="296"/>
      <c r="H164" s="296"/>
      <c r="I164" s="296"/>
      <c r="J164" s="295"/>
      <c r="K164" s="296"/>
      <c r="L164" s="296"/>
      <c r="M164" s="296"/>
      <c r="N164" s="297"/>
      <c r="O164" s="296"/>
      <c r="P164" s="296"/>
      <c r="Q164" s="298"/>
      <c r="R164" s="296"/>
      <c r="S164" s="296"/>
      <c r="T164" s="298"/>
      <c r="U164" s="298"/>
      <c r="V164" s="297"/>
      <c r="W164" s="298"/>
      <c r="X164" s="298"/>
      <c r="Y164" s="298"/>
      <c r="Z164" s="298"/>
      <c r="AA164" s="298"/>
      <c r="AB164" s="55"/>
      <c r="AC164" s="155"/>
    </row>
    <row r="165" ht="15.75" customHeight="1">
      <c r="A165" s="295"/>
      <c r="B165" s="296"/>
      <c r="C165" s="296"/>
      <c r="D165" s="296"/>
      <c r="E165" s="296"/>
      <c r="F165" s="296"/>
      <c r="G165" s="296"/>
      <c r="H165" s="296"/>
      <c r="I165" s="296"/>
      <c r="J165" s="295"/>
      <c r="K165" s="296"/>
      <c r="L165" s="296"/>
      <c r="M165" s="296"/>
      <c r="N165" s="297"/>
      <c r="O165" s="296"/>
      <c r="P165" s="296"/>
      <c r="Q165" s="298"/>
      <c r="R165" s="296"/>
      <c r="S165" s="296"/>
      <c r="T165" s="298"/>
      <c r="U165" s="298"/>
      <c r="V165" s="297"/>
      <c r="W165" s="298"/>
      <c r="X165" s="298"/>
      <c r="Y165" s="298"/>
      <c r="Z165" s="298"/>
      <c r="AA165" s="298"/>
      <c r="AB165" s="55"/>
      <c r="AC165" s="155"/>
    </row>
    <row r="166" ht="15.75" customHeight="1">
      <c r="A166" s="295"/>
      <c r="B166" s="296"/>
      <c r="C166" s="296"/>
      <c r="D166" s="296"/>
      <c r="E166" s="296"/>
      <c r="F166" s="296"/>
      <c r="G166" s="296"/>
      <c r="H166" s="296"/>
      <c r="I166" s="296"/>
      <c r="J166" s="295"/>
      <c r="K166" s="296"/>
      <c r="L166" s="296"/>
      <c r="M166" s="296"/>
      <c r="N166" s="297"/>
      <c r="O166" s="296"/>
      <c r="P166" s="296"/>
      <c r="Q166" s="298"/>
      <c r="R166" s="296"/>
      <c r="S166" s="296"/>
      <c r="T166" s="298"/>
      <c r="U166" s="298"/>
      <c r="V166" s="297"/>
      <c r="W166" s="298"/>
      <c r="X166" s="298"/>
      <c r="Y166" s="298"/>
      <c r="Z166" s="298"/>
      <c r="AA166" s="298"/>
      <c r="AB166" s="55"/>
      <c r="AC166" s="155"/>
    </row>
    <row r="167" ht="15.75" customHeight="1">
      <c r="A167" s="295"/>
      <c r="B167" s="296"/>
      <c r="C167" s="296"/>
      <c r="D167" s="296"/>
      <c r="E167" s="296"/>
      <c r="F167" s="296"/>
      <c r="G167" s="296"/>
      <c r="H167" s="296"/>
      <c r="I167" s="296"/>
      <c r="J167" s="295"/>
      <c r="K167" s="296"/>
      <c r="L167" s="296"/>
      <c r="M167" s="296"/>
      <c r="N167" s="297"/>
      <c r="O167" s="296"/>
      <c r="P167" s="296"/>
      <c r="Q167" s="298"/>
      <c r="R167" s="296"/>
      <c r="S167" s="296"/>
      <c r="T167" s="298"/>
      <c r="U167" s="298"/>
      <c r="V167" s="297"/>
      <c r="W167" s="298"/>
      <c r="X167" s="298"/>
      <c r="Y167" s="298"/>
      <c r="Z167" s="298"/>
      <c r="AA167" s="298"/>
      <c r="AB167" s="55"/>
      <c r="AC167" s="155"/>
    </row>
    <row r="168" ht="15.75" customHeight="1">
      <c r="A168" s="295"/>
      <c r="B168" s="296"/>
      <c r="C168" s="296"/>
      <c r="D168" s="296"/>
      <c r="E168" s="296"/>
      <c r="F168" s="296"/>
      <c r="G168" s="296"/>
      <c r="H168" s="296"/>
      <c r="I168" s="296"/>
      <c r="J168" s="295"/>
      <c r="K168" s="296"/>
      <c r="L168" s="296"/>
      <c r="M168" s="296"/>
      <c r="N168" s="297"/>
      <c r="O168" s="296"/>
      <c r="P168" s="296"/>
      <c r="Q168" s="298"/>
      <c r="R168" s="296"/>
      <c r="S168" s="296"/>
      <c r="T168" s="298"/>
      <c r="U168" s="298"/>
      <c r="V168" s="297"/>
      <c r="W168" s="298"/>
      <c r="X168" s="298"/>
      <c r="Y168" s="298"/>
      <c r="Z168" s="298"/>
      <c r="AA168" s="298"/>
      <c r="AB168" s="55"/>
      <c r="AC168" s="155"/>
    </row>
    <row r="169" ht="15.75" customHeight="1">
      <c r="A169" s="295"/>
      <c r="B169" s="296"/>
      <c r="C169" s="296"/>
      <c r="D169" s="296"/>
      <c r="E169" s="296"/>
      <c r="F169" s="296"/>
      <c r="G169" s="296"/>
      <c r="H169" s="296"/>
      <c r="I169" s="296"/>
      <c r="J169" s="295"/>
      <c r="K169" s="296"/>
      <c r="L169" s="296"/>
      <c r="M169" s="296"/>
      <c r="N169" s="297"/>
      <c r="O169" s="296"/>
      <c r="P169" s="296"/>
      <c r="Q169" s="298"/>
      <c r="R169" s="296"/>
      <c r="S169" s="296"/>
      <c r="T169" s="298"/>
      <c r="U169" s="298"/>
      <c r="V169" s="297"/>
      <c r="W169" s="298"/>
      <c r="X169" s="298"/>
      <c r="Y169" s="298"/>
      <c r="Z169" s="298"/>
      <c r="AA169" s="298"/>
      <c r="AB169" s="55"/>
      <c r="AC169" s="155"/>
    </row>
    <row r="170" ht="15.75" customHeight="1">
      <c r="A170" s="295"/>
      <c r="B170" s="296"/>
      <c r="C170" s="296"/>
      <c r="D170" s="296"/>
      <c r="E170" s="296"/>
      <c r="F170" s="296"/>
      <c r="G170" s="296"/>
      <c r="H170" s="296"/>
      <c r="I170" s="296"/>
      <c r="J170" s="295"/>
      <c r="K170" s="296"/>
      <c r="L170" s="296"/>
      <c r="M170" s="296"/>
      <c r="N170" s="297"/>
      <c r="O170" s="296"/>
      <c r="P170" s="296"/>
      <c r="Q170" s="298"/>
      <c r="R170" s="296"/>
      <c r="S170" s="296"/>
      <c r="T170" s="298"/>
      <c r="U170" s="298"/>
      <c r="V170" s="297"/>
      <c r="W170" s="298"/>
      <c r="X170" s="298"/>
      <c r="Y170" s="298"/>
      <c r="Z170" s="298"/>
      <c r="AA170" s="298"/>
      <c r="AB170" s="55"/>
      <c r="AC170" s="155"/>
    </row>
    <row r="171" ht="15.75" customHeight="1">
      <c r="A171" s="295"/>
      <c r="B171" s="296"/>
      <c r="C171" s="296"/>
      <c r="D171" s="296"/>
      <c r="E171" s="296"/>
      <c r="F171" s="296"/>
      <c r="G171" s="296"/>
      <c r="H171" s="296"/>
      <c r="I171" s="296"/>
      <c r="J171" s="295"/>
      <c r="K171" s="296"/>
      <c r="L171" s="296"/>
      <c r="M171" s="296"/>
      <c r="N171" s="297"/>
      <c r="O171" s="296"/>
      <c r="P171" s="296"/>
      <c r="Q171" s="298"/>
      <c r="R171" s="296"/>
      <c r="S171" s="296"/>
      <c r="T171" s="298"/>
      <c r="U171" s="298"/>
      <c r="V171" s="297"/>
      <c r="W171" s="298"/>
      <c r="X171" s="298"/>
      <c r="Y171" s="298"/>
      <c r="Z171" s="298"/>
      <c r="AA171" s="298"/>
      <c r="AB171" s="55"/>
      <c r="AC171" s="155"/>
    </row>
    <row r="172" ht="15.75" customHeight="1">
      <c r="A172" s="295"/>
      <c r="B172" s="296"/>
      <c r="C172" s="296"/>
      <c r="D172" s="296"/>
      <c r="E172" s="296"/>
      <c r="F172" s="296"/>
      <c r="G172" s="296"/>
      <c r="H172" s="296"/>
      <c r="I172" s="296"/>
      <c r="J172" s="295"/>
      <c r="K172" s="296"/>
      <c r="L172" s="296"/>
      <c r="M172" s="296"/>
      <c r="N172" s="297"/>
      <c r="O172" s="296"/>
      <c r="P172" s="296"/>
      <c r="Q172" s="298"/>
      <c r="R172" s="296"/>
      <c r="S172" s="296"/>
      <c r="T172" s="298"/>
      <c r="U172" s="298"/>
      <c r="V172" s="297"/>
      <c r="W172" s="298"/>
      <c r="X172" s="298"/>
      <c r="Y172" s="298"/>
      <c r="Z172" s="298"/>
      <c r="AA172" s="298"/>
      <c r="AB172" s="55"/>
      <c r="AC172" s="155"/>
    </row>
    <row r="173" ht="15.75" customHeight="1">
      <c r="A173" s="295"/>
      <c r="B173" s="296"/>
      <c r="C173" s="296"/>
      <c r="D173" s="296"/>
      <c r="E173" s="296"/>
      <c r="F173" s="296"/>
      <c r="G173" s="296"/>
      <c r="H173" s="296"/>
      <c r="I173" s="296"/>
      <c r="J173" s="295"/>
      <c r="K173" s="296"/>
      <c r="L173" s="296"/>
      <c r="M173" s="296"/>
      <c r="N173" s="297"/>
      <c r="O173" s="296"/>
      <c r="P173" s="296"/>
      <c r="Q173" s="298"/>
      <c r="R173" s="296"/>
      <c r="S173" s="296"/>
      <c r="T173" s="298"/>
      <c r="U173" s="298"/>
      <c r="V173" s="297"/>
      <c r="W173" s="298"/>
      <c r="X173" s="298"/>
      <c r="Y173" s="298"/>
      <c r="Z173" s="298"/>
      <c r="AA173" s="298"/>
      <c r="AB173" s="55"/>
      <c r="AC173" s="155"/>
    </row>
    <row r="174" ht="15.75" customHeight="1">
      <c r="A174" s="295"/>
      <c r="B174" s="296"/>
      <c r="C174" s="296"/>
      <c r="D174" s="296"/>
      <c r="E174" s="296"/>
      <c r="F174" s="296"/>
      <c r="G174" s="296"/>
      <c r="H174" s="296"/>
      <c r="I174" s="296"/>
      <c r="J174" s="295"/>
      <c r="K174" s="296"/>
      <c r="L174" s="296"/>
      <c r="M174" s="296"/>
      <c r="N174" s="297"/>
      <c r="O174" s="296"/>
      <c r="P174" s="296"/>
      <c r="Q174" s="298"/>
      <c r="R174" s="296"/>
      <c r="S174" s="296"/>
      <c r="T174" s="298"/>
      <c r="U174" s="298"/>
      <c r="V174" s="297"/>
      <c r="W174" s="298"/>
      <c r="X174" s="298"/>
      <c r="Y174" s="298"/>
      <c r="Z174" s="298"/>
      <c r="AA174" s="298"/>
      <c r="AB174" s="55"/>
      <c r="AC174" s="155"/>
    </row>
    <row r="175" ht="15.75" customHeight="1">
      <c r="A175" s="295"/>
      <c r="B175" s="296"/>
      <c r="C175" s="296"/>
      <c r="D175" s="296"/>
      <c r="E175" s="296"/>
      <c r="F175" s="296"/>
      <c r="G175" s="296"/>
      <c r="H175" s="296"/>
      <c r="I175" s="296"/>
      <c r="J175" s="295"/>
      <c r="K175" s="296"/>
      <c r="L175" s="296"/>
      <c r="M175" s="296"/>
      <c r="N175" s="297"/>
      <c r="O175" s="296"/>
      <c r="P175" s="296"/>
      <c r="Q175" s="298"/>
      <c r="R175" s="296"/>
      <c r="S175" s="296"/>
      <c r="T175" s="298"/>
      <c r="U175" s="298"/>
      <c r="V175" s="297"/>
      <c r="W175" s="298"/>
      <c r="X175" s="298"/>
      <c r="Y175" s="298"/>
      <c r="Z175" s="298"/>
      <c r="AA175" s="298"/>
      <c r="AB175" s="55"/>
      <c r="AC175" s="155"/>
    </row>
    <row r="176" ht="15.75" customHeight="1">
      <c r="A176" s="295"/>
      <c r="B176" s="296"/>
      <c r="C176" s="296"/>
      <c r="D176" s="296"/>
      <c r="E176" s="296"/>
      <c r="F176" s="296"/>
      <c r="G176" s="296"/>
      <c r="H176" s="296"/>
      <c r="I176" s="296"/>
      <c r="J176" s="295"/>
      <c r="K176" s="296"/>
      <c r="L176" s="296"/>
      <c r="M176" s="296"/>
      <c r="N176" s="297"/>
      <c r="O176" s="296"/>
      <c r="P176" s="296"/>
      <c r="Q176" s="298"/>
      <c r="R176" s="296"/>
      <c r="S176" s="296"/>
      <c r="T176" s="298"/>
      <c r="U176" s="298"/>
      <c r="V176" s="297"/>
      <c r="W176" s="298"/>
      <c r="X176" s="298"/>
      <c r="Y176" s="298"/>
      <c r="Z176" s="298"/>
      <c r="AA176" s="298"/>
      <c r="AB176" s="55"/>
      <c r="AC176" s="155"/>
    </row>
    <row r="177" ht="15.75" customHeight="1">
      <c r="A177" s="295"/>
      <c r="B177" s="296"/>
      <c r="C177" s="296"/>
      <c r="D177" s="296"/>
      <c r="E177" s="296"/>
      <c r="F177" s="296"/>
      <c r="G177" s="296"/>
      <c r="H177" s="296"/>
      <c r="I177" s="296"/>
      <c r="J177" s="295"/>
      <c r="K177" s="296"/>
      <c r="L177" s="296"/>
      <c r="M177" s="296"/>
      <c r="N177" s="297"/>
      <c r="O177" s="296"/>
      <c r="P177" s="296"/>
      <c r="Q177" s="298"/>
      <c r="R177" s="296"/>
      <c r="S177" s="296"/>
      <c r="T177" s="298"/>
      <c r="U177" s="298"/>
      <c r="V177" s="297"/>
      <c r="W177" s="298"/>
      <c r="X177" s="298"/>
      <c r="Y177" s="298"/>
      <c r="Z177" s="298"/>
      <c r="AA177" s="298"/>
      <c r="AB177" s="55"/>
      <c r="AC177" s="155"/>
    </row>
    <row r="178" ht="15.75" customHeight="1">
      <c r="A178" s="295"/>
      <c r="B178" s="296"/>
      <c r="C178" s="296"/>
      <c r="D178" s="296"/>
      <c r="E178" s="296"/>
      <c r="F178" s="296"/>
      <c r="G178" s="296"/>
      <c r="H178" s="296"/>
      <c r="I178" s="296"/>
      <c r="J178" s="295"/>
      <c r="K178" s="296"/>
      <c r="L178" s="296"/>
      <c r="M178" s="296"/>
      <c r="N178" s="297"/>
      <c r="O178" s="296"/>
      <c r="P178" s="296"/>
      <c r="Q178" s="298"/>
      <c r="R178" s="296"/>
      <c r="S178" s="296"/>
      <c r="T178" s="298"/>
      <c r="U178" s="298"/>
      <c r="V178" s="297"/>
      <c r="W178" s="298"/>
      <c r="X178" s="298"/>
      <c r="Y178" s="298"/>
      <c r="Z178" s="298"/>
      <c r="AA178" s="298"/>
      <c r="AB178" s="55"/>
      <c r="AC178" s="155"/>
    </row>
    <row r="179" ht="15.75" customHeight="1">
      <c r="A179" s="295"/>
      <c r="B179" s="296"/>
      <c r="C179" s="296"/>
      <c r="D179" s="296"/>
      <c r="E179" s="296"/>
      <c r="F179" s="296"/>
      <c r="G179" s="296"/>
      <c r="H179" s="296"/>
      <c r="I179" s="296"/>
      <c r="J179" s="295"/>
      <c r="K179" s="296"/>
      <c r="L179" s="296"/>
      <c r="M179" s="296"/>
      <c r="N179" s="297"/>
      <c r="O179" s="296"/>
      <c r="P179" s="296"/>
      <c r="Q179" s="298"/>
      <c r="R179" s="296"/>
      <c r="S179" s="296"/>
      <c r="T179" s="298"/>
      <c r="U179" s="298"/>
      <c r="V179" s="297"/>
      <c r="W179" s="298"/>
      <c r="X179" s="298"/>
      <c r="Y179" s="298"/>
      <c r="Z179" s="298"/>
      <c r="AA179" s="298"/>
      <c r="AB179" s="55"/>
      <c r="AC179" s="155"/>
    </row>
    <row r="180" ht="15.75" customHeight="1">
      <c r="A180" s="295"/>
      <c r="B180" s="296"/>
      <c r="C180" s="296"/>
      <c r="D180" s="296"/>
      <c r="E180" s="296"/>
      <c r="F180" s="296"/>
      <c r="G180" s="296"/>
      <c r="H180" s="296"/>
      <c r="I180" s="296"/>
      <c r="J180" s="295"/>
      <c r="K180" s="296"/>
      <c r="L180" s="296"/>
      <c r="M180" s="296"/>
      <c r="N180" s="297"/>
      <c r="O180" s="296"/>
      <c r="P180" s="296"/>
      <c r="Q180" s="298"/>
      <c r="R180" s="296"/>
      <c r="S180" s="296"/>
      <c r="T180" s="298"/>
      <c r="U180" s="298"/>
      <c r="V180" s="297"/>
      <c r="W180" s="298"/>
      <c r="X180" s="298"/>
      <c r="Y180" s="298"/>
      <c r="Z180" s="298"/>
      <c r="AA180" s="298"/>
      <c r="AB180" s="55"/>
      <c r="AC180" s="155"/>
    </row>
    <row r="181" ht="15.75" customHeight="1">
      <c r="A181" s="295"/>
      <c r="B181" s="296"/>
      <c r="C181" s="296"/>
      <c r="D181" s="296"/>
      <c r="E181" s="296"/>
      <c r="F181" s="296"/>
      <c r="G181" s="296"/>
      <c r="H181" s="296"/>
      <c r="I181" s="296"/>
      <c r="J181" s="295"/>
      <c r="K181" s="296"/>
      <c r="L181" s="296"/>
      <c r="M181" s="296"/>
      <c r="N181" s="297"/>
      <c r="O181" s="296"/>
      <c r="P181" s="296"/>
      <c r="Q181" s="298"/>
      <c r="R181" s="296"/>
      <c r="S181" s="296"/>
      <c r="T181" s="298"/>
      <c r="U181" s="298"/>
      <c r="V181" s="297"/>
      <c r="W181" s="298"/>
      <c r="X181" s="298"/>
      <c r="Y181" s="298"/>
      <c r="Z181" s="298"/>
      <c r="AA181" s="298"/>
      <c r="AB181" s="55"/>
      <c r="AC181" s="155"/>
    </row>
    <row r="182" ht="15.75" customHeight="1">
      <c r="A182" s="295"/>
      <c r="B182" s="296"/>
      <c r="C182" s="296"/>
      <c r="D182" s="296"/>
      <c r="E182" s="296"/>
      <c r="F182" s="296"/>
      <c r="G182" s="296"/>
      <c r="H182" s="296"/>
      <c r="I182" s="296"/>
      <c r="J182" s="295"/>
      <c r="K182" s="296"/>
      <c r="L182" s="296"/>
      <c r="M182" s="296"/>
      <c r="N182" s="297"/>
      <c r="O182" s="296"/>
      <c r="P182" s="296"/>
      <c r="Q182" s="298"/>
      <c r="R182" s="296"/>
      <c r="S182" s="296"/>
      <c r="T182" s="298"/>
      <c r="U182" s="298"/>
      <c r="V182" s="297"/>
      <c r="W182" s="298"/>
      <c r="X182" s="298"/>
      <c r="Y182" s="298"/>
      <c r="Z182" s="298"/>
      <c r="AA182" s="298"/>
      <c r="AB182" s="55"/>
      <c r="AC182" s="155"/>
    </row>
    <row r="183" ht="15.75" customHeight="1">
      <c r="A183" s="295"/>
      <c r="B183" s="296"/>
      <c r="C183" s="296"/>
      <c r="D183" s="296"/>
      <c r="E183" s="296"/>
      <c r="F183" s="296"/>
      <c r="G183" s="296"/>
      <c r="H183" s="296"/>
      <c r="I183" s="296"/>
      <c r="J183" s="295"/>
      <c r="K183" s="296"/>
      <c r="L183" s="296"/>
      <c r="M183" s="296"/>
      <c r="N183" s="297"/>
      <c r="O183" s="296"/>
      <c r="P183" s="296"/>
      <c r="Q183" s="298"/>
      <c r="R183" s="296"/>
      <c r="S183" s="296"/>
      <c r="T183" s="298"/>
      <c r="U183" s="298"/>
      <c r="V183" s="297"/>
      <c r="W183" s="298"/>
      <c r="X183" s="298"/>
      <c r="Y183" s="298"/>
      <c r="Z183" s="298"/>
      <c r="AA183" s="298"/>
      <c r="AB183" s="55"/>
      <c r="AC183" s="155"/>
    </row>
    <row r="184" ht="15.75" customHeight="1">
      <c r="A184" s="295"/>
      <c r="B184" s="296"/>
      <c r="C184" s="296"/>
      <c r="D184" s="296"/>
      <c r="E184" s="296"/>
      <c r="F184" s="296"/>
      <c r="G184" s="296"/>
      <c r="H184" s="296"/>
      <c r="I184" s="296"/>
      <c r="J184" s="295"/>
      <c r="K184" s="296"/>
      <c r="L184" s="296"/>
      <c r="M184" s="296"/>
      <c r="N184" s="297"/>
      <c r="O184" s="296"/>
      <c r="P184" s="296"/>
      <c r="Q184" s="298"/>
      <c r="R184" s="296"/>
      <c r="S184" s="296"/>
      <c r="T184" s="298"/>
      <c r="U184" s="298"/>
      <c r="V184" s="297"/>
      <c r="W184" s="298"/>
      <c r="X184" s="298"/>
      <c r="Y184" s="298"/>
      <c r="Z184" s="298"/>
      <c r="AA184" s="298"/>
      <c r="AB184" s="55"/>
      <c r="AC184" s="155"/>
    </row>
    <row r="185" ht="15.75" customHeight="1">
      <c r="A185" s="295"/>
      <c r="B185" s="296"/>
      <c r="C185" s="296"/>
      <c r="D185" s="296"/>
      <c r="E185" s="296"/>
      <c r="F185" s="296"/>
      <c r="G185" s="296"/>
      <c r="H185" s="296"/>
      <c r="I185" s="296"/>
      <c r="J185" s="295"/>
      <c r="K185" s="296"/>
      <c r="L185" s="296"/>
      <c r="M185" s="296"/>
      <c r="N185" s="297"/>
      <c r="O185" s="296"/>
      <c r="P185" s="296"/>
      <c r="Q185" s="298"/>
      <c r="R185" s="296"/>
      <c r="S185" s="296"/>
      <c r="T185" s="298"/>
      <c r="U185" s="298"/>
      <c r="V185" s="297"/>
      <c r="W185" s="298"/>
      <c r="X185" s="298"/>
      <c r="Y185" s="298"/>
      <c r="Z185" s="298"/>
      <c r="AA185" s="298"/>
      <c r="AB185" s="55"/>
      <c r="AC185" s="155"/>
    </row>
    <row r="186" ht="15.75" customHeight="1">
      <c r="A186" s="295"/>
      <c r="B186" s="296"/>
      <c r="C186" s="296"/>
      <c r="D186" s="296"/>
      <c r="E186" s="296"/>
      <c r="F186" s="296"/>
      <c r="G186" s="296"/>
      <c r="H186" s="296"/>
      <c r="I186" s="296"/>
      <c r="J186" s="295"/>
      <c r="K186" s="296"/>
      <c r="L186" s="296"/>
      <c r="M186" s="296"/>
      <c r="N186" s="297"/>
      <c r="O186" s="296"/>
      <c r="P186" s="296"/>
      <c r="Q186" s="298"/>
      <c r="R186" s="296"/>
      <c r="S186" s="296"/>
      <c r="T186" s="298"/>
      <c r="U186" s="298"/>
      <c r="V186" s="297"/>
      <c r="W186" s="298"/>
      <c r="X186" s="298"/>
      <c r="Y186" s="298"/>
      <c r="Z186" s="298"/>
      <c r="AA186" s="298"/>
      <c r="AB186" s="55"/>
      <c r="AC186" s="155"/>
    </row>
    <row r="187" ht="15.75" customHeight="1">
      <c r="A187" s="295"/>
      <c r="B187" s="296"/>
      <c r="C187" s="296"/>
      <c r="D187" s="296"/>
      <c r="E187" s="296"/>
      <c r="F187" s="296"/>
      <c r="G187" s="296"/>
      <c r="H187" s="296"/>
      <c r="I187" s="296"/>
      <c r="J187" s="295"/>
      <c r="K187" s="296"/>
      <c r="L187" s="296"/>
      <c r="M187" s="296"/>
      <c r="N187" s="297"/>
      <c r="O187" s="296"/>
      <c r="P187" s="296"/>
      <c r="Q187" s="298"/>
      <c r="R187" s="296"/>
      <c r="S187" s="296"/>
      <c r="T187" s="298"/>
      <c r="U187" s="298"/>
      <c r="V187" s="297"/>
      <c r="W187" s="298"/>
      <c r="X187" s="298"/>
      <c r="Y187" s="298"/>
      <c r="Z187" s="298"/>
      <c r="AA187" s="298"/>
      <c r="AB187" s="55"/>
      <c r="AC187" s="155"/>
    </row>
    <row r="188" ht="15.75" customHeight="1">
      <c r="A188" s="295"/>
      <c r="B188" s="296"/>
      <c r="C188" s="296"/>
      <c r="D188" s="296"/>
      <c r="E188" s="296"/>
      <c r="F188" s="296"/>
      <c r="G188" s="296"/>
      <c r="H188" s="296"/>
      <c r="I188" s="296"/>
      <c r="J188" s="295"/>
      <c r="K188" s="296"/>
      <c r="L188" s="296"/>
      <c r="M188" s="296"/>
      <c r="N188" s="297"/>
      <c r="O188" s="296"/>
      <c r="P188" s="296"/>
      <c r="Q188" s="298"/>
      <c r="R188" s="296"/>
      <c r="S188" s="296"/>
      <c r="T188" s="298"/>
      <c r="U188" s="298"/>
      <c r="V188" s="297"/>
      <c r="W188" s="298"/>
      <c r="X188" s="298"/>
      <c r="Y188" s="298"/>
      <c r="Z188" s="298"/>
      <c r="AA188" s="298"/>
      <c r="AB188" s="55"/>
      <c r="AC188" s="155"/>
    </row>
    <row r="189" ht="15.75" customHeight="1">
      <c r="A189" s="295"/>
      <c r="B189" s="296"/>
      <c r="C189" s="296"/>
      <c r="D189" s="296"/>
      <c r="E189" s="296"/>
      <c r="F189" s="296"/>
      <c r="G189" s="296"/>
      <c r="H189" s="296"/>
      <c r="I189" s="296"/>
      <c r="J189" s="295"/>
      <c r="K189" s="296"/>
      <c r="L189" s="296"/>
      <c r="M189" s="296"/>
      <c r="N189" s="297"/>
      <c r="O189" s="296"/>
      <c r="P189" s="296"/>
      <c r="Q189" s="298"/>
      <c r="R189" s="296"/>
      <c r="S189" s="296"/>
      <c r="T189" s="298"/>
      <c r="U189" s="298"/>
      <c r="V189" s="297"/>
      <c r="W189" s="298"/>
      <c r="X189" s="298"/>
      <c r="Y189" s="298"/>
      <c r="Z189" s="298"/>
      <c r="AA189" s="298"/>
      <c r="AB189" s="55"/>
      <c r="AC189" s="155"/>
    </row>
    <row r="190" ht="15.75" customHeight="1">
      <c r="A190" s="295"/>
      <c r="B190" s="296"/>
      <c r="C190" s="296"/>
      <c r="D190" s="296"/>
      <c r="E190" s="296"/>
      <c r="F190" s="296"/>
      <c r="G190" s="296"/>
      <c r="H190" s="296"/>
      <c r="I190" s="296"/>
      <c r="J190" s="295"/>
      <c r="K190" s="296"/>
      <c r="L190" s="296"/>
      <c r="M190" s="296"/>
      <c r="N190" s="297"/>
      <c r="O190" s="296"/>
      <c r="P190" s="296"/>
      <c r="Q190" s="298"/>
      <c r="R190" s="296"/>
      <c r="S190" s="296"/>
      <c r="T190" s="298"/>
      <c r="U190" s="298"/>
      <c r="V190" s="297"/>
      <c r="W190" s="298"/>
      <c r="X190" s="298"/>
      <c r="Y190" s="298"/>
      <c r="Z190" s="298"/>
      <c r="AA190" s="298"/>
      <c r="AB190" s="55"/>
      <c r="AC190" s="155"/>
    </row>
    <row r="191" ht="15.75" customHeight="1">
      <c r="A191" s="295"/>
      <c r="B191" s="296"/>
      <c r="C191" s="296"/>
      <c r="D191" s="296"/>
      <c r="E191" s="296"/>
      <c r="F191" s="296"/>
      <c r="G191" s="296"/>
      <c r="H191" s="296"/>
      <c r="I191" s="296"/>
      <c r="J191" s="295"/>
      <c r="K191" s="296"/>
      <c r="L191" s="296"/>
      <c r="M191" s="296"/>
      <c r="N191" s="297"/>
      <c r="O191" s="296"/>
      <c r="P191" s="296"/>
      <c r="Q191" s="298"/>
      <c r="R191" s="296"/>
      <c r="S191" s="296"/>
      <c r="T191" s="298"/>
      <c r="U191" s="298"/>
      <c r="V191" s="297"/>
      <c r="W191" s="298"/>
      <c r="X191" s="298"/>
      <c r="Y191" s="298"/>
      <c r="Z191" s="298"/>
      <c r="AA191" s="298"/>
      <c r="AB191" s="55"/>
      <c r="AC191" s="155"/>
    </row>
    <row r="192" ht="15.75" customHeight="1">
      <c r="A192" s="295"/>
      <c r="B192" s="296"/>
      <c r="C192" s="296"/>
      <c r="D192" s="296"/>
      <c r="E192" s="296"/>
      <c r="F192" s="296"/>
      <c r="G192" s="296"/>
      <c r="H192" s="296"/>
      <c r="I192" s="296"/>
      <c r="J192" s="295"/>
      <c r="K192" s="296"/>
      <c r="L192" s="296"/>
      <c r="M192" s="296"/>
      <c r="N192" s="297"/>
      <c r="O192" s="296"/>
      <c r="P192" s="296"/>
      <c r="Q192" s="298"/>
      <c r="R192" s="296"/>
      <c r="S192" s="296"/>
      <c r="T192" s="298"/>
      <c r="U192" s="298"/>
      <c r="V192" s="297"/>
      <c r="W192" s="298"/>
      <c r="X192" s="298"/>
      <c r="Y192" s="298"/>
      <c r="Z192" s="298"/>
      <c r="AA192" s="298"/>
      <c r="AB192" s="55"/>
      <c r="AC192" s="155"/>
    </row>
    <row r="193" ht="15.75" customHeight="1">
      <c r="A193" s="295"/>
      <c r="B193" s="296"/>
      <c r="C193" s="296"/>
      <c r="D193" s="296"/>
      <c r="E193" s="296"/>
      <c r="F193" s="296"/>
      <c r="G193" s="296"/>
      <c r="H193" s="296"/>
      <c r="I193" s="296"/>
      <c r="J193" s="295"/>
      <c r="K193" s="296"/>
      <c r="L193" s="296"/>
      <c r="M193" s="296"/>
      <c r="N193" s="297"/>
      <c r="O193" s="296"/>
      <c r="P193" s="296"/>
      <c r="Q193" s="298"/>
      <c r="R193" s="296"/>
      <c r="S193" s="296"/>
      <c r="T193" s="298"/>
      <c r="U193" s="298"/>
      <c r="V193" s="297"/>
      <c r="W193" s="298"/>
      <c r="X193" s="298"/>
      <c r="Y193" s="298"/>
      <c r="Z193" s="298"/>
      <c r="AA193" s="298"/>
      <c r="AB193" s="55"/>
      <c r="AC193" s="155"/>
    </row>
    <row r="194" ht="15.75" customHeight="1">
      <c r="A194" s="295"/>
      <c r="B194" s="296"/>
      <c r="C194" s="296"/>
      <c r="D194" s="296"/>
      <c r="E194" s="296"/>
      <c r="F194" s="296"/>
      <c r="G194" s="296"/>
      <c r="H194" s="296"/>
      <c r="I194" s="296"/>
      <c r="J194" s="295"/>
      <c r="K194" s="296"/>
      <c r="L194" s="296"/>
      <c r="M194" s="296"/>
      <c r="N194" s="297"/>
      <c r="O194" s="296"/>
      <c r="P194" s="296"/>
      <c r="Q194" s="298"/>
      <c r="R194" s="296"/>
      <c r="S194" s="296"/>
      <c r="T194" s="298"/>
      <c r="U194" s="298"/>
      <c r="V194" s="297"/>
      <c r="W194" s="298"/>
      <c r="X194" s="298"/>
      <c r="Y194" s="298"/>
      <c r="Z194" s="298"/>
      <c r="AA194" s="298"/>
      <c r="AB194" s="55"/>
      <c r="AC194" s="155"/>
    </row>
    <row r="195" ht="15.75" customHeight="1">
      <c r="A195" s="295"/>
      <c r="B195" s="296"/>
      <c r="C195" s="296"/>
      <c r="D195" s="296"/>
      <c r="E195" s="296"/>
      <c r="F195" s="296"/>
      <c r="G195" s="296"/>
      <c r="H195" s="296"/>
      <c r="I195" s="296"/>
      <c r="J195" s="295"/>
      <c r="K195" s="296"/>
      <c r="L195" s="296"/>
      <c r="M195" s="296"/>
      <c r="N195" s="297"/>
      <c r="O195" s="296"/>
      <c r="P195" s="296"/>
      <c r="Q195" s="298"/>
      <c r="R195" s="296"/>
      <c r="S195" s="296"/>
      <c r="T195" s="298"/>
      <c r="U195" s="298"/>
      <c r="V195" s="297"/>
      <c r="W195" s="298"/>
      <c r="X195" s="298"/>
      <c r="Y195" s="298"/>
      <c r="Z195" s="298"/>
      <c r="AA195" s="298"/>
      <c r="AB195" s="55"/>
      <c r="AC195" s="155"/>
    </row>
    <row r="196" ht="15.75" customHeight="1">
      <c r="A196" s="295"/>
      <c r="B196" s="296"/>
      <c r="C196" s="296"/>
      <c r="D196" s="296"/>
      <c r="E196" s="296"/>
      <c r="F196" s="296"/>
      <c r="G196" s="296"/>
      <c r="H196" s="296"/>
      <c r="I196" s="296"/>
      <c r="J196" s="295"/>
      <c r="K196" s="296"/>
      <c r="L196" s="296"/>
      <c r="M196" s="296"/>
      <c r="N196" s="297"/>
      <c r="O196" s="296"/>
      <c r="P196" s="296"/>
      <c r="Q196" s="298"/>
      <c r="R196" s="296"/>
      <c r="S196" s="296"/>
      <c r="T196" s="298"/>
      <c r="U196" s="298"/>
      <c r="V196" s="297"/>
      <c r="W196" s="298"/>
      <c r="X196" s="298"/>
      <c r="Y196" s="298"/>
      <c r="Z196" s="298"/>
      <c r="AA196" s="298"/>
      <c r="AB196" s="55"/>
      <c r="AC196" s="155"/>
    </row>
    <row r="197" ht="15.75" customHeight="1">
      <c r="A197" s="295"/>
      <c r="B197" s="296"/>
      <c r="C197" s="296"/>
      <c r="D197" s="296"/>
      <c r="E197" s="296"/>
      <c r="F197" s="296"/>
      <c r="G197" s="296"/>
      <c r="H197" s="296"/>
      <c r="I197" s="296"/>
      <c r="J197" s="295"/>
      <c r="K197" s="296"/>
      <c r="L197" s="296"/>
      <c r="M197" s="296"/>
      <c r="N197" s="297"/>
      <c r="O197" s="296"/>
      <c r="P197" s="296"/>
      <c r="Q197" s="298"/>
      <c r="R197" s="296"/>
      <c r="S197" s="296"/>
      <c r="T197" s="298"/>
      <c r="U197" s="298"/>
      <c r="V197" s="297"/>
      <c r="W197" s="298"/>
      <c r="X197" s="298"/>
      <c r="Y197" s="298"/>
      <c r="Z197" s="298"/>
      <c r="AA197" s="298"/>
      <c r="AB197" s="55"/>
      <c r="AC197" s="155"/>
    </row>
    <row r="198" ht="15.75" customHeight="1">
      <c r="A198" s="295"/>
      <c r="B198" s="296"/>
      <c r="C198" s="296"/>
      <c r="D198" s="296"/>
      <c r="E198" s="296"/>
      <c r="F198" s="296"/>
      <c r="G198" s="296"/>
      <c r="H198" s="296"/>
      <c r="I198" s="296"/>
      <c r="J198" s="295"/>
      <c r="K198" s="296"/>
      <c r="L198" s="296"/>
      <c r="M198" s="296"/>
      <c r="N198" s="297"/>
      <c r="O198" s="296"/>
      <c r="P198" s="296"/>
      <c r="Q198" s="298"/>
      <c r="R198" s="296"/>
      <c r="S198" s="296"/>
      <c r="T198" s="298"/>
      <c r="U198" s="298"/>
      <c r="V198" s="297"/>
      <c r="W198" s="298"/>
      <c r="X198" s="298"/>
      <c r="Y198" s="298"/>
      <c r="Z198" s="298"/>
      <c r="AA198" s="298"/>
      <c r="AB198" s="55"/>
      <c r="AC198" s="155"/>
    </row>
    <row r="199" ht="15.75" customHeight="1">
      <c r="A199" s="295"/>
      <c r="B199" s="296"/>
      <c r="C199" s="296"/>
      <c r="D199" s="296"/>
      <c r="E199" s="296"/>
      <c r="F199" s="296"/>
      <c r="G199" s="296"/>
      <c r="H199" s="296"/>
      <c r="I199" s="296"/>
      <c r="J199" s="295"/>
      <c r="K199" s="296"/>
      <c r="L199" s="296"/>
      <c r="M199" s="296"/>
      <c r="N199" s="297"/>
      <c r="O199" s="296"/>
      <c r="P199" s="296"/>
      <c r="Q199" s="298"/>
      <c r="R199" s="296"/>
      <c r="S199" s="296"/>
      <c r="T199" s="298"/>
      <c r="U199" s="298"/>
      <c r="V199" s="297"/>
      <c r="W199" s="298"/>
      <c r="X199" s="298"/>
      <c r="Y199" s="298"/>
      <c r="Z199" s="298"/>
      <c r="AA199" s="298"/>
      <c r="AB199" s="55"/>
      <c r="AC199" s="155"/>
    </row>
    <row r="200" ht="15.75" customHeight="1">
      <c r="A200" s="295"/>
      <c r="B200" s="296"/>
      <c r="C200" s="296"/>
      <c r="D200" s="296"/>
      <c r="E200" s="296"/>
      <c r="F200" s="296"/>
      <c r="G200" s="296"/>
      <c r="H200" s="296"/>
      <c r="I200" s="296"/>
      <c r="J200" s="295"/>
      <c r="K200" s="296"/>
      <c r="L200" s="296"/>
      <c r="M200" s="296"/>
      <c r="N200" s="297"/>
      <c r="O200" s="296"/>
      <c r="P200" s="296"/>
      <c r="Q200" s="298"/>
      <c r="R200" s="296"/>
      <c r="S200" s="296"/>
      <c r="T200" s="298"/>
      <c r="U200" s="298"/>
      <c r="V200" s="297"/>
      <c r="W200" s="298"/>
      <c r="X200" s="298"/>
      <c r="Y200" s="298"/>
      <c r="Z200" s="298"/>
      <c r="AA200" s="298"/>
      <c r="AB200" s="55"/>
      <c r="AC200" s="155"/>
    </row>
    <row r="201" ht="15.75" customHeight="1">
      <c r="A201" s="295"/>
      <c r="B201" s="296"/>
      <c r="C201" s="296"/>
      <c r="D201" s="296"/>
      <c r="E201" s="296"/>
      <c r="F201" s="296"/>
      <c r="G201" s="296"/>
      <c r="H201" s="296"/>
      <c r="I201" s="296"/>
      <c r="J201" s="295"/>
      <c r="K201" s="296"/>
      <c r="L201" s="296"/>
      <c r="M201" s="296"/>
      <c r="N201" s="297"/>
      <c r="O201" s="296"/>
      <c r="P201" s="296"/>
      <c r="Q201" s="298"/>
      <c r="R201" s="296"/>
      <c r="S201" s="296"/>
      <c r="T201" s="298"/>
      <c r="U201" s="298"/>
      <c r="V201" s="297"/>
      <c r="W201" s="298"/>
      <c r="X201" s="298"/>
      <c r="Y201" s="298"/>
      <c r="Z201" s="298"/>
      <c r="AA201" s="298"/>
      <c r="AB201" s="55"/>
      <c r="AC201" s="155"/>
    </row>
    <row r="202" ht="15.75" customHeight="1">
      <c r="A202" s="295"/>
      <c r="B202" s="296"/>
      <c r="C202" s="296"/>
      <c r="D202" s="296"/>
      <c r="E202" s="296"/>
      <c r="F202" s="296"/>
      <c r="G202" s="296"/>
      <c r="H202" s="296"/>
      <c r="I202" s="296"/>
      <c r="J202" s="295"/>
      <c r="K202" s="296"/>
      <c r="L202" s="296"/>
      <c r="M202" s="296"/>
      <c r="N202" s="297"/>
      <c r="O202" s="296"/>
      <c r="P202" s="296"/>
      <c r="Q202" s="298"/>
      <c r="R202" s="296"/>
      <c r="S202" s="296"/>
      <c r="T202" s="298"/>
      <c r="U202" s="298"/>
      <c r="V202" s="297"/>
      <c r="W202" s="298"/>
      <c r="X202" s="298"/>
      <c r="Y202" s="298"/>
      <c r="Z202" s="298"/>
      <c r="AA202" s="298"/>
      <c r="AB202" s="55"/>
      <c r="AC202" s="155"/>
    </row>
    <row r="203" ht="15.75" customHeight="1">
      <c r="A203" s="295"/>
      <c r="B203" s="296"/>
      <c r="C203" s="296"/>
      <c r="D203" s="296"/>
      <c r="E203" s="296"/>
      <c r="F203" s="296"/>
      <c r="G203" s="296"/>
      <c r="H203" s="296"/>
      <c r="I203" s="296"/>
      <c r="J203" s="295"/>
      <c r="K203" s="296"/>
      <c r="L203" s="296"/>
      <c r="M203" s="296"/>
      <c r="N203" s="297"/>
      <c r="O203" s="296"/>
      <c r="P203" s="296"/>
      <c r="Q203" s="298"/>
      <c r="R203" s="296"/>
      <c r="S203" s="296"/>
      <c r="T203" s="298"/>
      <c r="U203" s="298"/>
      <c r="V203" s="297"/>
      <c r="W203" s="298"/>
      <c r="X203" s="298"/>
      <c r="Y203" s="298"/>
      <c r="Z203" s="298"/>
      <c r="AA203" s="298"/>
      <c r="AB203" s="55"/>
      <c r="AC203" s="155"/>
    </row>
    <row r="204" ht="15.75" customHeight="1">
      <c r="A204" s="295"/>
      <c r="B204" s="296"/>
      <c r="C204" s="296"/>
      <c r="D204" s="296"/>
      <c r="E204" s="296"/>
      <c r="F204" s="296"/>
      <c r="G204" s="296"/>
      <c r="H204" s="296"/>
      <c r="I204" s="296"/>
      <c r="J204" s="295"/>
      <c r="K204" s="296"/>
      <c r="L204" s="296"/>
      <c r="M204" s="296"/>
      <c r="N204" s="297"/>
      <c r="O204" s="296"/>
      <c r="P204" s="296"/>
      <c r="Q204" s="298"/>
      <c r="R204" s="296"/>
      <c r="S204" s="296"/>
      <c r="T204" s="298"/>
      <c r="U204" s="298"/>
      <c r="V204" s="297"/>
      <c r="W204" s="298"/>
      <c r="X204" s="298"/>
      <c r="Y204" s="298"/>
      <c r="Z204" s="298"/>
      <c r="AA204" s="298"/>
      <c r="AB204" s="55"/>
      <c r="AC204" s="155"/>
    </row>
    <row r="205" ht="15.75" customHeight="1">
      <c r="A205" s="295"/>
      <c r="B205" s="296"/>
      <c r="C205" s="296"/>
      <c r="D205" s="296"/>
      <c r="E205" s="296"/>
      <c r="F205" s="296"/>
      <c r="G205" s="296"/>
      <c r="H205" s="296"/>
      <c r="I205" s="296"/>
      <c r="J205" s="295"/>
      <c r="K205" s="296"/>
      <c r="L205" s="296"/>
      <c r="M205" s="296"/>
      <c r="N205" s="297"/>
      <c r="O205" s="296"/>
      <c r="P205" s="296"/>
      <c r="Q205" s="298"/>
      <c r="R205" s="296"/>
      <c r="S205" s="296"/>
      <c r="T205" s="298"/>
      <c r="U205" s="298"/>
      <c r="V205" s="297"/>
      <c r="W205" s="298"/>
      <c r="X205" s="298"/>
      <c r="Y205" s="298"/>
      <c r="Z205" s="298"/>
      <c r="AA205" s="298"/>
      <c r="AB205" s="55"/>
      <c r="AC205" s="155"/>
    </row>
    <row r="206" ht="15.75" customHeight="1">
      <c r="A206" s="295"/>
      <c r="B206" s="296"/>
      <c r="C206" s="296"/>
      <c r="D206" s="296"/>
      <c r="E206" s="296"/>
      <c r="F206" s="296"/>
      <c r="G206" s="296"/>
      <c r="H206" s="296"/>
      <c r="I206" s="296"/>
      <c r="J206" s="295"/>
      <c r="K206" s="296"/>
      <c r="L206" s="296"/>
      <c r="M206" s="296"/>
      <c r="N206" s="297"/>
      <c r="O206" s="296"/>
      <c r="P206" s="296"/>
      <c r="Q206" s="298"/>
      <c r="R206" s="296"/>
      <c r="S206" s="296"/>
      <c r="T206" s="298"/>
      <c r="U206" s="298"/>
      <c r="V206" s="297"/>
      <c r="W206" s="298"/>
      <c r="X206" s="298"/>
      <c r="Y206" s="298"/>
      <c r="Z206" s="298"/>
      <c r="AA206" s="298"/>
      <c r="AB206" s="55"/>
      <c r="AC206" s="155"/>
    </row>
    <row r="207" ht="15.75" customHeight="1">
      <c r="A207" s="295"/>
      <c r="B207" s="296"/>
      <c r="C207" s="296"/>
      <c r="D207" s="296"/>
      <c r="E207" s="296"/>
      <c r="F207" s="296"/>
      <c r="G207" s="296"/>
      <c r="H207" s="296"/>
      <c r="I207" s="296"/>
      <c r="J207" s="295"/>
      <c r="K207" s="296"/>
      <c r="L207" s="296"/>
      <c r="M207" s="296"/>
      <c r="N207" s="297"/>
      <c r="O207" s="296"/>
      <c r="P207" s="296"/>
      <c r="Q207" s="298"/>
      <c r="R207" s="296"/>
      <c r="S207" s="296"/>
      <c r="T207" s="298"/>
      <c r="U207" s="298"/>
      <c r="V207" s="297"/>
      <c r="W207" s="298"/>
      <c r="X207" s="298"/>
      <c r="Y207" s="298"/>
      <c r="Z207" s="298"/>
      <c r="AA207" s="298"/>
      <c r="AB207" s="55"/>
      <c r="AC207" s="155"/>
    </row>
    <row r="208" ht="15.75" customHeight="1">
      <c r="A208" s="295"/>
      <c r="B208" s="296"/>
      <c r="C208" s="296"/>
      <c r="D208" s="296"/>
      <c r="E208" s="296"/>
      <c r="F208" s="296"/>
      <c r="G208" s="296"/>
      <c r="H208" s="296"/>
      <c r="I208" s="296"/>
      <c r="J208" s="295"/>
      <c r="K208" s="296"/>
      <c r="L208" s="296"/>
      <c r="M208" s="296"/>
      <c r="N208" s="297"/>
      <c r="O208" s="296"/>
      <c r="P208" s="296"/>
      <c r="Q208" s="298"/>
      <c r="R208" s="296"/>
      <c r="S208" s="296"/>
      <c r="T208" s="298"/>
      <c r="U208" s="298"/>
      <c r="V208" s="297"/>
      <c r="W208" s="298"/>
      <c r="X208" s="298"/>
      <c r="Y208" s="298"/>
      <c r="Z208" s="298"/>
      <c r="AA208" s="298"/>
      <c r="AB208" s="55"/>
      <c r="AC208" s="155"/>
    </row>
    <row r="209" ht="15.75" customHeight="1">
      <c r="A209" s="295"/>
      <c r="B209" s="296"/>
      <c r="C209" s="296"/>
      <c r="D209" s="296"/>
      <c r="E209" s="296"/>
      <c r="F209" s="296"/>
      <c r="G209" s="296"/>
      <c r="H209" s="296"/>
      <c r="I209" s="296"/>
      <c r="J209" s="295"/>
      <c r="K209" s="296"/>
      <c r="L209" s="296"/>
      <c r="M209" s="296"/>
      <c r="N209" s="297"/>
      <c r="O209" s="296"/>
      <c r="P209" s="296"/>
      <c r="Q209" s="298"/>
      <c r="R209" s="296"/>
      <c r="S209" s="296"/>
      <c r="T209" s="298"/>
      <c r="U209" s="298"/>
      <c r="V209" s="297"/>
      <c r="W209" s="298"/>
      <c r="X209" s="298"/>
      <c r="Y209" s="298"/>
      <c r="Z209" s="298"/>
      <c r="AA209" s="298"/>
      <c r="AB209" s="55"/>
      <c r="AC209" s="155"/>
    </row>
    <row r="210" ht="15.75" customHeight="1">
      <c r="A210" s="295"/>
      <c r="B210" s="296"/>
      <c r="C210" s="296"/>
      <c r="D210" s="296"/>
      <c r="E210" s="296"/>
      <c r="F210" s="296"/>
      <c r="G210" s="296"/>
      <c r="H210" s="296"/>
      <c r="I210" s="296"/>
      <c r="J210" s="295"/>
      <c r="K210" s="296"/>
      <c r="L210" s="296"/>
      <c r="M210" s="296"/>
      <c r="N210" s="297"/>
      <c r="O210" s="296"/>
      <c r="P210" s="296"/>
      <c r="Q210" s="298"/>
      <c r="R210" s="296"/>
      <c r="S210" s="296"/>
      <c r="T210" s="298"/>
      <c r="U210" s="298"/>
      <c r="V210" s="297"/>
      <c r="W210" s="298"/>
      <c r="X210" s="298"/>
      <c r="Y210" s="298"/>
      <c r="Z210" s="298"/>
      <c r="AA210" s="298"/>
      <c r="AB210" s="55"/>
      <c r="AC210" s="155"/>
    </row>
    <row r="211" ht="15.75" customHeight="1">
      <c r="A211" s="295"/>
      <c r="B211" s="296"/>
      <c r="C211" s="296"/>
      <c r="D211" s="296"/>
      <c r="E211" s="296"/>
      <c r="F211" s="296"/>
      <c r="G211" s="296"/>
      <c r="H211" s="296"/>
      <c r="I211" s="296"/>
      <c r="J211" s="295"/>
      <c r="K211" s="296"/>
      <c r="L211" s="296"/>
      <c r="M211" s="296"/>
      <c r="N211" s="297"/>
      <c r="O211" s="296"/>
      <c r="P211" s="296"/>
      <c r="Q211" s="298"/>
      <c r="R211" s="296"/>
      <c r="S211" s="296"/>
      <c r="T211" s="298"/>
      <c r="U211" s="298"/>
      <c r="V211" s="297"/>
      <c r="W211" s="298"/>
      <c r="X211" s="298"/>
      <c r="Y211" s="298"/>
      <c r="Z211" s="298"/>
      <c r="AA211" s="298"/>
      <c r="AB211" s="55"/>
      <c r="AC211" s="155"/>
    </row>
    <row r="212" ht="15.75" customHeight="1">
      <c r="A212" s="295"/>
      <c r="B212" s="296"/>
      <c r="C212" s="296"/>
      <c r="D212" s="296"/>
      <c r="E212" s="296"/>
      <c r="F212" s="296"/>
      <c r="G212" s="296"/>
      <c r="H212" s="296"/>
      <c r="I212" s="296"/>
      <c r="J212" s="295"/>
      <c r="K212" s="296"/>
      <c r="L212" s="296"/>
      <c r="M212" s="296"/>
      <c r="N212" s="297"/>
      <c r="O212" s="296"/>
      <c r="P212" s="296"/>
      <c r="Q212" s="298"/>
      <c r="R212" s="296"/>
      <c r="S212" s="296"/>
      <c r="T212" s="298"/>
      <c r="U212" s="298"/>
      <c r="V212" s="297"/>
      <c r="W212" s="298"/>
      <c r="X212" s="298"/>
      <c r="Y212" s="298"/>
      <c r="Z212" s="298"/>
      <c r="AA212" s="298"/>
      <c r="AB212" s="55"/>
      <c r="AC212" s="155"/>
    </row>
    <row r="213" ht="15.75" customHeight="1">
      <c r="A213" s="295"/>
      <c r="B213" s="296"/>
      <c r="C213" s="296"/>
      <c r="D213" s="296"/>
      <c r="E213" s="296"/>
      <c r="F213" s="296"/>
      <c r="G213" s="296"/>
      <c r="H213" s="296"/>
      <c r="I213" s="296"/>
      <c r="J213" s="295"/>
      <c r="K213" s="296"/>
      <c r="L213" s="296"/>
      <c r="M213" s="296"/>
      <c r="N213" s="297"/>
      <c r="O213" s="296"/>
      <c r="P213" s="296"/>
      <c r="Q213" s="298"/>
      <c r="R213" s="296"/>
      <c r="S213" s="296"/>
      <c r="T213" s="298"/>
      <c r="U213" s="298"/>
      <c r="V213" s="297"/>
      <c r="W213" s="298"/>
      <c r="X213" s="298"/>
      <c r="Y213" s="298"/>
      <c r="Z213" s="298"/>
      <c r="AA213" s="298"/>
      <c r="AB213" s="55"/>
      <c r="AC213" s="155"/>
    </row>
    <row r="214" ht="15.75" customHeight="1">
      <c r="A214" s="295"/>
      <c r="B214" s="296"/>
      <c r="C214" s="296"/>
      <c r="D214" s="296"/>
      <c r="E214" s="296"/>
      <c r="F214" s="296"/>
      <c r="G214" s="296"/>
      <c r="H214" s="296"/>
      <c r="I214" s="296"/>
      <c r="J214" s="295"/>
      <c r="K214" s="296"/>
      <c r="L214" s="296"/>
      <c r="M214" s="296"/>
      <c r="N214" s="297"/>
      <c r="O214" s="296"/>
      <c r="P214" s="296"/>
      <c r="Q214" s="298"/>
      <c r="R214" s="296"/>
      <c r="S214" s="296"/>
      <c r="T214" s="298"/>
      <c r="U214" s="298"/>
      <c r="V214" s="297"/>
      <c r="W214" s="298"/>
      <c r="X214" s="298"/>
      <c r="Y214" s="298"/>
      <c r="Z214" s="298"/>
      <c r="AA214" s="298"/>
      <c r="AB214" s="55"/>
      <c r="AC214" s="155"/>
    </row>
    <row r="215" ht="15.75" customHeight="1">
      <c r="A215" s="295"/>
      <c r="B215" s="296"/>
      <c r="C215" s="296"/>
      <c r="D215" s="296"/>
      <c r="E215" s="296"/>
      <c r="F215" s="296"/>
      <c r="G215" s="296"/>
      <c r="H215" s="296"/>
      <c r="I215" s="296"/>
      <c r="J215" s="295"/>
      <c r="K215" s="296"/>
      <c r="L215" s="296"/>
      <c r="M215" s="296"/>
      <c r="N215" s="297"/>
      <c r="O215" s="296"/>
      <c r="P215" s="296"/>
      <c r="Q215" s="298"/>
      <c r="R215" s="296"/>
      <c r="S215" s="296"/>
      <c r="T215" s="298"/>
      <c r="U215" s="298"/>
      <c r="V215" s="297"/>
      <c r="W215" s="298"/>
      <c r="X215" s="298"/>
      <c r="Y215" s="298"/>
      <c r="Z215" s="298"/>
      <c r="AA215" s="298"/>
      <c r="AB215" s="55"/>
      <c r="AC215" s="155"/>
    </row>
    <row r="216" ht="15.75" customHeight="1">
      <c r="A216" s="295"/>
      <c r="B216" s="296"/>
      <c r="C216" s="296"/>
      <c r="D216" s="296"/>
      <c r="E216" s="296"/>
      <c r="F216" s="296"/>
      <c r="G216" s="296"/>
      <c r="H216" s="296"/>
      <c r="I216" s="296"/>
      <c r="J216" s="295"/>
      <c r="K216" s="296"/>
      <c r="L216" s="296"/>
      <c r="M216" s="296"/>
      <c r="N216" s="297"/>
      <c r="O216" s="296"/>
      <c r="P216" s="296"/>
      <c r="Q216" s="298"/>
      <c r="R216" s="296"/>
      <c r="S216" s="296"/>
      <c r="T216" s="298"/>
      <c r="U216" s="298"/>
      <c r="V216" s="297"/>
      <c r="W216" s="298"/>
      <c r="X216" s="298"/>
      <c r="Y216" s="298"/>
      <c r="Z216" s="298"/>
      <c r="AA216" s="298"/>
      <c r="AB216" s="55"/>
      <c r="AC216" s="155"/>
    </row>
    <row r="217" ht="15.75" customHeight="1">
      <c r="A217" s="295"/>
      <c r="B217" s="296"/>
      <c r="C217" s="296"/>
      <c r="D217" s="296"/>
      <c r="E217" s="296"/>
      <c r="F217" s="296"/>
      <c r="G217" s="296"/>
      <c r="H217" s="296"/>
      <c r="I217" s="296"/>
      <c r="J217" s="295"/>
      <c r="K217" s="296"/>
      <c r="L217" s="296"/>
      <c r="M217" s="296"/>
      <c r="N217" s="297"/>
      <c r="O217" s="296"/>
      <c r="P217" s="296"/>
      <c r="Q217" s="298"/>
      <c r="R217" s="296"/>
      <c r="S217" s="296"/>
      <c r="T217" s="298"/>
      <c r="U217" s="298"/>
      <c r="V217" s="297"/>
      <c r="W217" s="298"/>
      <c r="X217" s="298"/>
      <c r="Y217" s="298"/>
      <c r="Z217" s="298"/>
      <c r="AA217" s="298"/>
      <c r="AB217" s="55"/>
      <c r="AC217" s="155"/>
    </row>
    <row r="218" ht="15.75" customHeight="1">
      <c r="A218" s="295"/>
      <c r="B218" s="296"/>
      <c r="C218" s="296"/>
      <c r="D218" s="296"/>
      <c r="E218" s="296"/>
      <c r="F218" s="296"/>
      <c r="G218" s="296"/>
      <c r="H218" s="296"/>
      <c r="I218" s="296"/>
      <c r="J218" s="295"/>
      <c r="K218" s="296"/>
      <c r="L218" s="296"/>
      <c r="M218" s="296"/>
      <c r="N218" s="297"/>
      <c r="O218" s="296"/>
      <c r="P218" s="296"/>
      <c r="Q218" s="298"/>
      <c r="R218" s="296"/>
      <c r="S218" s="296"/>
      <c r="T218" s="298"/>
      <c r="U218" s="298"/>
      <c r="V218" s="297"/>
      <c r="W218" s="298"/>
      <c r="X218" s="298"/>
      <c r="Y218" s="298"/>
      <c r="Z218" s="298"/>
      <c r="AA218" s="298"/>
      <c r="AB218" s="55"/>
      <c r="AC218" s="155"/>
    </row>
    <row r="219" ht="15.75" customHeight="1">
      <c r="A219" s="295"/>
      <c r="B219" s="296"/>
      <c r="C219" s="296"/>
      <c r="D219" s="296"/>
      <c r="E219" s="296"/>
      <c r="F219" s="296"/>
      <c r="G219" s="296"/>
      <c r="H219" s="296"/>
      <c r="I219" s="296"/>
      <c r="J219" s="295"/>
      <c r="K219" s="296"/>
      <c r="L219" s="296"/>
      <c r="M219" s="296"/>
      <c r="N219" s="297"/>
      <c r="O219" s="296"/>
      <c r="P219" s="296"/>
      <c r="Q219" s="298"/>
      <c r="R219" s="296"/>
      <c r="S219" s="296"/>
      <c r="T219" s="298"/>
      <c r="U219" s="298"/>
      <c r="V219" s="297"/>
      <c r="W219" s="298"/>
      <c r="X219" s="298"/>
      <c r="Y219" s="298"/>
      <c r="Z219" s="298"/>
      <c r="AA219" s="298"/>
      <c r="AB219" s="55"/>
      <c r="AC219" s="155"/>
    </row>
    <row r="220" ht="15.75" customHeight="1">
      <c r="A220" s="295"/>
      <c r="B220" s="296"/>
      <c r="C220" s="296"/>
      <c r="D220" s="296"/>
      <c r="E220" s="296"/>
      <c r="F220" s="296"/>
      <c r="G220" s="296"/>
      <c r="H220" s="296"/>
      <c r="I220" s="296"/>
      <c r="J220" s="295"/>
      <c r="K220" s="296"/>
      <c r="L220" s="296"/>
      <c r="M220" s="296"/>
      <c r="N220" s="297"/>
      <c r="O220" s="296"/>
      <c r="P220" s="296"/>
      <c r="Q220" s="298"/>
      <c r="R220" s="296"/>
      <c r="S220" s="296"/>
      <c r="T220" s="298"/>
      <c r="U220" s="298"/>
      <c r="V220" s="297"/>
      <c r="W220" s="298"/>
      <c r="X220" s="298"/>
      <c r="Y220" s="298"/>
      <c r="Z220" s="298"/>
      <c r="AA220" s="298"/>
      <c r="AB220" s="55"/>
      <c r="AC220" s="155"/>
    </row>
    <row r="221" ht="15.75" customHeight="1">
      <c r="A221" s="295"/>
      <c r="B221" s="296"/>
      <c r="C221" s="296"/>
      <c r="D221" s="296"/>
      <c r="E221" s="296"/>
      <c r="F221" s="296"/>
      <c r="G221" s="296"/>
      <c r="H221" s="296"/>
      <c r="I221" s="296"/>
      <c r="J221" s="295"/>
      <c r="K221" s="296"/>
      <c r="L221" s="296"/>
      <c r="M221" s="296"/>
      <c r="N221" s="297"/>
      <c r="O221" s="296"/>
      <c r="P221" s="296"/>
      <c r="Q221" s="298"/>
      <c r="R221" s="296"/>
      <c r="S221" s="296"/>
      <c r="T221" s="298"/>
      <c r="U221" s="298"/>
      <c r="V221" s="297"/>
      <c r="W221" s="298"/>
      <c r="X221" s="298"/>
      <c r="Y221" s="298"/>
      <c r="Z221" s="298"/>
      <c r="AA221" s="298"/>
      <c r="AB221" s="55"/>
      <c r="AC221" s="155"/>
    </row>
    <row r="222" ht="15.75" customHeight="1">
      <c r="A222" s="295"/>
      <c r="B222" s="296"/>
      <c r="C222" s="296"/>
      <c r="D222" s="296"/>
      <c r="E222" s="296"/>
      <c r="F222" s="296"/>
      <c r="G222" s="296"/>
      <c r="H222" s="296"/>
      <c r="I222" s="296"/>
      <c r="J222" s="295"/>
      <c r="K222" s="296"/>
      <c r="L222" s="296"/>
      <c r="M222" s="296"/>
      <c r="N222" s="297"/>
      <c r="O222" s="296"/>
      <c r="P222" s="296"/>
      <c r="Q222" s="298"/>
      <c r="R222" s="296"/>
      <c r="S222" s="296"/>
      <c r="T222" s="298"/>
      <c r="U222" s="298"/>
      <c r="V222" s="297"/>
      <c r="W222" s="298"/>
      <c r="X222" s="298"/>
      <c r="Y222" s="298"/>
      <c r="Z222" s="298"/>
      <c r="AA222" s="298"/>
      <c r="AB222" s="55"/>
      <c r="AC222" s="155"/>
    </row>
    <row r="223" ht="15.75" customHeight="1">
      <c r="A223" s="295"/>
      <c r="B223" s="296"/>
      <c r="C223" s="296"/>
      <c r="D223" s="296"/>
      <c r="E223" s="296"/>
      <c r="F223" s="296"/>
      <c r="G223" s="296"/>
      <c r="H223" s="296"/>
      <c r="I223" s="296"/>
      <c r="J223" s="295"/>
      <c r="K223" s="296"/>
      <c r="L223" s="296"/>
      <c r="M223" s="296"/>
      <c r="N223" s="297"/>
      <c r="O223" s="296"/>
      <c r="P223" s="296"/>
      <c r="Q223" s="298"/>
      <c r="R223" s="296"/>
      <c r="S223" s="296"/>
      <c r="T223" s="298"/>
      <c r="U223" s="298"/>
      <c r="V223" s="297"/>
      <c r="W223" s="298"/>
      <c r="X223" s="298"/>
      <c r="Y223" s="298"/>
      <c r="Z223" s="298"/>
      <c r="AA223" s="298"/>
      <c r="AB223" s="55"/>
      <c r="AC223" s="155"/>
    </row>
    <row r="224" ht="15.75" customHeight="1">
      <c r="A224" s="295"/>
      <c r="B224" s="296"/>
      <c r="C224" s="296"/>
      <c r="D224" s="296"/>
      <c r="E224" s="296"/>
      <c r="F224" s="296"/>
      <c r="G224" s="296"/>
      <c r="H224" s="296"/>
      <c r="I224" s="296"/>
      <c r="J224" s="295"/>
      <c r="K224" s="296"/>
      <c r="L224" s="296"/>
      <c r="M224" s="296"/>
      <c r="N224" s="297"/>
      <c r="O224" s="296"/>
      <c r="P224" s="296"/>
      <c r="Q224" s="298"/>
      <c r="R224" s="296"/>
      <c r="S224" s="296"/>
      <c r="T224" s="298"/>
      <c r="U224" s="298"/>
      <c r="V224" s="297"/>
      <c r="W224" s="298"/>
      <c r="X224" s="298"/>
      <c r="Y224" s="298"/>
      <c r="Z224" s="298"/>
      <c r="AA224" s="298"/>
      <c r="AB224" s="55"/>
      <c r="AC224" s="155"/>
    </row>
    <row r="225" ht="15.75" customHeight="1">
      <c r="A225" s="295"/>
      <c r="B225" s="296"/>
      <c r="C225" s="296"/>
      <c r="D225" s="296"/>
      <c r="E225" s="296"/>
      <c r="F225" s="296"/>
      <c r="G225" s="296"/>
      <c r="H225" s="296"/>
      <c r="I225" s="296"/>
      <c r="J225" s="295"/>
      <c r="K225" s="296"/>
      <c r="L225" s="296"/>
      <c r="M225" s="296"/>
      <c r="N225" s="297"/>
      <c r="O225" s="296"/>
      <c r="P225" s="296"/>
      <c r="Q225" s="298"/>
      <c r="R225" s="296"/>
      <c r="S225" s="296"/>
      <c r="T225" s="298"/>
      <c r="U225" s="298"/>
      <c r="V225" s="297"/>
      <c r="W225" s="298"/>
      <c r="X225" s="298"/>
      <c r="Y225" s="298"/>
      <c r="Z225" s="298"/>
      <c r="AA225" s="298"/>
      <c r="AB225" s="55"/>
      <c r="AC225" s="155"/>
    </row>
    <row r="226" ht="15.75" customHeight="1">
      <c r="A226" s="295"/>
      <c r="B226" s="296"/>
      <c r="C226" s="296"/>
      <c r="D226" s="296"/>
      <c r="E226" s="296"/>
      <c r="F226" s="296"/>
      <c r="G226" s="296"/>
      <c r="H226" s="296"/>
      <c r="I226" s="296"/>
      <c r="J226" s="295"/>
      <c r="K226" s="296"/>
      <c r="L226" s="296"/>
      <c r="M226" s="296"/>
      <c r="N226" s="297"/>
      <c r="O226" s="296"/>
      <c r="P226" s="296"/>
      <c r="Q226" s="298"/>
      <c r="R226" s="296"/>
      <c r="S226" s="296"/>
      <c r="T226" s="298"/>
      <c r="U226" s="298"/>
      <c r="V226" s="297"/>
      <c r="W226" s="298"/>
      <c r="X226" s="298"/>
      <c r="Y226" s="298"/>
      <c r="Z226" s="298"/>
      <c r="AA226" s="298"/>
      <c r="AB226" s="55"/>
      <c r="AC226" s="155"/>
    </row>
    <row r="227" ht="15.75" customHeight="1">
      <c r="A227" s="295"/>
      <c r="B227" s="296"/>
      <c r="C227" s="296"/>
      <c r="D227" s="296"/>
      <c r="E227" s="296"/>
      <c r="F227" s="296"/>
      <c r="G227" s="296"/>
      <c r="H227" s="296"/>
      <c r="I227" s="296"/>
      <c r="J227" s="295"/>
      <c r="K227" s="296"/>
      <c r="L227" s="296"/>
      <c r="M227" s="296"/>
      <c r="N227" s="297"/>
      <c r="O227" s="296"/>
      <c r="P227" s="296"/>
      <c r="Q227" s="298"/>
      <c r="R227" s="296"/>
      <c r="S227" s="296"/>
      <c r="T227" s="298"/>
      <c r="U227" s="298"/>
      <c r="V227" s="297"/>
      <c r="W227" s="298"/>
      <c r="X227" s="298"/>
      <c r="Y227" s="298"/>
      <c r="Z227" s="298"/>
      <c r="AA227" s="298"/>
      <c r="AB227" s="55"/>
      <c r="AC227" s="155"/>
    </row>
    <row r="228" ht="15.75" customHeight="1">
      <c r="A228" s="295"/>
      <c r="B228" s="296"/>
      <c r="C228" s="296"/>
      <c r="D228" s="296"/>
      <c r="E228" s="296"/>
      <c r="F228" s="296"/>
      <c r="G228" s="296"/>
      <c r="H228" s="296"/>
      <c r="I228" s="296"/>
      <c r="J228" s="295"/>
      <c r="K228" s="296"/>
      <c r="L228" s="296"/>
      <c r="M228" s="296"/>
      <c r="N228" s="297"/>
      <c r="O228" s="296"/>
      <c r="P228" s="296"/>
      <c r="Q228" s="298"/>
      <c r="R228" s="296"/>
      <c r="S228" s="296"/>
      <c r="T228" s="298"/>
      <c r="U228" s="298"/>
      <c r="V228" s="297"/>
      <c r="W228" s="298"/>
      <c r="X228" s="298"/>
      <c r="Y228" s="298"/>
      <c r="Z228" s="298"/>
      <c r="AA228" s="298"/>
      <c r="AB228" s="55"/>
      <c r="AC228" s="155"/>
    </row>
    <row r="229" ht="15.75" customHeight="1">
      <c r="A229" s="295"/>
      <c r="B229" s="296"/>
      <c r="C229" s="296"/>
      <c r="D229" s="296"/>
      <c r="E229" s="296"/>
      <c r="F229" s="296"/>
      <c r="G229" s="296"/>
      <c r="H229" s="296"/>
      <c r="I229" s="296"/>
      <c r="J229" s="295"/>
      <c r="K229" s="296"/>
      <c r="L229" s="296"/>
      <c r="M229" s="296"/>
      <c r="N229" s="297"/>
      <c r="O229" s="296"/>
      <c r="P229" s="296"/>
      <c r="Q229" s="298"/>
      <c r="R229" s="296"/>
      <c r="S229" s="296"/>
      <c r="T229" s="298"/>
      <c r="U229" s="298"/>
      <c r="V229" s="297"/>
      <c r="W229" s="298"/>
      <c r="X229" s="298"/>
      <c r="Y229" s="298"/>
      <c r="Z229" s="298"/>
      <c r="AA229" s="298"/>
      <c r="AB229" s="55"/>
      <c r="AC229" s="155"/>
    </row>
    <row r="230" ht="15.75" customHeight="1">
      <c r="A230" s="295"/>
      <c r="B230" s="296"/>
      <c r="C230" s="296"/>
      <c r="D230" s="296"/>
      <c r="E230" s="296"/>
      <c r="F230" s="296"/>
      <c r="G230" s="296"/>
      <c r="H230" s="296"/>
      <c r="I230" s="296"/>
      <c r="J230" s="295"/>
      <c r="K230" s="296"/>
      <c r="L230" s="296"/>
      <c r="M230" s="296"/>
      <c r="N230" s="297"/>
      <c r="O230" s="296"/>
      <c r="P230" s="296"/>
      <c r="Q230" s="298"/>
      <c r="R230" s="296"/>
      <c r="S230" s="296"/>
      <c r="T230" s="298"/>
      <c r="U230" s="298"/>
      <c r="V230" s="297"/>
      <c r="W230" s="298"/>
      <c r="X230" s="298"/>
      <c r="Y230" s="298"/>
      <c r="Z230" s="298"/>
      <c r="AA230" s="298"/>
      <c r="AB230" s="55"/>
      <c r="AC230" s="155"/>
    </row>
    <row r="231" ht="15.75" customHeight="1">
      <c r="A231" s="295"/>
      <c r="B231" s="296"/>
      <c r="C231" s="296"/>
      <c r="D231" s="296"/>
      <c r="E231" s="296"/>
      <c r="F231" s="296"/>
      <c r="G231" s="296"/>
      <c r="H231" s="296"/>
      <c r="I231" s="296"/>
      <c r="J231" s="295"/>
      <c r="K231" s="296"/>
      <c r="L231" s="296"/>
      <c r="M231" s="296"/>
      <c r="N231" s="297"/>
      <c r="O231" s="296"/>
      <c r="P231" s="296"/>
      <c r="Q231" s="298"/>
      <c r="R231" s="296"/>
      <c r="S231" s="296"/>
      <c r="T231" s="298"/>
      <c r="U231" s="298"/>
      <c r="V231" s="297"/>
      <c r="W231" s="298"/>
      <c r="X231" s="298"/>
      <c r="Y231" s="298"/>
      <c r="Z231" s="298"/>
      <c r="AA231" s="298"/>
      <c r="AB231" s="55"/>
      <c r="AC231" s="155"/>
    </row>
    <row r="232" ht="15.75" customHeight="1">
      <c r="A232" s="295"/>
      <c r="B232" s="296"/>
      <c r="C232" s="296"/>
      <c r="D232" s="296"/>
      <c r="E232" s="296"/>
      <c r="F232" s="296"/>
      <c r="G232" s="296"/>
      <c r="H232" s="296"/>
      <c r="I232" s="296"/>
      <c r="J232" s="295"/>
      <c r="K232" s="296"/>
      <c r="L232" s="296"/>
      <c r="M232" s="296"/>
      <c r="N232" s="297"/>
      <c r="O232" s="296"/>
      <c r="P232" s="296"/>
      <c r="Q232" s="298"/>
      <c r="R232" s="296"/>
      <c r="S232" s="296"/>
      <c r="T232" s="298"/>
      <c r="U232" s="298"/>
      <c r="V232" s="297"/>
      <c r="W232" s="298"/>
      <c r="X232" s="298"/>
      <c r="Y232" s="298"/>
      <c r="Z232" s="298"/>
      <c r="AA232" s="298"/>
      <c r="AB232" s="55"/>
      <c r="AC232" s="155"/>
    </row>
    <row r="233" ht="15.75" customHeight="1">
      <c r="A233" s="295"/>
      <c r="B233" s="296"/>
      <c r="C233" s="296"/>
      <c r="D233" s="296"/>
      <c r="E233" s="296"/>
      <c r="F233" s="296"/>
      <c r="G233" s="296"/>
      <c r="H233" s="296"/>
      <c r="I233" s="296"/>
      <c r="J233" s="295"/>
      <c r="K233" s="296"/>
      <c r="L233" s="296"/>
      <c r="M233" s="296"/>
      <c r="N233" s="297"/>
      <c r="O233" s="296"/>
      <c r="P233" s="296"/>
      <c r="Q233" s="298"/>
      <c r="R233" s="296"/>
      <c r="S233" s="296"/>
      <c r="T233" s="298"/>
      <c r="U233" s="298"/>
      <c r="V233" s="297"/>
      <c r="W233" s="298"/>
      <c r="X233" s="298"/>
      <c r="Y233" s="298"/>
      <c r="Z233" s="298"/>
      <c r="AA233" s="298"/>
      <c r="AB233" s="55"/>
      <c r="AC233" s="155"/>
    </row>
    <row r="234" ht="15.75" customHeight="1">
      <c r="A234" s="295"/>
      <c r="B234" s="296"/>
      <c r="C234" s="296"/>
      <c r="D234" s="296"/>
      <c r="E234" s="296"/>
      <c r="F234" s="296"/>
      <c r="G234" s="296"/>
      <c r="H234" s="296"/>
      <c r="I234" s="296"/>
      <c r="J234" s="295"/>
      <c r="K234" s="296"/>
      <c r="L234" s="296"/>
      <c r="M234" s="296"/>
      <c r="N234" s="297"/>
      <c r="O234" s="296"/>
      <c r="P234" s="296"/>
      <c r="Q234" s="298"/>
      <c r="R234" s="296"/>
      <c r="S234" s="296"/>
      <c r="T234" s="298"/>
      <c r="U234" s="298"/>
      <c r="V234" s="297"/>
      <c r="W234" s="298"/>
      <c r="X234" s="298"/>
      <c r="Y234" s="298"/>
      <c r="Z234" s="298"/>
      <c r="AA234" s="298"/>
      <c r="AB234" s="55"/>
      <c r="AC234" s="155"/>
    </row>
    <row r="235" ht="15.75" customHeight="1">
      <c r="A235" s="295"/>
      <c r="B235" s="296"/>
      <c r="C235" s="296"/>
      <c r="D235" s="296"/>
      <c r="E235" s="296"/>
      <c r="F235" s="296"/>
      <c r="G235" s="296"/>
      <c r="H235" s="296"/>
      <c r="I235" s="296"/>
      <c r="J235" s="295"/>
      <c r="K235" s="296"/>
      <c r="L235" s="296"/>
      <c r="M235" s="296"/>
      <c r="N235" s="297"/>
      <c r="O235" s="296"/>
      <c r="P235" s="296"/>
      <c r="Q235" s="298"/>
      <c r="R235" s="296"/>
      <c r="S235" s="296"/>
      <c r="T235" s="298"/>
      <c r="U235" s="298"/>
      <c r="V235" s="297"/>
      <c r="W235" s="298"/>
      <c r="X235" s="298"/>
      <c r="Y235" s="298"/>
      <c r="Z235" s="298"/>
      <c r="AA235" s="298"/>
      <c r="AB235" s="55"/>
      <c r="AC235" s="155"/>
    </row>
    <row r="236" ht="15.75" customHeight="1">
      <c r="A236" s="295"/>
      <c r="B236" s="296"/>
      <c r="C236" s="296"/>
      <c r="D236" s="296"/>
      <c r="E236" s="296"/>
      <c r="F236" s="296"/>
      <c r="G236" s="296"/>
      <c r="H236" s="296"/>
      <c r="I236" s="296"/>
      <c r="J236" s="295"/>
      <c r="K236" s="296"/>
      <c r="L236" s="296"/>
      <c r="M236" s="296"/>
      <c r="N236" s="297"/>
      <c r="O236" s="296"/>
      <c r="P236" s="296"/>
      <c r="Q236" s="298"/>
      <c r="R236" s="296"/>
      <c r="S236" s="296"/>
      <c r="T236" s="298"/>
      <c r="U236" s="298"/>
      <c r="V236" s="297"/>
      <c r="W236" s="298"/>
      <c r="X236" s="298"/>
      <c r="Y236" s="298"/>
      <c r="Z236" s="298"/>
      <c r="AA236" s="298"/>
      <c r="AB236" s="55"/>
      <c r="AC236" s="155"/>
    </row>
    <row r="237" ht="15.75" customHeight="1">
      <c r="A237" s="295"/>
      <c r="B237" s="296"/>
      <c r="C237" s="296"/>
      <c r="D237" s="296"/>
      <c r="E237" s="296"/>
      <c r="F237" s="296"/>
      <c r="G237" s="296"/>
      <c r="H237" s="296"/>
      <c r="I237" s="296"/>
      <c r="J237" s="295"/>
      <c r="K237" s="296"/>
      <c r="L237" s="296"/>
      <c r="M237" s="296"/>
      <c r="N237" s="297"/>
      <c r="O237" s="296"/>
      <c r="P237" s="296"/>
      <c r="Q237" s="298"/>
      <c r="R237" s="296"/>
      <c r="S237" s="296"/>
      <c r="T237" s="298"/>
      <c r="U237" s="298"/>
      <c r="V237" s="297"/>
      <c r="W237" s="298"/>
      <c r="X237" s="298"/>
      <c r="Y237" s="298"/>
      <c r="Z237" s="298"/>
      <c r="AA237" s="298"/>
      <c r="AB237" s="55"/>
      <c r="AC237" s="155"/>
    </row>
    <row r="238" ht="15.75" customHeight="1">
      <c r="A238" s="295"/>
      <c r="B238" s="296"/>
      <c r="C238" s="296"/>
      <c r="D238" s="296"/>
      <c r="E238" s="296"/>
      <c r="F238" s="296"/>
      <c r="G238" s="296"/>
      <c r="H238" s="296"/>
      <c r="I238" s="296"/>
      <c r="J238" s="295"/>
      <c r="K238" s="296"/>
      <c r="L238" s="296"/>
      <c r="M238" s="296"/>
      <c r="N238" s="297"/>
      <c r="O238" s="296"/>
      <c r="P238" s="296"/>
      <c r="Q238" s="298"/>
      <c r="R238" s="296"/>
      <c r="S238" s="296"/>
      <c r="T238" s="298"/>
      <c r="U238" s="298"/>
      <c r="V238" s="297"/>
      <c r="W238" s="298"/>
      <c r="X238" s="298"/>
      <c r="Y238" s="298"/>
      <c r="Z238" s="298"/>
      <c r="AA238" s="298"/>
      <c r="AB238" s="55"/>
      <c r="AC238" s="155"/>
    </row>
    <row r="239" ht="15.75" customHeight="1">
      <c r="A239" s="295"/>
      <c r="B239" s="296"/>
      <c r="C239" s="296"/>
      <c r="D239" s="296"/>
      <c r="E239" s="296"/>
      <c r="F239" s="296"/>
      <c r="G239" s="296"/>
      <c r="H239" s="296"/>
      <c r="I239" s="296"/>
      <c r="J239" s="295"/>
      <c r="K239" s="296"/>
      <c r="L239" s="296"/>
      <c r="M239" s="296"/>
      <c r="N239" s="297"/>
      <c r="O239" s="296"/>
      <c r="P239" s="296"/>
      <c r="Q239" s="298"/>
      <c r="R239" s="296"/>
      <c r="S239" s="296"/>
      <c r="T239" s="298"/>
      <c r="U239" s="298"/>
      <c r="V239" s="297"/>
      <c r="W239" s="298"/>
      <c r="X239" s="298"/>
      <c r="Y239" s="298"/>
      <c r="Z239" s="298"/>
      <c r="AA239" s="298"/>
      <c r="AB239" s="55"/>
      <c r="AC239" s="155"/>
    </row>
    <row r="240" ht="15.75" customHeight="1">
      <c r="A240" s="295"/>
      <c r="B240" s="296"/>
      <c r="C240" s="296"/>
      <c r="D240" s="296"/>
      <c r="E240" s="296"/>
      <c r="F240" s="296"/>
      <c r="G240" s="296"/>
      <c r="H240" s="296"/>
      <c r="I240" s="296"/>
      <c r="J240" s="295"/>
      <c r="K240" s="296"/>
      <c r="L240" s="296"/>
      <c r="M240" s="296"/>
      <c r="N240" s="297"/>
      <c r="O240" s="296"/>
      <c r="P240" s="296"/>
      <c r="Q240" s="298"/>
      <c r="R240" s="296"/>
      <c r="S240" s="296"/>
      <c r="T240" s="298"/>
      <c r="U240" s="298"/>
      <c r="V240" s="297"/>
      <c r="W240" s="298"/>
      <c r="X240" s="298"/>
      <c r="Y240" s="298"/>
      <c r="Z240" s="298"/>
      <c r="AA240" s="298"/>
      <c r="AB240" s="55"/>
      <c r="AC240" s="155"/>
    </row>
    <row r="241" ht="15.75" customHeight="1">
      <c r="A241" s="295"/>
      <c r="B241" s="296"/>
      <c r="C241" s="296"/>
      <c r="D241" s="296"/>
      <c r="E241" s="296"/>
      <c r="F241" s="296"/>
      <c r="G241" s="296"/>
      <c r="H241" s="296"/>
      <c r="I241" s="296"/>
      <c r="J241" s="295"/>
      <c r="K241" s="296"/>
      <c r="L241" s="296"/>
      <c r="M241" s="296"/>
      <c r="N241" s="297"/>
      <c r="O241" s="296"/>
      <c r="P241" s="296"/>
      <c r="Q241" s="298"/>
      <c r="R241" s="296"/>
      <c r="S241" s="296"/>
      <c r="T241" s="298"/>
      <c r="U241" s="298"/>
      <c r="V241" s="297"/>
      <c r="W241" s="298"/>
      <c r="X241" s="298"/>
      <c r="Y241" s="298"/>
      <c r="Z241" s="298"/>
      <c r="AA241" s="298"/>
      <c r="AB241" s="55"/>
      <c r="AC241" s="155"/>
    </row>
    <row r="242" ht="15.75" customHeight="1">
      <c r="A242" s="295"/>
      <c r="B242" s="296"/>
      <c r="C242" s="296"/>
      <c r="D242" s="296"/>
      <c r="E242" s="296"/>
      <c r="F242" s="296"/>
      <c r="G242" s="296"/>
      <c r="H242" s="296"/>
      <c r="I242" s="296"/>
      <c r="J242" s="295"/>
      <c r="K242" s="296"/>
      <c r="L242" s="296"/>
      <c r="M242" s="296"/>
      <c r="N242" s="297"/>
      <c r="O242" s="296"/>
      <c r="P242" s="296"/>
      <c r="Q242" s="298"/>
      <c r="R242" s="296"/>
      <c r="S242" s="296"/>
      <c r="T242" s="298"/>
      <c r="U242" s="298"/>
      <c r="V242" s="297"/>
      <c r="W242" s="298"/>
      <c r="X242" s="298"/>
      <c r="Y242" s="298"/>
      <c r="Z242" s="298"/>
      <c r="AA242" s="298"/>
      <c r="AB242" s="55"/>
      <c r="AC242" s="155"/>
    </row>
    <row r="243" ht="15.75" customHeight="1">
      <c r="A243" s="295"/>
      <c r="B243" s="296"/>
      <c r="C243" s="296"/>
      <c r="D243" s="296"/>
      <c r="E243" s="296"/>
      <c r="F243" s="296"/>
      <c r="G243" s="296"/>
      <c r="H243" s="296"/>
      <c r="I243" s="296"/>
      <c r="J243" s="295"/>
      <c r="K243" s="296"/>
      <c r="L243" s="296"/>
      <c r="M243" s="296"/>
      <c r="N243" s="297"/>
      <c r="O243" s="296"/>
      <c r="P243" s="296"/>
      <c r="Q243" s="298"/>
      <c r="R243" s="296"/>
      <c r="S243" s="296"/>
      <c r="T243" s="298"/>
      <c r="U243" s="298"/>
      <c r="V243" s="297"/>
      <c r="W243" s="298"/>
      <c r="X243" s="298"/>
      <c r="Y243" s="298"/>
      <c r="Z243" s="298"/>
      <c r="AA243" s="298"/>
      <c r="AB243" s="55"/>
      <c r="AC243" s="155"/>
    </row>
    <row r="244" ht="15.75" customHeight="1">
      <c r="A244" s="295"/>
      <c r="B244" s="296"/>
      <c r="C244" s="296"/>
      <c r="D244" s="296"/>
      <c r="E244" s="296"/>
      <c r="F244" s="296"/>
      <c r="G244" s="296"/>
      <c r="H244" s="296"/>
      <c r="I244" s="296"/>
      <c r="J244" s="295"/>
      <c r="K244" s="296"/>
      <c r="L244" s="296"/>
      <c r="M244" s="296"/>
      <c r="N244" s="297"/>
      <c r="O244" s="296"/>
      <c r="P244" s="296"/>
      <c r="Q244" s="298"/>
      <c r="R244" s="296"/>
      <c r="S244" s="296"/>
      <c r="T244" s="298"/>
      <c r="U244" s="298"/>
      <c r="V244" s="297"/>
      <c r="W244" s="298"/>
      <c r="X244" s="298"/>
      <c r="Y244" s="298"/>
      <c r="Z244" s="298"/>
      <c r="AA244" s="298"/>
      <c r="AB244" s="55"/>
      <c r="AC244" s="155"/>
    </row>
    <row r="245" ht="15.75" customHeight="1">
      <c r="A245" s="295"/>
      <c r="B245" s="296"/>
      <c r="C245" s="296"/>
      <c r="D245" s="296"/>
      <c r="E245" s="296"/>
      <c r="F245" s="296"/>
      <c r="G245" s="296"/>
      <c r="H245" s="296"/>
      <c r="I245" s="296"/>
      <c r="J245" s="295"/>
      <c r="K245" s="296"/>
      <c r="L245" s="296"/>
      <c r="M245" s="296"/>
      <c r="N245" s="297"/>
      <c r="O245" s="296"/>
      <c r="P245" s="296"/>
      <c r="Q245" s="298"/>
      <c r="R245" s="296"/>
      <c r="S245" s="296"/>
      <c r="T245" s="298"/>
      <c r="U245" s="298"/>
      <c r="V245" s="297"/>
      <c r="W245" s="298"/>
      <c r="X245" s="298"/>
      <c r="Y245" s="298"/>
      <c r="Z245" s="298"/>
      <c r="AA245" s="298"/>
      <c r="AB245" s="55"/>
      <c r="AC245" s="155"/>
    </row>
    <row r="246" ht="15.75" customHeight="1">
      <c r="A246" s="295"/>
      <c r="B246" s="296"/>
      <c r="C246" s="296"/>
      <c r="D246" s="296"/>
      <c r="E246" s="296"/>
      <c r="F246" s="296"/>
      <c r="G246" s="296"/>
      <c r="H246" s="296"/>
      <c r="I246" s="296"/>
      <c r="J246" s="295"/>
      <c r="K246" s="296"/>
      <c r="L246" s="296"/>
      <c r="M246" s="296"/>
      <c r="N246" s="297"/>
      <c r="O246" s="296"/>
      <c r="P246" s="296"/>
      <c r="Q246" s="298"/>
      <c r="R246" s="296"/>
      <c r="S246" s="296"/>
      <c r="T246" s="298"/>
      <c r="U246" s="298"/>
      <c r="V246" s="297"/>
      <c r="W246" s="298"/>
      <c r="X246" s="298"/>
      <c r="Y246" s="298"/>
      <c r="Z246" s="298"/>
      <c r="AA246" s="298"/>
      <c r="AB246" s="55"/>
      <c r="AC246" s="155"/>
    </row>
    <row r="247" ht="15.75" customHeight="1">
      <c r="A247" s="295"/>
      <c r="B247" s="296"/>
      <c r="C247" s="296"/>
      <c r="D247" s="296"/>
      <c r="E247" s="296"/>
      <c r="F247" s="296"/>
      <c r="G247" s="296"/>
      <c r="H247" s="296"/>
      <c r="I247" s="296"/>
      <c r="J247" s="295"/>
      <c r="K247" s="296"/>
      <c r="L247" s="296"/>
      <c r="M247" s="296"/>
      <c r="N247" s="297"/>
      <c r="O247" s="296"/>
      <c r="P247" s="296"/>
      <c r="Q247" s="298"/>
      <c r="R247" s="296"/>
      <c r="S247" s="296"/>
      <c r="T247" s="298"/>
      <c r="U247" s="298"/>
      <c r="V247" s="297"/>
      <c r="W247" s="298"/>
      <c r="X247" s="298"/>
      <c r="Y247" s="298"/>
      <c r="Z247" s="298"/>
      <c r="AA247" s="298"/>
      <c r="AB247" s="55"/>
      <c r="AC247" s="155"/>
    </row>
    <row r="248" ht="15.75" customHeight="1">
      <c r="A248" s="295"/>
      <c r="B248" s="296"/>
      <c r="C248" s="296"/>
      <c r="D248" s="296"/>
      <c r="E248" s="296"/>
      <c r="F248" s="296"/>
      <c r="G248" s="296"/>
      <c r="H248" s="296"/>
      <c r="I248" s="296"/>
      <c r="J248" s="295"/>
      <c r="K248" s="296"/>
      <c r="L248" s="296"/>
      <c r="M248" s="296"/>
      <c r="N248" s="297"/>
      <c r="O248" s="296"/>
      <c r="P248" s="296"/>
      <c r="Q248" s="298"/>
      <c r="R248" s="296"/>
      <c r="S248" s="296"/>
      <c r="T248" s="298"/>
      <c r="U248" s="298"/>
      <c r="V248" s="297"/>
      <c r="W248" s="298"/>
      <c r="X248" s="298"/>
      <c r="Y248" s="298"/>
      <c r="Z248" s="298"/>
      <c r="AA248" s="298"/>
      <c r="AB248" s="55"/>
      <c r="AC248" s="155"/>
    </row>
    <row r="249" ht="15.75" customHeight="1">
      <c r="A249" s="295"/>
      <c r="B249" s="296"/>
      <c r="C249" s="296"/>
      <c r="D249" s="296"/>
      <c r="E249" s="296"/>
      <c r="F249" s="296"/>
      <c r="G249" s="296"/>
      <c r="H249" s="296"/>
      <c r="I249" s="296"/>
      <c r="J249" s="295"/>
      <c r="K249" s="296"/>
      <c r="L249" s="296"/>
      <c r="M249" s="296"/>
      <c r="N249" s="297"/>
      <c r="O249" s="296"/>
      <c r="P249" s="296"/>
      <c r="Q249" s="298"/>
      <c r="R249" s="296"/>
      <c r="S249" s="296"/>
      <c r="T249" s="298"/>
      <c r="U249" s="298"/>
      <c r="V249" s="297"/>
      <c r="W249" s="298"/>
      <c r="X249" s="298"/>
      <c r="Y249" s="298"/>
      <c r="Z249" s="298"/>
      <c r="AA249" s="298"/>
      <c r="AB249" s="55"/>
      <c r="AC249" s="155"/>
    </row>
    <row r="250" ht="15.75" customHeight="1">
      <c r="A250" s="295"/>
      <c r="B250" s="296"/>
      <c r="C250" s="296"/>
      <c r="D250" s="296"/>
      <c r="E250" s="296"/>
      <c r="F250" s="296"/>
      <c r="G250" s="296"/>
      <c r="H250" s="296"/>
      <c r="I250" s="296"/>
      <c r="J250" s="295"/>
      <c r="K250" s="296"/>
      <c r="L250" s="296"/>
      <c r="M250" s="296"/>
      <c r="N250" s="297"/>
      <c r="O250" s="296"/>
      <c r="P250" s="296"/>
      <c r="Q250" s="298"/>
      <c r="R250" s="296"/>
      <c r="S250" s="296"/>
      <c r="T250" s="298"/>
      <c r="U250" s="298"/>
      <c r="V250" s="297"/>
      <c r="W250" s="298"/>
      <c r="X250" s="298"/>
      <c r="Y250" s="298"/>
      <c r="Z250" s="298"/>
      <c r="AA250" s="298"/>
      <c r="AB250" s="55"/>
      <c r="AC250" s="155"/>
    </row>
    <row r="251" ht="15.75" customHeight="1">
      <c r="A251" s="295"/>
      <c r="B251" s="296"/>
      <c r="C251" s="296"/>
      <c r="D251" s="296"/>
      <c r="E251" s="296"/>
      <c r="F251" s="296"/>
      <c r="G251" s="296"/>
      <c r="H251" s="296"/>
      <c r="I251" s="296"/>
      <c r="J251" s="295"/>
      <c r="K251" s="296"/>
      <c r="L251" s="296"/>
      <c r="M251" s="296"/>
      <c r="N251" s="297"/>
      <c r="O251" s="296"/>
      <c r="P251" s="296"/>
      <c r="Q251" s="298"/>
      <c r="R251" s="296"/>
      <c r="S251" s="296"/>
      <c r="T251" s="298"/>
      <c r="U251" s="298"/>
      <c r="V251" s="297"/>
      <c r="W251" s="298"/>
      <c r="X251" s="298"/>
      <c r="Y251" s="298"/>
      <c r="Z251" s="298"/>
      <c r="AA251" s="298"/>
      <c r="AB251" s="55"/>
      <c r="AC251" s="155"/>
    </row>
    <row r="252" ht="15.75" customHeight="1">
      <c r="A252" s="295"/>
      <c r="B252" s="296"/>
      <c r="C252" s="296"/>
      <c r="D252" s="296"/>
      <c r="E252" s="296"/>
      <c r="F252" s="296"/>
      <c r="G252" s="296"/>
      <c r="H252" s="296"/>
      <c r="I252" s="296"/>
      <c r="J252" s="295"/>
      <c r="K252" s="296"/>
      <c r="L252" s="296"/>
      <c r="M252" s="296"/>
      <c r="N252" s="297"/>
      <c r="O252" s="296"/>
      <c r="P252" s="296"/>
      <c r="Q252" s="298"/>
      <c r="R252" s="296"/>
      <c r="S252" s="296"/>
      <c r="T252" s="298"/>
      <c r="U252" s="298"/>
      <c r="V252" s="297"/>
      <c r="W252" s="298"/>
      <c r="X252" s="298"/>
      <c r="Y252" s="298"/>
      <c r="Z252" s="298"/>
      <c r="AA252" s="298"/>
      <c r="AB252" s="55"/>
      <c r="AC252" s="155"/>
    </row>
    <row r="253" ht="15.75" customHeight="1">
      <c r="A253" s="295"/>
      <c r="B253" s="296"/>
      <c r="C253" s="296"/>
      <c r="D253" s="296"/>
      <c r="E253" s="296"/>
      <c r="F253" s="296"/>
      <c r="G253" s="296"/>
      <c r="H253" s="296"/>
      <c r="I253" s="296"/>
      <c r="J253" s="295"/>
      <c r="K253" s="296"/>
      <c r="L253" s="296"/>
      <c r="M253" s="296"/>
      <c r="N253" s="297"/>
      <c r="O253" s="296"/>
      <c r="P253" s="296"/>
      <c r="Q253" s="298"/>
      <c r="R253" s="296"/>
      <c r="S253" s="296"/>
      <c r="T253" s="298"/>
      <c r="U253" s="298"/>
      <c r="V253" s="297"/>
      <c r="W253" s="298"/>
      <c r="X253" s="298"/>
      <c r="Y253" s="298"/>
      <c r="Z253" s="298"/>
      <c r="AA253" s="298"/>
      <c r="AB253" s="55"/>
      <c r="AC253" s="155"/>
    </row>
    <row r="254" ht="15.75" customHeight="1">
      <c r="A254" s="295"/>
      <c r="B254" s="296"/>
      <c r="C254" s="296"/>
      <c r="D254" s="296"/>
      <c r="E254" s="296"/>
      <c r="F254" s="296"/>
      <c r="G254" s="296"/>
      <c r="H254" s="296"/>
      <c r="I254" s="296"/>
      <c r="J254" s="295"/>
      <c r="K254" s="296"/>
      <c r="L254" s="296"/>
      <c r="M254" s="296"/>
      <c r="N254" s="297"/>
      <c r="O254" s="296"/>
      <c r="P254" s="296"/>
      <c r="Q254" s="298"/>
      <c r="R254" s="296"/>
      <c r="S254" s="296"/>
      <c r="T254" s="298"/>
      <c r="U254" s="298"/>
      <c r="V254" s="297"/>
      <c r="W254" s="298"/>
      <c r="X254" s="298"/>
      <c r="Y254" s="298"/>
      <c r="Z254" s="298"/>
      <c r="AA254" s="298"/>
      <c r="AB254" s="55"/>
      <c r="AC254" s="155"/>
    </row>
    <row r="255" ht="15.75" customHeight="1">
      <c r="A255" s="295"/>
      <c r="B255" s="296"/>
      <c r="C255" s="296"/>
      <c r="D255" s="296"/>
      <c r="E255" s="296"/>
      <c r="F255" s="296"/>
      <c r="G255" s="296"/>
      <c r="H255" s="296"/>
      <c r="I255" s="296"/>
      <c r="J255" s="295"/>
      <c r="K255" s="296"/>
      <c r="L255" s="296"/>
      <c r="M255" s="296"/>
      <c r="N255" s="297"/>
      <c r="O255" s="296"/>
      <c r="P255" s="296"/>
      <c r="Q255" s="298"/>
      <c r="R255" s="296"/>
      <c r="S255" s="296"/>
      <c r="T255" s="298"/>
      <c r="U255" s="298"/>
      <c r="V255" s="297"/>
      <c r="W255" s="298"/>
      <c r="X255" s="298"/>
      <c r="Y255" s="298"/>
      <c r="Z255" s="298"/>
      <c r="AA255" s="298"/>
      <c r="AB255" s="55"/>
      <c r="AC255" s="155"/>
    </row>
    <row r="256" ht="15.75" customHeight="1">
      <c r="A256" s="295"/>
      <c r="B256" s="296"/>
      <c r="C256" s="296"/>
      <c r="D256" s="296"/>
      <c r="E256" s="296"/>
      <c r="F256" s="296"/>
      <c r="G256" s="296"/>
      <c r="H256" s="296"/>
      <c r="I256" s="296"/>
      <c r="J256" s="295"/>
      <c r="K256" s="296"/>
      <c r="L256" s="296"/>
      <c r="M256" s="296"/>
      <c r="N256" s="297"/>
      <c r="O256" s="296"/>
      <c r="P256" s="296"/>
      <c r="Q256" s="298"/>
      <c r="R256" s="296"/>
      <c r="S256" s="296"/>
      <c r="T256" s="298"/>
      <c r="U256" s="298"/>
      <c r="V256" s="297"/>
      <c r="W256" s="298"/>
      <c r="X256" s="298"/>
      <c r="Y256" s="298"/>
      <c r="Z256" s="298"/>
      <c r="AA256" s="298"/>
      <c r="AB256" s="55"/>
      <c r="AC256" s="155"/>
    </row>
    <row r="257" ht="15.75" customHeight="1">
      <c r="A257" s="295"/>
      <c r="B257" s="296"/>
      <c r="C257" s="296"/>
      <c r="D257" s="296"/>
      <c r="E257" s="296"/>
      <c r="F257" s="296"/>
      <c r="G257" s="296"/>
      <c r="H257" s="296"/>
      <c r="I257" s="296"/>
      <c r="J257" s="295"/>
      <c r="K257" s="296"/>
      <c r="L257" s="296"/>
      <c r="M257" s="296"/>
      <c r="N257" s="297"/>
      <c r="O257" s="296"/>
      <c r="P257" s="296"/>
      <c r="Q257" s="298"/>
      <c r="R257" s="296"/>
      <c r="S257" s="296"/>
      <c r="T257" s="298"/>
      <c r="U257" s="298"/>
      <c r="V257" s="297"/>
      <c r="W257" s="298"/>
      <c r="X257" s="298"/>
      <c r="Y257" s="298"/>
      <c r="Z257" s="298"/>
      <c r="AA257" s="298"/>
      <c r="AB257" s="55"/>
      <c r="AC257" s="155"/>
    </row>
    <row r="258" ht="15.75" customHeight="1">
      <c r="A258" s="295"/>
      <c r="B258" s="296"/>
      <c r="C258" s="296"/>
      <c r="D258" s="296"/>
      <c r="E258" s="296"/>
      <c r="F258" s="296"/>
      <c r="G258" s="296"/>
      <c r="H258" s="296"/>
      <c r="I258" s="296"/>
      <c r="J258" s="295"/>
      <c r="K258" s="296"/>
      <c r="L258" s="296"/>
      <c r="M258" s="296"/>
      <c r="N258" s="297"/>
      <c r="O258" s="296"/>
      <c r="P258" s="296"/>
      <c r="Q258" s="298"/>
      <c r="R258" s="296"/>
      <c r="S258" s="296"/>
      <c r="T258" s="298"/>
      <c r="U258" s="298"/>
      <c r="V258" s="297"/>
      <c r="W258" s="298"/>
      <c r="X258" s="298"/>
      <c r="Y258" s="298"/>
      <c r="Z258" s="298"/>
      <c r="AA258" s="298"/>
      <c r="AB258" s="55"/>
      <c r="AC258" s="155"/>
    </row>
    <row r="259" ht="15.75" customHeight="1">
      <c r="A259" s="295"/>
      <c r="B259" s="296"/>
      <c r="C259" s="296"/>
      <c r="D259" s="296"/>
      <c r="E259" s="296"/>
      <c r="F259" s="296"/>
      <c r="G259" s="296"/>
      <c r="H259" s="296"/>
      <c r="I259" s="296"/>
      <c r="J259" s="295"/>
      <c r="K259" s="296"/>
      <c r="L259" s="296"/>
      <c r="M259" s="296"/>
      <c r="N259" s="297"/>
      <c r="O259" s="296"/>
      <c r="P259" s="296"/>
      <c r="Q259" s="298"/>
      <c r="R259" s="296"/>
      <c r="S259" s="296"/>
      <c r="T259" s="298"/>
      <c r="U259" s="298"/>
      <c r="V259" s="297"/>
      <c r="W259" s="298"/>
      <c r="X259" s="298"/>
      <c r="Y259" s="298"/>
      <c r="Z259" s="298"/>
      <c r="AA259" s="298"/>
      <c r="AB259" s="55"/>
      <c r="AC259" s="155"/>
    </row>
    <row r="260" ht="15.75" customHeight="1">
      <c r="A260" s="295"/>
      <c r="B260" s="296"/>
      <c r="C260" s="296"/>
      <c r="D260" s="296"/>
      <c r="E260" s="296"/>
      <c r="F260" s="296"/>
      <c r="G260" s="296"/>
      <c r="H260" s="296"/>
      <c r="I260" s="296"/>
      <c r="J260" s="295"/>
      <c r="K260" s="296"/>
      <c r="L260" s="296"/>
      <c r="M260" s="296"/>
      <c r="N260" s="297"/>
      <c r="O260" s="296"/>
      <c r="P260" s="296"/>
      <c r="Q260" s="298"/>
      <c r="R260" s="296"/>
      <c r="S260" s="296"/>
      <c r="T260" s="298"/>
      <c r="U260" s="298"/>
      <c r="V260" s="297"/>
      <c r="W260" s="298"/>
      <c r="X260" s="298"/>
      <c r="Y260" s="298"/>
      <c r="Z260" s="298"/>
      <c r="AA260" s="298"/>
      <c r="AB260" s="55"/>
      <c r="AC260" s="155"/>
    </row>
    <row r="261" ht="15.75" customHeight="1">
      <c r="A261" s="295"/>
      <c r="B261" s="296"/>
      <c r="C261" s="296"/>
      <c r="D261" s="296"/>
      <c r="E261" s="296"/>
      <c r="F261" s="296"/>
      <c r="G261" s="296"/>
      <c r="H261" s="296"/>
      <c r="I261" s="296"/>
      <c r="J261" s="295"/>
      <c r="K261" s="296"/>
      <c r="L261" s="296"/>
      <c r="M261" s="296"/>
      <c r="N261" s="297"/>
      <c r="O261" s="296"/>
      <c r="P261" s="296"/>
      <c r="Q261" s="298"/>
      <c r="R261" s="296"/>
      <c r="S261" s="296"/>
      <c r="T261" s="298"/>
      <c r="U261" s="298"/>
      <c r="V261" s="297"/>
      <c r="W261" s="298"/>
      <c r="X261" s="298"/>
      <c r="Y261" s="298"/>
      <c r="Z261" s="298"/>
      <c r="AA261" s="298"/>
      <c r="AB261" s="55"/>
      <c r="AC261" s="155"/>
    </row>
    <row r="262" ht="15.75" customHeight="1">
      <c r="A262" s="295"/>
      <c r="B262" s="296"/>
      <c r="C262" s="296"/>
      <c r="D262" s="296"/>
      <c r="E262" s="296"/>
      <c r="F262" s="296"/>
      <c r="G262" s="296"/>
      <c r="H262" s="296"/>
      <c r="I262" s="296"/>
      <c r="J262" s="295"/>
      <c r="K262" s="296"/>
      <c r="L262" s="296"/>
      <c r="M262" s="296"/>
      <c r="N262" s="297"/>
      <c r="O262" s="296"/>
      <c r="P262" s="296"/>
      <c r="Q262" s="298"/>
      <c r="R262" s="296"/>
      <c r="S262" s="296"/>
      <c r="T262" s="298"/>
      <c r="U262" s="298"/>
      <c r="V262" s="297"/>
      <c r="W262" s="298"/>
      <c r="X262" s="298"/>
      <c r="Y262" s="298"/>
      <c r="Z262" s="298"/>
      <c r="AA262" s="298"/>
      <c r="AB262" s="55"/>
      <c r="AC262" s="155"/>
    </row>
    <row r="263" ht="15.75" customHeight="1">
      <c r="A263" s="295"/>
      <c r="B263" s="296"/>
      <c r="C263" s="296"/>
      <c r="D263" s="296"/>
      <c r="E263" s="296"/>
      <c r="F263" s="296"/>
      <c r="G263" s="296"/>
      <c r="H263" s="296"/>
      <c r="I263" s="296"/>
      <c r="J263" s="295"/>
      <c r="K263" s="296"/>
      <c r="L263" s="296"/>
      <c r="M263" s="296"/>
      <c r="N263" s="297"/>
      <c r="O263" s="296"/>
      <c r="P263" s="296"/>
      <c r="Q263" s="298"/>
      <c r="R263" s="296"/>
      <c r="S263" s="296"/>
      <c r="T263" s="298"/>
      <c r="U263" s="298"/>
      <c r="V263" s="297"/>
      <c r="W263" s="298"/>
      <c r="X263" s="298"/>
      <c r="Y263" s="298"/>
      <c r="Z263" s="298"/>
      <c r="AA263" s="298"/>
      <c r="AB263" s="55"/>
      <c r="AC263" s="155"/>
    </row>
    <row r="264" ht="15.75" customHeight="1">
      <c r="A264" s="295"/>
      <c r="B264" s="296"/>
      <c r="C264" s="296"/>
      <c r="D264" s="296"/>
      <c r="E264" s="296"/>
      <c r="F264" s="296"/>
      <c r="G264" s="296"/>
      <c r="H264" s="296"/>
      <c r="I264" s="296"/>
      <c r="J264" s="295"/>
      <c r="K264" s="296"/>
      <c r="L264" s="296"/>
      <c r="M264" s="296"/>
      <c r="N264" s="297"/>
      <c r="O264" s="296"/>
      <c r="P264" s="296"/>
      <c r="Q264" s="298"/>
      <c r="R264" s="296"/>
      <c r="S264" s="296"/>
      <c r="T264" s="298"/>
      <c r="U264" s="298"/>
      <c r="V264" s="297"/>
      <c r="W264" s="298"/>
      <c r="X264" s="298"/>
      <c r="Y264" s="298"/>
      <c r="Z264" s="298"/>
      <c r="AA264" s="298"/>
      <c r="AB264" s="55"/>
      <c r="AC264" s="155"/>
    </row>
    <row r="265" ht="15.75" customHeight="1">
      <c r="A265" s="295"/>
      <c r="B265" s="296"/>
      <c r="C265" s="296"/>
      <c r="D265" s="296"/>
      <c r="E265" s="296"/>
      <c r="F265" s="296"/>
      <c r="G265" s="296"/>
      <c r="H265" s="296"/>
      <c r="I265" s="296"/>
      <c r="J265" s="295"/>
      <c r="K265" s="296"/>
      <c r="L265" s="296"/>
      <c r="M265" s="296"/>
      <c r="N265" s="297"/>
      <c r="O265" s="296"/>
      <c r="P265" s="296"/>
      <c r="Q265" s="298"/>
      <c r="R265" s="296"/>
      <c r="S265" s="296"/>
      <c r="T265" s="298"/>
      <c r="U265" s="298"/>
      <c r="V265" s="297"/>
      <c r="W265" s="298"/>
      <c r="X265" s="298"/>
      <c r="Y265" s="298"/>
      <c r="Z265" s="298"/>
      <c r="AA265" s="298"/>
      <c r="AB265" s="55"/>
      <c r="AC265" s="155"/>
    </row>
    <row r="266" ht="15.75" customHeight="1">
      <c r="A266" s="295"/>
      <c r="B266" s="296"/>
      <c r="C266" s="296"/>
      <c r="D266" s="296"/>
      <c r="E266" s="296"/>
      <c r="F266" s="296"/>
      <c r="G266" s="296"/>
      <c r="H266" s="296"/>
      <c r="I266" s="296"/>
      <c r="J266" s="295"/>
      <c r="K266" s="296"/>
      <c r="L266" s="296"/>
      <c r="M266" s="296"/>
      <c r="N266" s="297"/>
      <c r="O266" s="296"/>
      <c r="P266" s="296"/>
      <c r="Q266" s="298"/>
      <c r="R266" s="296"/>
      <c r="S266" s="296"/>
      <c r="T266" s="298"/>
      <c r="U266" s="298"/>
      <c r="V266" s="297"/>
      <c r="W266" s="298"/>
      <c r="X266" s="298"/>
      <c r="Y266" s="298"/>
      <c r="Z266" s="298"/>
      <c r="AA266" s="298"/>
      <c r="AB266" s="55"/>
      <c r="AC266" s="155"/>
    </row>
    <row r="267" ht="15.75" customHeight="1">
      <c r="A267" s="295"/>
      <c r="B267" s="296"/>
      <c r="C267" s="296"/>
      <c r="D267" s="296"/>
      <c r="E267" s="296"/>
      <c r="F267" s="296"/>
      <c r="G267" s="296"/>
      <c r="H267" s="296"/>
      <c r="I267" s="296"/>
      <c r="J267" s="295"/>
      <c r="K267" s="296"/>
      <c r="L267" s="296"/>
      <c r="M267" s="296"/>
      <c r="N267" s="297"/>
      <c r="O267" s="296"/>
      <c r="P267" s="296"/>
      <c r="Q267" s="298"/>
      <c r="R267" s="296"/>
      <c r="S267" s="296"/>
      <c r="T267" s="298"/>
      <c r="U267" s="298"/>
      <c r="V267" s="297"/>
      <c r="W267" s="298"/>
      <c r="X267" s="298"/>
      <c r="Y267" s="298"/>
      <c r="Z267" s="298"/>
      <c r="AA267" s="298"/>
      <c r="AB267" s="55"/>
      <c r="AC267" s="155"/>
    </row>
    <row r="268" ht="15.75" customHeight="1">
      <c r="A268" s="295"/>
      <c r="B268" s="296"/>
      <c r="C268" s="296"/>
      <c r="D268" s="296"/>
      <c r="E268" s="296"/>
      <c r="F268" s="296"/>
      <c r="G268" s="296"/>
      <c r="H268" s="296"/>
      <c r="I268" s="296"/>
      <c r="J268" s="295"/>
      <c r="K268" s="296"/>
      <c r="L268" s="296"/>
      <c r="M268" s="296"/>
      <c r="N268" s="297"/>
      <c r="O268" s="296"/>
      <c r="P268" s="296"/>
      <c r="Q268" s="298"/>
      <c r="R268" s="296"/>
      <c r="S268" s="296"/>
      <c r="T268" s="298"/>
      <c r="U268" s="298"/>
      <c r="V268" s="297"/>
      <c r="W268" s="298"/>
      <c r="X268" s="298"/>
      <c r="Y268" s="298"/>
      <c r="Z268" s="298"/>
      <c r="AA268" s="298"/>
      <c r="AB268" s="55"/>
      <c r="AC268" s="155"/>
    </row>
    <row r="269" ht="15.75" customHeight="1">
      <c r="A269" s="295"/>
      <c r="B269" s="296"/>
      <c r="C269" s="296"/>
      <c r="D269" s="296"/>
      <c r="E269" s="296"/>
      <c r="F269" s="296"/>
      <c r="G269" s="296"/>
      <c r="H269" s="296"/>
      <c r="I269" s="296"/>
      <c r="J269" s="295"/>
      <c r="K269" s="296"/>
      <c r="L269" s="296"/>
      <c r="M269" s="296"/>
      <c r="N269" s="297"/>
      <c r="O269" s="296"/>
      <c r="P269" s="296"/>
      <c r="Q269" s="298"/>
      <c r="R269" s="296"/>
      <c r="S269" s="296"/>
      <c r="T269" s="298"/>
      <c r="U269" s="298"/>
      <c r="V269" s="297"/>
      <c r="W269" s="298"/>
      <c r="X269" s="298"/>
      <c r="Y269" s="298"/>
      <c r="Z269" s="298"/>
      <c r="AA269" s="298"/>
      <c r="AB269" s="55"/>
      <c r="AC269" s="155"/>
    </row>
    <row r="270" ht="15.75" customHeight="1">
      <c r="A270" s="295"/>
      <c r="B270" s="296"/>
      <c r="C270" s="296"/>
      <c r="D270" s="296"/>
      <c r="E270" s="296"/>
      <c r="F270" s="296"/>
      <c r="G270" s="296"/>
      <c r="H270" s="296"/>
      <c r="I270" s="296"/>
      <c r="J270" s="295"/>
      <c r="K270" s="296"/>
      <c r="L270" s="296"/>
      <c r="M270" s="296"/>
      <c r="N270" s="297"/>
      <c r="O270" s="296"/>
      <c r="P270" s="296"/>
      <c r="Q270" s="298"/>
      <c r="R270" s="296"/>
      <c r="S270" s="296"/>
      <c r="T270" s="298"/>
      <c r="U270" s="298"/>
      <c r="V270" s="297"/>
      <c r="W270" s="298"/>
      <c r="X270" s="298"/>
      <c r="Y270" s="298"/>
      <c r="Z270" s="298"/>
      <c r="AA270" s="298"/>
      <c r="AB270" s="55"/>
      <c r="AC270" s="155"/>
    </row>
    <row r="271" ht="15.75" customHeight="1">
      <c r="A271" s="295"/>
      <c r="B271" s="296"/>
      <c r="C271" s="296"/>
      <c r="D271" s="296"/>
      <c r="E271" s="296"/>
      <c r="F271" s="296"/>
      <c r="G271" s="296"/>
      <c r="H271" s="296"/>
      <c r="I271" s="296"/>
      <c r="J271" s="295"/>
      <c r="K271" s="296"/>
      <c r="L271" s="296"/>
      <c r="M271" s="296"/>
      <c r="N271" s="297"/>
      <c r="O271" s="296"/>
      <c r="P271" s="296"/>
      <c r="Q271" s="298"/>
      <c r="R271" s="296"/>
      <c r="S271" s="296"/>
      <c r="T271" s="298"/>
      <c r="U271" s="298"/>
      <c r="V271" s="297"/>
      <c r="W271" s="298"/>
      <c r="X271" s="298"/>
      <c r="Y271" s="298"/>
      <c r="Z271" s="298"/>
      <c r="AA271" s="298"/>
      <c r="AB271" s="55"/>
      <c r="AC271" s="155"/>
    </row>
    <row r="272" ht="15.75" customHeight="1">
      <c r="A272" s="295"/>
      <c r="B272" s="296"/>
      <c r="C272" s="296"/>
      <c r="D272" s="296"/>
      <c r="E272" s="296"/>
      <c r="F272" s="296"/>
      <c r="G272" s="296"/>
      <c r="H272" s="296"/>
      <c r="I272" s="296"/>
      <c r="J272" s="295"/>
      <c r="K272" s="296"/>
      <c r="L272" s="296"/>
      <c r="M272" s="296"/>
      <c r="N272" s="297"/>
      <c r="O272" s="296"/>
      <c r="P272" s="296"/>
      <c r="Q272" s="298"/>
      <c r="R272" s="296"/>
      <c r="S272" s="296"/>
      <c r="T272" s="298"/>
      <c r="U272" s="298"/>
      <c r="V272" s="297"/>
      <c r="W272" s="298"/>
      <c r="X272" s="298"/>
      <c r="Y272" s="298"/>
      <c r="Z272" s="298"/>
      <c r="AA272" s="298"/>
      <c r="AB272" s="55"/>
      <c r="AC272" s="155"/>
    </row>
    <row r="273" ht="15.75" customHeight="1">
      <c r="A273" s="295"/>
      <c r="B273" s="296"/>
      <c r="C273" s="296"/>
      <c r="D273" s="296"/>
      <c r="E273" s="296"/>
      <c r="F273" s="296"/>
      <c r="G273" s="296"/>
      <c r="H273" s="296"/>
      <c r="I273" s="296"/>
      <c r="J273" s="295"/>
      <c r="K273" s="296"/>
      <c r="L273" s="296"/>
      <c r="M273" s="296"/>
      <c r="N273" s="297"/>
      <c r="O273" s="296"/>
      <c r="P273" s="296"/>
      <c r="Q273" s="298"/>
      <c r="R273" s="296"/>
      <c r="S273" s="296"/>
      <c r="T273" s="298"/>
      <c r="U273" s="298"/>
      <c r="V273" s="297"/>
      <c r="W273" s="298"/>
      <c r="X273" s="298"/>
      <c r="Y273" s="298"/>
      <c r="Z273" s="298"/>
      <c r="AA273" s="298"/>
      <c r="AB273" s="55"/>
      <c r="AC273" s="155"/>
    </row>
    <row r="274" ht="15.75" customHeight="1">
      <c r="A274" s="295"/>
      <c r="B274" s="296"/>
      <c r="C274" s="296"/>
      <c r="D274" s="296"/>
      <c r="E274" s="296"/>
      <c r="F274" s="296"/>
      <c r="G274" s="296"/>
      <c r="H274" s="296"/>
      <c r="I274" s="296"/>
      <c r="J274" s="295"/>
      <c r="K274" s="296"/>
      <c r="L274" s="296"/>
      <c r="M274" s="296"/>
      <c r="N274" s="297"/>
      <c r="O274" s="296"/>
      <c r="P274" s="296"/>
      <c r="Q274" s="298"/>
      <c r="R274" s="296"/>
      <c r="S274" s="296"/>
      <c r="T274" s="298"/>
      <c r="U274" s="298"/>
      <c r="V274" s="297"/>
      <c r="W274" s="298"/>
      <c r="X274" s="298"/>
      <c r="Y274" s="298"/>
      <c r="Z274" s="298"/>
      <c r="AA274" s="298"/>
      <c r="AB274" s="55"/>
      <c r="AC274" s="155"/>
    </row>
    <row r="275" ht="15.75" customHeight="1">
      <c r="A275" s="295"/>
      <c r="B275" s="296"/>
      <c r="C275" s="296"/>
      <c r="D275" s="296"/>
      <c r="E275" s="296"/>
      <c r="F275" s="296"/>
      <c r="G275" s="296"/>
      <c r="H275" s="296"/>
      <c r="I275" s="296"/>
      <c r="J275" s="295"/>
      <c r="K275" s="296"/>
      <c r="L275" s="296"/>
      <c r="M275" s="296"/>
      <c r="N275" s="297"/>
      <c r="O275" s="296"/>
      <c r="P275" s="296"/>
      <c r="Q275" s="298"/>
      <c r="R275" s="296"/>
      <c r="S275" s="296"/>
      <c r="T275" s="298"/>
      <c r="U275" s="298"/>
      <c r="V275" s="297"/>
      <c r="W275" s="298"/>
      <c r="X275" s="298"/>
      <c r="Y275" s="298"/>
      <c r="Z275" s="298"/>
      <c r="AA275" s="298"/>
      <c r="AB275" s="55"/>
      <c r="AC275" s="155"/>
    </row>
    <row r="276" ht="15.75" customHeight="1">
      <c r="A276" s="295"/>
      <c r="B276" s="296"/>
      <c r="C276" s="296"/>
      <c r="D276" s="296"/>
      <c r="E276" s="296"/>
      <c r="F276" s="296"/>
      <c r="G276" s="296"/>
      <c r="H276" s="296"/>
      <c r="I276" s="296"/>
      <c r="J276" s="295"/>
      <c r="K276" s="296"/>
      <c r="L276" s="296"/>
      <c r="M276" s="296"/>
      <c r="N276" s="297"/>
      <c r="O276" s="296"/>
      <c r="P276" s="296"/>
      <c r="Q276" s="298"/>
      <c r="R276" s="296"/>
      <c r="S276" s="296"/>
      <c r="T276" s="298"/>
      <c r="U276" s="298"/>
      <c r="V276" s="297"/>
      <c r="W276" s="298"/>
      <c r="X276" s="298"/>
      <c r="Y276" s="298"/>
      <c r="Z276" s="298"/>
      <c r="AA276" s="298"/>
      <c r="AB276" s="55"/>
      <c r="AC276" s="155"/>
    </row>
    <row r="277" ht="15.75" customHeight="1">
      <c r="A277" s="295"/>
      <c r="B277" s="296"/>
      <c r="C277" s="296"/>
      <c r="D277" s="296"/>
      <c r="E277" s="296"/>
      <c r="F277" s="296"/>
      <c r="G277" s="296"/>
      <c r="H277" s="296"/>
      <c r="I277" s="296"/>
      <c r="J277" s="295"/>
      <c r="K277" s="296"/>
      <c r="L277" s="296"/>
      <c r="M277" s="296"/>
      <c r="N277" s="297"/>
      <c r="O277" s="296"/>
      <c r="P277" s="296"/>
      <c r="Q277" s="298"/>
      <c r="R277" s="296"/>
      <c r="S277" s="296"/>
      <c r="T277" s="298"/>
      <c r="U277" s="298"/>
      <c r="V277" s="297"/>
      <c r="W277" s="298"/>
      <c r="X277" s="298"/>
      <c r="Y277" s="298"/>
      <c r="Z277" s="298"/>
      <c r="AA277" s="298"/>
      <c r="AB277" s="55"/>
      <c r="AC277" s="155"/>
    </row>
    <row r="278" ht="15.75" customHeight="1">
      <c r="A278" s="295"/>
      <c r="B278" s="296"/>
      <c r="C278" s="296"/>
      <c r="D278" s="296"/>
      <c r="E278" s="296"/>
      <c r="F278" s="296"/>
      <c r="G278" s="296"/>
      <c r="H278" s="296"/>
      <c r="I278" s="296"/>
      <c r="J278" s="295"/>
      <c r="K278" s="296"/>
      <c r="L278" s="296"/>
      <c r="M278" s="296"/>
      <c r="N278" s="297"/>
      <c r="O278" s="296"/>
      <c r="P278" s="296"/>
      <c r="Q278" s="298"/>
      <c r="R278" s="296"/>
      <c r="S278" s="296"/>
      <c r="T278" s="298"/>
      <c r="U278" s="298"/>
      <c r="V278" s="297"/>
      <c r="W278" s="298"/>
      <c r="X278" s="298"/>
      <c r="Y278" s="298"/>
      <c r="Z278" s="298"/>
      <c r="AA278" s="298"/>
      <c r="AB278" s="55"/>
      <c r="AC278" s="155"/>
    </row>
    <row r="279" ht="15.75" customHeight="1">
      <c r="A279" s="295"/>
      <c r="B279" s="296"/>
      <c r="C279" s="296"/>
      <c r="D279" s="296"/>
      <c r="E279" s="296"/>
      <c r="F279" s="296"/>
      <c r="G279" s="296"/>
      <c r="H279" s="296"/>
      <c r="I279" s="296"/>
      <c r="J279" s="295"/>
      <c r="K279" s="296"/>
      <c r="L279" s="296"/>
      <c r="M279" s="296"/>
      <c r="N279" s="297"/>
      <c r="O279" s="296"/>
      <c r="P279" s="296"/>
      <c r="Q279" s="298"/>
      <c r="R279" s="296"/>
      <c r="S279" s="296"/>
      <c r="T279" s="298"/>
      <c r="U279" s="298"/>
      <c r="V279" s="297"/>
      <c r="W279" s="298"/>
      <c r="X279" s="298"/>
      <c r="Y279" s="298"/>
      <c r="Z279" s="298"/>
      <c r="AA279" s="298"/>
      <c r="AB279" s="55"/>
      <c r="AC279" s="155"/>
    </row>
    <row r="280" ht="15.75" customHeight="1">
      <c r="A280" s="295"/>
      <c r="B280" s="296"/>
      <c r="C280" s="296"/>
      <c r="D280" s="296"/>
      <c r="E280" s="296"/>
      <c r="F280" s="296"/>
      <c r="G280" s="296"/>
      <c r="H280" s="296"/>
      <c r="I280" s="296"/>
      <c r="J280" s="295"/>
      <c r="K280" s="296"/>
      <c r="L280" s="296"/>
      <c r="M280" s="296"/>
      <c r="N280" s="297"/>
      <c r="O280" s="296"/>
      <c r="P280" s="296"/>
      <c r="Q280" s="298"/>
      <c r="R280" s="296"/>
      <c r="S280" s="296"/>
      <c r="T280" s="298"/>
      <c r="U280" s="298"/>
      <c r="V280" s="297"/>
      <c r="W280" s="298"/>
      <c r="X280" s="298"/>
      <c r="Y280" s="298"/>
      <c r="Z280" s="298"/>
      <c r="AA280" s="298"/>
      <c r="AB280" s="55"/>
      <c r="AC280" s="155"/>
    </row>
    <row r="281" ht="15.75" customHeight="1">
      <c r="A281" s="295"/>
      <c r="B281" s="296"/>
      <c r="C281" s="296"/>
      <c r="D281" s="296"/>
      <c r="E281" s="296"/>
      <c r="F281" s="296"/>
      <c r="G281" s="296"/>
      <c r="H281" s="296"/>
      <c r="I281" s="296"/>
      <c r="J281" s="295"/>
      <c r="K281" s="296"/>
      <c r="L281" s="296"/>
      <c r="M281" s="296"/>
      <c r="N281" s="297"/>
      <c r="O281" s="296"/>
      <c r="P281" s="296"/>
      <c r="Q281" s="298"/>
      <c r="R281" s="296"/>
      <c r="S281" s="296"/>
      <c r="T281" s="298"/>
      <c r="U281" s="298"/>
      <c r="V281" s="297"/>
      <c r="W281" s="298"/>
      <c r="X281" s="298"/>
      <c r="Y281" s="298"/>
      <c r="Z281" s="298"/>
      <c r="AA281" s="298"/>
      <c r="AB281" s="55"/>
      <c r="AC281" s="155"/>
    </row>
    <row r="282" ht="15.75" customHeight="1">
      <c r="A282" s="295"/>
      <c r="B282" s="296"/>
      <c r="C282" s="296"/>
      <c r="D282" s="296"/>
      <c r="E282" s="296"/>
      <c r="F282" s="296"/>
      <c r="G282" s="296"/>
      <c r="H282" s="296"/>
      <c r="I282" s="296"/>
      <c r="J282" s="295"/>
      <c r="K282" s="296"/>
      <c r="L282" s="296"/>
      <c r="M282" s="296"/>
      <c r="N282" s="297"/>
      <c r="O282" s="296"/>
      <c r="P282" s="296"/>
      <c r="Q282" s="298"/>
      <c r="R282" s="296"/>
      <c r="S282" s="296"/>
      <c r="T282" s="298"/>
      <c r="U282" s="298"/>
      <c r="V282" s="297"/>
      <c r="W282" s="298"/>
      <c r="X282" s="298"/>
      <c r="Y282" s="298"/>
      <c r="Z282" s="298"/>
      <c r="AA282" s="298"/>
      <c r="AB282" s="55"/>
      <c r="AC282" s="155"/>
    </row>
    <row r="283" ht="15.75" customHeight="1">
      <c r="A283" s="295"/>
      <c r="B283" s="296"/>
      <c r="C283" s="296"/>
      <c r="D283" s="296"/>
      <c r="E283" s="296"/>
      <c r="F283" s="296"/>
      <c r="G283" s="296"/>
      <c r="H283" s="296"/>
      <c r="I283" s="296"/>
      <c r="J283" s="295"/>
      <c r="K283" s="296"/>
      <c r="L283" s="296"/>
      <c r="M283" s="296"/>
      <c r="N283" s="297"/>
      <c r="O283" s="296"/>
      <c r="P283" s="296"/>
      <c r="Q283" s="298"/>
      <c r="R283" s="296"/>
      <c r="S283" s="296"/>
      <c r="T283" s="298"/>
      <c r="U283" s="298"/>
      <c r="V283" s="297"/>
      <c r="W283" s="298"/>
      <c r="X283" s="298"/>
      <c r="Y283" s="298"/>
      <c r="Z283" s="298"/>
      <c r="AA283" s="298"/>
      <c r="AB283" s="55"/>
      <c r="AC283" s="155"/>
    </row>
    <row r="284" ht="15.75" customHeight="1">
      <c r="A284" s="295"/>
      <c r="B284" s="296"/>
      <c r="C284" s="296"/>
      <c r="D284" s="296"/>
      <c r="E284" s="296"/>
      <c r="F284" s="296"/>
      <c r="G284" s="296"/>
      <c r="H284" s="296"/>
      <c r="I284" s="296"/>
      <c r="J284" s="295"/>
      <c r="K284" s="296"/>
      <c r="L284" s="296"/>
      <c r="M284" s="296"/>
      <c r="N284" s="297"/>
      <c r="O284" s="296"/>
      <c r="P284" s="296"/>
      <c r="Q284" s="298"/>
      <c r="R284" s="296"/>
      <c r="S284" s="296"/>
      <c r="T284" s="298"/>
      <c r="U284" s="298"/>
      <c r="V284" s="297"/>
      <c r="W284" s="298"/>
      <c r="X284" s="298"/>
      <c r="Y284" s="298"/>
      <c r="Z284" s="298"/>
      <c r="AA284" s="298"/>
      <c r="AB284" s="55"/>
      <c r="AC284" s="155"/>
    </row>
    <row r="285" ht="15.75" customHeight="1">
      <c r="A285" s="295"/>
      <c r="B285" s="296"/>
      <c r="C285" s="296"/>
      <c r="D285" s="296"/>
      <c r="E285" s="296"/>
      <c r="F285" s="296"/>
      <c r="G285" s="296"/>
      <c r="H285" s="296"/>
      <c r="I285" s="296"/>
      <c r="J285" s="295"/>
      <c r="K285" s="296"/>
      <c r="L285" s="296"/>
      <c r="M285" s="296"/>
      <c r="N285" s="297"/>
      <c r="O285" s="296"/>
      <c r="P285" s="296"/>
      <c r="Q285" s="298"/>
      <c r="R285" s="296"/>
      <c r="S285" s="296"/>
      <c r="T285" s="298"/>
      <c r="U285" s="298"/>
      <c r="V285" s="297"/>
      <c r="W285" s="298"/>
      <c r="X285" s="298"/>
      <c r="Y285" s="298"/>
      <c r="Z285" s="298"/>
      <c r="AA285" s="298"/>
      <c r="AB285" s="55"/>
      <c r="AC285" s="155"/>
    </row>
    <row r="286" ht="15.75" customHeight="1">
      <c r="A286" s="295"/>
      <c r="B286" s="296"/>
      <c r="C286" s="296"/>
      <c r="D286" s="296"/>
      <c r="E286" s="296"/>
      <c r="F286" s="296"/>
      <c r="G286" s="296"/>
      <c r="H286" s="296"/>
      <c r="I286" s="296"/>
      <c r="J286" s="295"/>
      <c r="K286" s="296"/>
      <c r="L286" s="296"/>
      <c r="M286" s="296"/>
      <c r="N286" s="297"/>
      <c r="O286" s="296"/>
      <c r="P286" s="296"/>
      <c r="Q286" s="298"/>
      <c r="R286" s="296"/>
      <c r="S286" s="296"/>
      <c r="T286" s="298"/>
      <c r="U286" s="298"/>
      <c r="V286" s="297"/>
      <c r="W286" s="298"/>
      <c r="X286" s="298"/>
      <c r="Y286" s="298"/>
      <c r="Z286" s="298"/>
      <c r="AA286" s="298"/>
      <c r="AB286" s="55"/>
      <c r="AC286" s="155"/>
    </row>
    <row r="287" ht="15.75" customHeight="1">
      <c r="A287" s="295"/>
      <c r="B287" s="296"/>
      <c r="C287" s="296"/>
      <c r="D287" s="296"/>
      <c r="E287" s="296"/>
      <c r="F287" s="296"/>
      <c r="G287" s="296"/>
      <c r="H287" s="296"/>
      <c r="I287" s="296"/>
      <c r="J287" s="295"/>
      <c r="K287" s="296"/>
      <c r="L287" s="296"/>
      <c r="M287" s="296"/>
      <c r="N287" s="297"/>
      <c r="O287" s="296"/>
      <c r="P287" s="296"/>
      <c r="Q287" s="298"/>
      <c r="R287" s="296"/>
      <c r="S287" s="296"/>
      <c r="T287" s="298"/>
      <c r="U287" s="298"/>
      <c r="V287" s="297"/>
      <c r="W287" s="298"/>
      <c r="X287" s="298"/>
      <c r="Y287" s="298"/>
      <c r="Z287" s="298"/>
      <c r="AA287" s="298"/>
      <c r="AB287" s="55"/>
      <c r="AC287" s="155"/>
    </row>
    <row r="288" ht="15.75" customHeight="1">
      <c r="A288" s="295"/>
      <c r="B288" s="296"/>
      <c r="C288" s="296"/>
      <c r="D288" s="296"/>
      <c r="E288" s="296"/>
      <c r="F288" s="296"/>
      <c r="G288" s="296"/>
      <c r="H288" s="296"/>
      <c r="I288" s="296"/>
      <c r="J288" s="295"/>
      <c r="K288" s="296"/>
      <c r="L288" s="296"/>
      <c r="M288" s="296"/>
      <c r="N288" s="297"/>
      <c r="O288" s="296"/>
      <c r="P288" s="296"/>
      <c r="Q288" s="298"/>
      <c r="R288" s="296"/>
      <c r="S288" s="296"/>
      <c r="T288" s="298"/>
      <c r="U288" s="298"/>
      <c r="V288" s="297"/>
      <c r="W288" s="298"/>
      <c r="X288" s="298"/>
      <c r="Y288" s="298"/>
      <c r="Z288" s="298"/>
      <c r="AA288" s="298"/>
      <c r="AB288" s="55"/>
      <c r="AC288" s="155"/>
    </row>
    <row r="289" ht="15.75" customHeight="1">
      <c r="A289" s="295"/>
      <c r="B289" s="296"/>
      <c r="C289" s="296"/>
      <c r="D289" s="296"/>
      <c r="E289" s="296"/>
      <c r="F289" s="296"/>
      <c r="G289" s="296"/>
      <c r="H289" s="296"/>
      <c r="I289" s="296"/>
      <c r="J289" s="295"/>
      <c r="K289" s="296"/>
      <c r="L289" s="296"/>
      <c r="M289" s="296"/>
      <c r="N289" s="297"/>
      <c r="O289" s="296"/>
      <c r="P289" s="296"/>
      <c r="Q289" s="298"/>
      <c r="R289" s="296"/>
      <c r="S289" s="296"/>
      <c r="T289" s="298"/>
      <c r="U289" s="298"/>
      <c r="V289" s="297"/>
      <c r="W289" s="298"/>
      <c r="X289" s="298"/>
      <c r="Y289" s="298"/>
      <c r="Z289" s="298"/>
      <c r="AA289" s="298"/>
      <c r="AB289" s="55"/>
      <c r="AC289" s="155"/>
    </row>
    <row r="290" ht="15.75" customHeight="1">
      <c r="A290" s="295"/>
      <c r="B290" s="296"/>
      <c r="C290" s="296"/>
      <c r="D290" s="296"/>
      <c r="E290" s="296"/>
      <c r="F290" s="296"/>
      <c r="G290" s="296"/>
      <c r="H290" s="296"/>
      <c r="I290" s="296"/>
      <c r="J290" s="295"/>
      <c r="K290" s="296"/>
      <c r="L290" s="296"/>
      <c r="M290" s="296"/>
      <c r="N290" s="297"/>
      <c r="O290" s="296"/>
      <c r="P290" s="296"/>
      <c r="Q290" s="298"/>
      <c r="R290" s="296"/>
      <c r="S290" s="296"/>
      <c r="T290" s="298"/>
      <c r="U290" s="298"/>
      <c r="V290" s="297"/>
      <c r="W290" s="298"/>
      <c r="X290" s="298"/>
      <c r="Y290" s="298"/>
      <c r="Z290" s="298"/>
      <c r="AA290" s="298"/>
      <c r="AB290" s="55"/>
      <c r="AC290" s="155"/>
    </row>
    <row r="291" ht="15.75" customHeight="1">
      <c r="A291" s="295"/>
      <c r="B291" s="296"/>
      <c r="C291" s="296"/>
      <c r="D291" s="296"/>
      <c r="E291" s="296"/>
      <c r="F291" s="296"/>
      <c r="G291" s="296"/>
      <c r="H291" s="296"/>
      <c r="I291" s="296"/>
      <c r="J291" s="295"/>
      <c r="K291" s="296"/>
      <c r="L291" s="296"/>
      <c r="M291" s="296"/>
      <c r="N291" s="297"/>
      <c r="O291" s="296"/>
      <c r="P291" s="296"/>
      <c r="Q291" s="298"/>
      <c r="R291" s="296"/>
      <c r="S291" s="296"/>
      <c r="T291" s="298"/>
      <c r="U291" s="298"/>
      <c r="V291" s="297"/>
      <c r="W291" s="298"/>
      <c r="X291" s="298"/>
      <c r="Y291" s="298"/>
      <c r="Z291" s="298"/>
      <c r="AA291" s="298"/>
      <c r="AB291" s="55"/>
      <c r="AC291" s="155"/>
    </row>
    <row r="292" ht="15.75" customHeight="1">
      <c r="A292" s="295"/>
      <c r="B292" s="296"/>
      <c r="C292" s="296"/>
      <c r="D292" s="296"/>
      <c r="E292" s="296"/>
      <c r="F292" s="296"/>
      <c r="G292" s="296"/>
      <c r="H292" s="296"/>
      <c r="I292" s="296"/>
      <c r="J292" s="295"/>
      <c r="K292" s="296"/>
      <c r="L292" s="296"/>
      <c r="M292" s="296"/>
      <c r="N292" s="297"/>
      <c r="O292" s="296"/>
      <c r="P292" s="296"/>
      <c r="Q292" s="298"/>
      <c r="R292" s="296"/>
      <c r="S292" s="296"/>
      <c r="T292" s="298"/>
      <c r="U292" s="298"/>
      <c r="V292" s="297"/>
      <c r="W292" s="298"/>
      <c r="X292" s="298"/>
      <c r="Y292" s="298"/>
      <c r="Z292" s="298"/>
      <c r="AA292" s="298"/>
      <c r="AB292" s="55"/>
      <c r="AC292" s="155"/>
    </row>
    <row r="293" ht="15.75" customHeight="1">
      <c r="A293" s="295"/>
      <c r="B293" s="296"/>
      <c r="C293" s="296"/>
      <c r="D293" s="296"/>
      <c r="E293" s="296"/>
      <c r="F293" s="296"/>
      <c r="G293" s="296"/>
      <c r="H293" s="296"/>
      <c r="I293" s="296"/>
      <c r="J293" s="295"/>
      <c r="K293" s="296"/>
      <c r="L293" s="296"/>
      <c r="M293" s="296"/>
      <c r="N293" s="297"/>
      <c r="O293" s="296"/>
      <c r="P293" s="296"/>
      <c r="Q293" s="298"/>
      <c r="R293" s="296"/>
      <c r="S293" s="296"/>
      <c r="T293" s="298"/>
      <c r="U293" s="298"/>
      <c r="V293" s="297"/>
      <c r="W293" s="298"/>
      <c r="X293" s="298"/>
      <c r="Y293" s="298"/>
      <c r="Z293" s="298"/>
      <c r="AA293" s="298"/>
      <c r="AB293" s="55"/>
      <c r="AC293" s="155"/>
    </row>
    <row r="294" ht="15.75" customHeight="1">
      <c r="A294" s="295"/>
      <c r="B294" s="296"/>
      <c r="C294" s="296"/>
      <c r="D294" s="296"/>
      <c r="E294" s="296"/>
      <c r="F294" s="296"/>
      <c r="G294" s="296"/>
      <c r="H294" s="296"/>
      <c r="I294" s="296"/>
      <c r="J294" s="295"/>
      <c r="K294" s="296"/>
      <c r="L294" s="296"/>
      <c r="M294" s="296"/>
      <c r="N294" s="297"/>
      <c r="O294" s="296"/>
      <c r="P294" s="296"/>
      <c r="Q294" s="298"/>
      <c r="R294" s="296"/>
      <c r="S294" s="296"/>
      <c r="T294" s="298"/>
      <c r="U294" s="298"/>
      <c r="V294" s="297"/>
      <c r="W294" s="298"/>
      <c r="X294" s="298"/>
      <c r="Y294" s="298"/>
      <c r="Z294" s="298"/>
      <c r="AA294" s="298"/>
      <c r="AB294" s="55"/>
      <c r="AC294" s="155"/>
    </row>
    <row r="295" ht="15.75" customHeight="1">
      <c r="A295" s="295"/>
      <c r="B295" s="296"/>
      <c r="C295" s="296"/>
      <c r="D295" s="296"/>
      <c r="E295" s="296"/>
      <c r="F295" s="296"/>
      <c r="G295" s="296"/>
      <c r="H295" s="296"/>
      <c r="I295" s="296"/>
      <c r="J295" s="295"/>
      <c r="K295" s="296"/>
      <c r="L295" s="296"/>
      <c r="M295" s="296"/>
      <c r="N295" s="297"/>
      <c r="O295" s="296"/>
      <c r="P295" s="296"/>
      <c r="Q295" s="298"/>
      <c r="R295" s="296"/>
      <c r="S295" s="296"/>
      <c r="T295" s="298"/>
      <c r="U295" s="298"/>
      <c r="V295" s="297"/>
      <c r="W295" s="298"/>
      <c r="X295" s="298"/>
      <c r="Y295" s="298"/>
      <c r="Z295" s="298"/>
      <c r="AA295" s="298"/>
      <c r="AB295" s="55"/>
      <c r="AC295" s="155"/>
    </row>
    <row r="296" ht="15.75" customHeight="1">
      <c r="A296" s="295"/>
      <c r="B296" s="296"/>
      <c r="C296" s="296"/>
      <c r="D296" s="296"/>
      <c r="E296" s="296"/>
      <c r="F296" s="296"/>
      <c r="G296" s="296"/>
      <c r="H296" s="296"/>
      <c r="I296" s="296"/>
      <c r="J296" s="295"/>
      <c r="K296" s="296"/>
      <c r="L296" s="296"/>
      <c r="M296" s="296"/>
      <c r="N296" s="297"/>
      <c r="O296" s="296"/>
      <c r="P296" s="296"/>
      <c r="Q296" s="298"/>
      <c r="R296" s="296"/>
      <c r="S296" s="296"/>
      <c r="T296" s="298"/>
      <c r="U296" s="298"/>
      <c r="V296" s="297"/>
      <c r="W296" s="298"/>
      <c r="X296" s="298"/>
      <c r="Y296" s="298"/>
      <c r="Z296" s="298"/>
      <c r="AA296" s="298"/>
      <c r="AB296" s="55"/>
      <c r="AC296" s="155"/>
    </row>
    <row r="297" ht="15.75" customHeight="1">
      <c r="A297" s="295"/>
      <c r="B297" s="296"/>
      <c r="C297" s="296"/>
      <c r="D297" s="296"/>
      <c r="E297" s="296"/>
      <c r="F297" s="296"/>
      <c r="G297" s="296"/>
      <c r="H297" s="296"/>
      <c r="I297" s="296"/>
      <c r="J297" s="295"/>
      <c r="K297" s="296"/>
      <c r="L297" s="296"/>
      <c r="M297" s="296"/>
      <c r="N297" s="297"/>
      <c r="O297" s="296"/>
      <c r="P297" s="296"/>
      <c r="Q297" s="298"/>
      <c r="R297" s="296"/>
      <c r="S297" s="296"/>
      <c r="T297" s="298"/>
      <c r="U297" s="298"/>
      <c r="V297" s="297"/>
      <c r="W297" s="298"/>
      <c r="X297" s="298"/>
      <c r="Y297" s="298"/>
      <c r="Z297" s="298"/>
      <c r="AA297" s="298"/>
      <c r="AB297" s="55"/>
      <c r="AC297" s="155"/>
    </row>
    <row r="298" ht="15.75" customHeight="1">
      <c r="A298" s="295"/>
      <c r="B298" s="296"/>
      <c r="C298" s="296"/>
      <c r="D298" s="296"/>
      <c r="E298" s="296"/>
      <c r="F298" s="296"/>
      <c r="G298" s="296"/>
      <c r="H298" s="296"/>
      <c r="I298" s="296"/>
      <c r="J298" s="295"/>
      <c r="K298" s="296"/>
      <c r="L298" s="296"/>
      <c r="M298" s="296"/>
      <c r="N298" s="297"/>
      <c r="O298" s="296"/>
      <c r="P298" s="296"/>
      <c r="Q298" s="298"/>
      <c r="R298" s="296"/>
      <c r="S298" s="296"/>
      <c r="T298" s="298"/>
      <c r="U298" s="298"/>
      <c r="V298" s="297"/>
      <c r="W298" s="298"/>
      <c r="X298" s="298"/>
      <c r="Y298" s="298"/>
      <c r="Z298" s="298"/>
      <c r="AA298" s="298"/>
      <c r="AB298" s="55"/>
      <c r="AC298" s="155"/>
    </row>
    <row r="299" ht="15.75" customHeight="1">
      <c r="A299" s="295"/>
      <c r="B299" s="296"/>
      <c r="C299" s="296"/>
      <c r="D299" s="296"/>
      <c r="E299" s="296"/>
      <c r="F299" s="296"/>
      <c r="G299" s="296"/>
      <c r="H299" s="296"/>
      <c r="I299" s="296"/>
      <c r="J299" s="295"/>
      <c r="K299" s="296"/>
      <c r="L299" s="296"/>
      <c r="M299" s="296"/>
      <c r="N299" s="297"/>
      <c r="O299" s="296"/>
      <c r="P299" s="296"/>
      <c r="Q299" s="298"/>
      <c r="R299" s="296"/>
      <c r="S299" s="296"/>
      <c r="T299" s="298"/>
      <c r="U299" s="298"/>
      <c r="V299" s="297"/>
      <c r="W299" s="298"/>
      <c r="X299" s="298"/>
      <c r="Y299" s="298"/>
      <c r="Z299" s="298"/>
      <c r="AA299" s="298"/>
      <c r="AB299" s="55"/>
      <c r="AC299" s="155"/>
    </row>
    <row r="300" ht="15.75" customHeight="1">
      <c r="A300" s="295"/>
      <c r="B300" s="296"/>
      <c r="C300" s="296"/>
      <c r="D300" s="296"/>
      <c r="E300" s="296"/>
      <c r="F300" s="296"/>
      <c r="G300" s="296"/>
      <c r="H300" s="296"/>
      <c r="I300" s="296"/>
      <c r="J300" s="295"/>
      <c r="K300" s="296"/>
      <c r="L300" s="296"/>
      <c r="M300" s="296"/>
      <c r="N300" s="297"/>
      <c r="O300" s="296"/>
      <c r="P300" s="296"/>
      <c r="Q300" s="298"/>
      <c r="R300" s="296"/>
      <c r="S300" s="296"/>
      <c r="T300" s="298"/>
      <c r="U300" s="298"/>
      <c r="V300" s="297"/>
      <c r="W300" s="298"/>
      <c r="X300" s="298"/>
      <c r="Y300" s="298"/>
      <c r="Z300" s="298"/>
      <c r="AA300" s="298"/>
      <c r="AB300" s="55"/>
      <c r="AC300" s="155"/>
    </row>
    <row r="301" ht="15.75" customHeight="1">
      <c r="A301" s="295"/>
      <c r="B301" s="296"/>
      <c r="C301" s="296"/>
      <c r="D301" s="296"/>
      <c r="E301" s="296"/>
      <c r="F301" s="296"/>
      <c r="G301" s="296"/>
      <c r="H301" s="296"/>
      <c r="I301" s="296"/>
      <c r="J301" s="295"/>
      <c r="K301" s="296"/>
      <c r="L301" s="296"/>
      <c r="M301" s="296"/>
      <c r="N301" s="297"/>
      <c r="O301" s="296"/>
      <c r="P301" s="296"/>
      <c r="Q301" s="298"/>
      <c r="R301" s="296"/>
      <c r="S301" s="296"/>
      <c r="T301" s="298"/>
      <c r="U301" s="298"/>
      <c r="V301" s="297"/>
      <c r="W301" s="298"/>
      <c r="X301" s="298"/>
      <c r="Y301" s="298"/>
      <c r="Z301" s="298"/>
      <c r="AA301" s="298"/>
      <c r="AB301" s="55"/>
      <c r="AC301" s="155"/>
    </row>
    <row r="302" ht="15.75" customHeight="1">
      <c r="A302" s="295"/>
      <c r="B302" s="296"/>
      <c r="C302" s="296"/>
      <c r="D302" s="296"/>
      <c r="E302" s="296"/>
      <c r="F302" s="296"/>
      <c r="G302" s="296"/>
      <c r="H302" s="296"/>
      <c r="I302" s="296"/>
      <c r="J302" s="295"/>
      <c r="K302" s="296"/>
      <c r="L302" s="296"/>
      <c r="M302" s="296"/>
      <c r="N302" s="297"/>
      <c r="O302" s="296"/>
      <c r="P302" s="296"/>
      <c r="Q302" s="298"/>
      <c r="R302" s="296"/>
      <c r="S302" s="296"/>
      <c r="T302" s="298"/>
      <c r="U302" s="298"/>
      <c r="V302" s="297"/>
      <c r="W302" s="298"/>
      <c r="X302" s="298"/>
      <c r="Y302" s="298"/>
      <c r="Z302" s="298"/>
      <c r="AA302" s="298"/>
      <c r="AB302" s="55"/>
      <c r="AC302" s="155"/>
    </row>
    <row r="303" ht="15.75" customHeight="1">
      <c r="A303" s="295"/>
      <c r="B303" s="296"/>
      <c r="C303" s="296"/>
      <c r="D303" s="296"/>
      <c r="E303" s="296"/>
      <c r="F303" s="296"/>
      <c r="G303" s="296"/>
      <c r="H303" s="296"/>
      <c r="I303" s="296"/>
      <c r="J303" s="295"/>
      <c r="K303" s="296"/>
      <c r="L303" s="296"/>
      <c r="M303" s="296"/>
      <c r="N303" s="297"/>
      <c r="O303" s="296"/>
      <c r="P303" s="296"/>
      <c r="Q303" s="298"/>
      <c r="R303" s="296"/>
      <c r="S303" s="296"/>
      <c r="T303" s="298"/>
      <c r="U303" s="298"/>
      <c r="V303" s="297"/>
      <c r="W303" s="298"/>
      <c r="X303" s="298"/>
      <c r="Y303" s="298"/>
      <c r="Z303" s="298"/>
      <c r="AA303" s="298"/>
      <c r="AB303" s="55"/>
      <c r="AC303" s="155"/>
    </row>
    <row r="304" ht="15.75" customHeight="1">
      <c r="A304" s="295"/>
      <c r="B304" s="296"/>
      <c r="C304" s="296"/>
      <c r="D304" s="296"/>
      <c r="E304" s="296"/>
      <c r="F304" s="296"/>
      <c r="G304" s="296"/>
      <c r="H304" s="296"/>
      <c r="I304" s="296"/>
      <c r="J304" s="295"/>
      <c r="K304" s="296"/>
      <c r="L304" s="296"/>
      <c r="M304" s="296"/>
      <c r="N304" s="297"/>
      <c r="O304" s="296"/>
      <c r="P304" s="296"/>
      <c r="Q304" s="298"/>
      <c r="R304" s="296"/>
      <c r="S304" s="296"/>
      <c r="T304" s="298"/>
      <c r="U304" s="298"/>
      <c r="V304" s="297"/>
      <c r="W304" s="298"/>
      <c r="X304" s="298"/>
      <c r="Y304" s="298"/>
      <c r="Z304" s="298"/>
      <c r="AA304" s="298"/>
      <c r="AB304" s="55"/>
      <c r="AC304" s="155"/>
    </row>
    <row r="305" ht="15.75" customHeight="1">
      <c r="A305" s="295"/>
      <c r="B305" s="296"/>
      <c r="C305" s="296"/>
      <c r="D305" s="296"/>
      <c r="E305" s="296"/>
      <c r="F305" s="296"/>
      <c r="G305" s="296"/>
      <c r="H305" s="296"/>
      <c r="I305" s="296"/>
      <c r="J305" s="295"/>
      <c r="K305" s="296"/>
      <c r="L305" s="296"/>
      <c r="M305" s="296"/>
      <c r="N305" s="297"/>
      <c r="O305" s="296"/>
      <c r="P305" s="296"/>
      <c r="Q305" s="298"/>
      <c r="R305" s="296"/>
      <c r="S305" s="296"/>
      <c r="T305" s="298"/>
      <c r="U305" s="298"/>
      <c r="V305" s="297"/>
      <c r="W305" s="298"/>
      <c r="X305" s="298"/>
      <c r="Y305" s="298"/>
      <c r="Z305" s="298"/>
      <c r="AA305" s="298"/>
      <c r="AB305" s="55"/>
      <c r="AC305" s="155"/>
    </row>
    <row r="306" ht="15.75" customHeight="1">
      <c r="A306" s="295"/>
      <c r="B306" s="296"/>
      <c r="C306" s="296"/>
      <c r="D306" s="296"/>
      <c r="E306" s="296"/>
      <c r="F306" s="296"/>
      <c r="G306" s="296"/>
      <c r="H306" s="296"/>
      <c r="I306" s="296"/>
      <c r="J306" s="295"/>
      <c r="K306" s="296"/>
      <c r="L306" s="296"/>
      <c r="M306" s="296"/>
      <c r="N306" s="297"/>
      <c r="O306" s="296"/>
      <c r="P306" s="296"/>
      <c r="Q306" s="298"/>
      <c r="R306" s="296"/>
      <c r="S306" s="296"/>
      <c r="T306" s="298"/>
      <c r="U306" s="298"/>
      <c r="V306" s="297"/>
      <c r="W306" s="298"/>
      <c r="X306" s="298"/>
      <c r="Y306" s="298"/>
      <c r="Z306" s="298"/>
      <c r="AA306" s="298"/>
      <c r="AB306" s="55"/>
      <c r="AC306" s="155"/>
    </row>
    <row r="307" ht="15.75" customHeight="1">
      <c r="A307" s="295"/>
      <c r="B307" s="296"/>
      <c r="C307" s="296"/>
      <c r="D307" s="296"/>
      <c r="E307" s="296"/>
      <c r="F307" s="296"/>
      <c r="G307" s="296"/>
      <c r="H307" s="296"/>
      <c r="I307" s="296"/>
      <c r="J307" s="295"/>
      <c r="K307" s="296"/>
      <c r="L307" s="296"/>
      <c r="M307" s="296"/>
      <c r="N307" s="297"/>
      <c r="O307" s="296"/>
      <c r="P307" s="296"/>
      <c r="Q307" s="298"/>
      <c r="R307" s="296"/>
      <c r="S307" s="296"/>
      <c r="T307" s="298"/>
      <c r="U307" s="298"/>
      <c r="V307" s="297"/>
      <c r="W307" s="298"/>
      <c r="X307" s="298"/>
      <c r="Y307" s="298"/>
      <c r="Z307" s="298"/>
      <c r="AA307" s="298"/>
      <c r="AB307" s="55"/>
      <c r="AC307" s="155"/>
    </row>
    <row r="308" ht="15.75" customHeight="1">
      <c r="A308" s="295"/>
      <c r="B308" s="296"/>
      <c r="C308" s="296"/>
      <c r="D308" s="296"/>
      <c r="E308" s="296"/>
      <c r="F308" s="296"/>
      <c r="G308" s="296"/>
      <c r="H308" s="296"/>
      <c r="I308" s="296"/>
      <c r="J308" s="295"/>
      <c r="K308" s="296"/>
      <c r="L308" s="296"/>
      <c r="M308" s="296"/>
      <c r="N308" s="297"/>
      <c r="O308" s="296"/>
      <c r="P308" s="296"/>
      <c r="Q308" s="298"/>
      <c r="R308" s="296"/>
      <c r="S308" s="296"/>
      <c r="T308" s="298"/>
      <c r="U308" s="298"/>
      <c r="V308" s="297"/>
      <c r="W308" s="298"/>
      <c r="X308" s="298"/>
      <c r="Y308" s="298"/>
      <c r="Z308" s="298"/>
      <c r="AA308" s="298"/>
      <c r="AB308" s="55"/>
      <c r="AC308" s="155"/>
    </row>
    <row r="309" ht="15.75" customHeight="1">
      <c r="A309" s="295"/>
      <c r="B309" s="296"/>
      <c r="C309" s="296"/>
      <c r="D309" s="296"/>
      <c r="E309" s="296"/>
      <c r="F309" s="296"/>
      <c r="G309" s="296"/>
      <c r="H309" s="296"/>
      <c r="I309" s="296"/>
      <c r="J309" s="295"/>
      <c r="K309" s="296"/>
      <c r="L309" s="296"/>
      <c r="M309" s="296"/>
      <c r="N309" s="297"/>
      <c r="O309" s="296"/>
      <c r="P309" s="296"/>
      <c r="Q309" s="298"/>
      <c r="R309" s="296"/>
      <c r="S309" s="296"/>
      <c r="T309" s="298"/>
      <c r="U309" s="298"/>
      <c r="V309" s="297"/>
      <c r="W309" s="298"/>
      <c r="X309" s="298"/>
      <c r="Y309" s="298"/>
      <c r="Z309" s="298"/>
      <c r="AA309" s="298"/>
      <c r="AB309" s="55"/>
      <c r="AC309" s="155"/>
    </row>
    <row r="310" ht="15.75" customHeight="1">
      <c r="A310" s="295"/>
      <c r="B310" s="296"/>
      <c r="C310" s="296"/>
      <c r="D310" s="296"/>
      <c r="E310" s="296"/>
      <c r="F310" s="296"/>
      <c r="G310" s="296"/>
      <c r="H310" s="296"/>
      <c r="I310" s="296"/>
      <c r="J310" s="295"/>
      <c r="K310" s="296"/>
      <c r="L310" s="296"/>
      <c r="M310" s="296"/>
      <c r="N310" s="297"/>
      <c r="O310" s="296"/>
      <c r="P310" s="296"/>
      <c r="Q310" s="298"/>
      <c r="R310" s="296"/>
      <c r="S310" s="296"/>
      <c r="T310" s="298"/>
      <c r="U310" s="298"/>
      <c r="V310" s="297"/>
      <c r="W310" s="298"/>
      <c r="X310" s="298"/>
      <c r="Y310" s="298"/>
      <c r="Z310" s="298"/>
      <c r="AA310" s="298"/>
      <c r="AB310" s="55"/>
      <c r="AC310" s="155"/>
    </row>
    <row r="311" ht="15.75" customHeight="1">
      <c r="A311" s="295"/>
      <c r="B311" s="296"/>
      <c r="C311" s="296"/>
      <c r="D311" s="296"/>
      <c r="E311" s="296"/>
      <c r="F311" s="296"/>
      <c r="G311" s="296"/>
      <c r="H311" s="296"/>
      <c r="I311" s="296"/>
      <c r="J311" s="295"/>
      <c r="K311" s="296"/>
      <c r="L311" s="296"/>
      <c r="M311" s="296"/>
      <c r="N311" s="297"/>
      <c r="O311" s="296"/>
      <c r="P311" s="296"/>
      <c r="Q311" s="298"/>
      <c r="R311" s="296"/>
      <c r="S311" s="296"/>
      <c r="T311" s="298"/>
      <c r="U311" s="298"/>
      <c r="V311" s="297"/>
      <c r="W311" s="298"/>
      <c r="X311" s="298"/>
      <c r="Y311" s="298"/>
      <c r="Z311" s="298"/>
      <c r="AA311" s="298"/>
      <c r="AB311" s="55"/>
      <c r="AC311" s="155"/>
    </row>
    <row r="312" ht="15.75" customHeight="1">
      <c r="A312" s="295"/>
      <c r="B312" s="296"/>
      <c r="C312" s="296"/>
      <c r="D312" s="296"/>
      <c r="E312" s="296"/>
      <c r="F312" s="296"/>
      <c r="G312" s="296"/>
      <c r="H312" s="296"/>
      <c r="I312" s="296"/>
      <c r="J312" s="295"/>
      <c r="K312" s="296"/>
      <c r="L312" s="296"/>
      <c r="M312" s="296"/>
      <c r="N312" s="297"/>
      <c r="O312" s="296"/>
      <c r="P312" s="296"/>
      <c r="Q312" s="298"/>
      <c r="R312" s="296"/>
      <c r="S312" s="296"/>
      <c r="T312" s="298"/>
      <c r="U312" s="298"/>
      <c r="V312" s="297"/>
      <c r="W312" s="298"/>
      <c r="X312" s="298"/>
      <c r="Y312" s="298"/>
      <c r="Z312" s="298"/>
      <c r="AA312" s="298"/>
      <c r="AB312" s="55"/>
      <c r="AC312" s="155"/>
    </row>
    <row r="313" ht="15.75" customHeight="1">
      <c r="A313" s="295"/>
      <c r="B313" s="296"/>
      <c r="C313" s="296"/>
      <c r="D313" s="296"/>
      <c r="E313" s="296"/>
      <c r="F313" s="296"/>
      <c r="G313" s="296"/>
      <c r="H313" s="296"/>
      <c r="I313" s="296"/>
      <c r="J313" s="295"/>
      <c r="K313" s="296"/>
      <c r="L313" s="296"/>
      <c r="M313" s="296"/>
      <c r="N313" s="297"/>
      <c r="O313" s="296"/>
      <c r="P313" s="296"/>
      <c r="Q313" s="298"/>
      <c r="R313" s="296"/>
      <c r="S313" s="296"/>
      <c r="T313" s="298"/>
      <c r="U313" s="298"/>
      <c r="V313" s="297"/>
      <c r="W313" s="298"/>
      <c r="X313" s="298"/>
      <c r="Y313" s="298"/>
      <c r="Z313" s="298"/>
      <c r="AA313" s="298"/>
      <c r="AB313" s="55"/>
      <c r="AC313" s="155"/>
    </row>
    <row r="314" ht="15.75" customHeight="1">
      <c r="A314" s="295"/>
      <c r="B314" s="296"/>
      <c r="C314" s="296"/>
      <c r="D314" s="296"/>
      <c r="E314" s="296"/>
      <c r="F314" s="296"/>
      <c r="G314" s="296"/>
      <c r="H314" s="296"/>
      <c r="I314" s="296"/>
      <c r="J314" s="295"/>
      <c r="K314" s="296"/>
      <c r="L314" s="296"/>
      <c r="M314" s="296"/>
      <c r="N314" s="297"/>
      <c r="O314" s="296"/>
      <c r="P314" s="296"/>
      <c r="Q314" s="298"/>
      <c r="R314" s="296"/>
      <c r="S314" s="296"/>
      <c r="T314" s="298"/>
      <c r="U314" s="298"/>
      <c r="V314" s="297"/>
      <c r="W314" s="298"/>
      <c r="X314" s="298"/>
      <c r="Y314" s="298"/>
      <c r="Z314" s="298"/>
      <c r="AA314" s="298"/>
      <c r="AB314" s="55"/>
      <c r="AC314" s="155"/>
    </row>
    <row r="315" ht="15.75" customHeight="1">
      <c r="A315" s="295"/>
      <c r="B315" s="296"/>
      <c r="C315" s="296"/>
      <c r="D315" s="296"/>
      <c r="E315" s="296"/>
      <c r="F315" s="296"/>
      <c r="G315" s="296"/>
      <c r="H315" s="296"/>
      <c r="I315" s="296"/>
      <c r="J315" s="295"/>
      <c r="K315" s="296"/>
      <c r="L315" s="296"/>
      <c r="M315" s="296"/>
      <c r="N315" s="297"/>
      <c r="O315" s="296"/>
      <c r="P315" s="296"/>
      <c r="Q315" s="298"/>
      <c r="R315" s="296"/>
      <c r="S315" s="296"/>
      <c r="T315" s="298"/>
      <c r="U315" s="298"/>
      <c r="V315" s="297"/>
      <c r="W315" s="298"/>
      <c r="X315" s="298"/>
      <c r="Y315" s="298"/>
      <c r="Z315" s="298"/>
      <c r="AA315" s="298"/>
      <c r="AB315" s="55"/>
      <c r="AC315" s="155"/>
    </row>
    <row r="316" ht="15.75" customHeight="1">
      <c r="A316" s="295"/>
      <c r="B316" s="296"/>
      <c r="C316" s="296"/>
      <c r="D316" s="296"/>
      <c r="E316" s="296"/>
      <c r="F316" s="296"/>
      <c r="G316" s="296"/>
      <c r="H316" s="296"/>
      <c r="I316" s="296"/>
      <c r="J316" s="295"/>
      <c r="K316" s="296"/>
      <c r="L316" s="296"/>
      <c r="M316" s="296"/>
      <c r="N316" s="297"/>
      <c r="O316" s="296"/>
      <c r="P316" s="296"/>
      <c r="Q316" s="298"/>
      <c r="R316" s="296"/>
      <c r="S316" s="296"/>
      <c r="T316" s="298"/>
      <c r="U316" s="298"/>
      <c r="V316" s="297"/>
      <c r="W316" s="298"/>
      <c r="X316" s="298"/>
      <c r="Y316" s="298"/>
      <c r="Z316" s="298"/>
      <c r="AA316" s="298"/>
      <c r="AB316" s="55"/>
      <c r="AC316" s="155"/>
    </row>
    <row r="317" ht="15.75" customHeight="1">
      <c r="A317" s="295"/>
      <c r="B317" s="296"/>
      <c r="C317" s="296"/>
      <c r="D317" s="296"/>
      <c r="E317" s="296"/>
      <c r="F317" s="296"/>
      <c r="G317" s="296"/>
      <c r="H317" s="296"/>
      <c r="I317" s="296"/>
      <c r="J317" s="295"/>
      <c r="K317" s="296"/>
      <c r="L317" s="296"/>
      <c r="M317" s="296"/>
      <c r="N317" s="297"/>
      <c r="O317" s="296"/>
      <c r="P317" s="296"/>
      <c r="Q317" s="298"/>
      <c r="R317" s="296"/>
      <c r="S317" s="296"/>
      <c r="T317" s="298"/>
      <c r="U317" s="298"/>
      <c r="V317" s="297"/>
      <c r="W317" s="298"/>
      <c r="X317" s="298"/>
      <c r="Y317" s="298"/>
      <c r="Z317" s="298"/>
      <c r="AA317" s="298"/>
      <c r="AB317" s="55"/>
      <c r="AC317" s="155"/>
    </row>
    <row r="318" ht="15.75" customHeight="1">
      <c r="A318" s="295"/>
      <c r="B318" s="296"/>
      <c r="C318" s="296"/>
      <c r="D318" s="296"/>
      <c r="E318" s="296"/>
      <c r="F318" s="296"/>
      <c r="G318" s="296"/>
      <c r="H318" s="296"/>
      <c r="I318" s="296"/>
      <c r="J318" s="295"/>
      <c r="K318" s="296"/>
      <c r="L318" s="296"/>
      <c r="M318" s="296"/>
      <c r="N318" s="297"/>
      <c r="O318" s="296"/>
      <c r="P318" s="296"/>
      <c r="Q318" s="298"/>
      <c r="R318" s="296"/>
      <c r="S318" s="296"/>
      <c r="T318" s="298"/>
      <c r="U318" s="298"/>
      <c r="V318" s="297"/>
      <c r="W318" s="298"/>
      <c r="X318" s="298"/>
      <c r="Y318" s="298"/>
      <c r="Z318" s="298"/>
      <c r="AA318" s="298"/>
      <c r="AB318" s="55"/>
      <c r="AC318" s="155"/>
    </row>
    <row r="319" ht="15.75" customHeight="1">
      <c r="A319" s="295"/>
      <c r="B319" s="296"/>
      <c r="C319" s="296"/>
      <c r="D319" s="296"/>
      <c r="E319" s="296"/>
      <c r="F319" s="296"/>
      <c r="G319" s="296"/>
      <c r="H319" s="296"/>
      <c r="I319" s="296"/>
      <c r="J319" s="295"/>
      <c r="K319" s="296"/>
      <c r="L319" s="296"/>
      <c r="M319" s="296"/>
      <c r="N319" s="297"/>
      <c r="O319" s="296"/>
      <c r="P319" s="296"/>
      <c r="Q319" s="298"/>
      <c r="R319" s="296"/>
      <c r="S319" s="296"/>
      <c r="T319" s="298"/>
      <c r="U319" s="298"/>
      <c r="V319" s="297"/>
      <c r="W319" s="298"/>
      <c r="X319" s="298"/>
      <c r="Y319" s="298"/>
      <c r="Z319" s="298"/>
      <c r="AA319" s="298"/>
      <c r="AB319" s="55"/>
      <c r="AC319" s="155"/>
    </row>
    <row r="320" ht="15.75" customHeight="1">
      <c r="A320" s="295"/>
      <c r="B320" s="296"/>
      <c r="C320" s="296"/>
      <c r="D320" s="296"/>
      <c r="E320" s="296"/>
      <c r="F320" s="296"/>
      <c r="G320" s="296"/>
      <c r="H320" s="296"/>
      <c r="I320" s="296"/>
      <c r="J320" s="295"/>
      <c r="K320" s="296"/>
      <c r="L320" s="296"/>
      <c r="M320" s="296"/>
      <c r="N320" s="297"/>
      <c r="O320" s="296"/>
      <c r="P320" s="296"/>
      <c r="Q320" s="298"/>
      <c r="R320" s="296"/>
      <c r="S320" s="296"/>
      <c r="T320" s="298"/>
      <c r="U320" s="298"/>
      <c r="V320" s="297"/>
      <c r="W320" s="298"/>
      <c r="X320" s="298"/>
      <c r="Y320" s="298"/>
      <c r="Z320" s="298"/>
      <c r="AA320" s="298"/>
      <c r="AB320" s="55"/>
      <c r="AC320" s="155"/>
    </row>
    <row r="321" ht="15.75" customHeight="1">
      <c r="A321" s="295"/>
      <c r="B321" s="296"/>
      <c r="C321" s="296"/>
      <c r="D321" s="296"/>
      <c r="E321" s="296"/>
      <c r="F321" s="296"/>
      <c r="G321" s="296"/>
      <c r="H321" s="296"/>
      <c r="I321" s="296"/>
      <c r="J321" s="295"/>
      <c r="K321" s="296"/>
      <c r="L321" s="296"/>
      <c r="M321" s="296"/>
      <c r="N321" s="297"/>
      <c r="O321" s="296"/>
      <c r="P321" s="296"/>
      <c r="Q321" s="298"/>
      <c r="R321" s="296"/>
      <c r="S321" s="296"/>
      <c r="T321" s="298"/>
      <c r="U321" s="298"/>
      <c r="V321" s="297"/>
      <c r="W321" s="298"/>
      <c r="X321" s="298"/>
      <c r="Y321" s="298"/>
      <c r="Z321" s="298"/>
      <c r="AA321" s="298"/>
      <c r="AB321" s="55"/>
      <c r="AC321" s="155"/>
    </row>
    <row r="322" ht="15.75" customHeight="1">
      <c r="A322" s="295"/>
      <c r="B322" s="296"/>
      <c r="C322" s="296"/>
      <c r="D322" s="296"/>
      <c r="E322" s="296"/>
      <c r="F322" s="296"/>
      <c r="G322" s="296"/>
      <c r="H322" s="296"/>
      <c r="I322" s="296"/>
      <c r="J322" s="295"/>
      <c r="K322" s="296"/>
      <c r="L322" s="296"/>
      <c r="M322" s="296"/>
      <c r="N322" s="297"/>
      <c r="O322" s="296"/>
      <c r="P322" s="296"/>
      <c r="Q322" s="298"/>
      <c r="R322" s="296"/>
      <c r="S322" s="296"/>
      <c r="T322" s="298"/>
      <c r="U322" s="298"/>
      <c r="V322" s="297"/>
      <c r="W322" s="298"/>
      <c r="X322" s="298"/>
      <c r="Y322" s="298"/>
      <c r="Z322" s="298"/>
      <c r="AA322" s="298"/>
      <c r="AB322" s="55"/>
      <c r="AC322" s="155"/>
    </row>
    <row r="323" ht="15.75" customHeight="1">
      <c r="A323" s="295"/>
      <c r="B323" s="296"/>
      <c r="C323" s="296"/>
      <c r="D323" s="296"/>
      <c r="E323" s="296"/>
      <c r="F323" s="296"/>
      <c r="G323" s="296"/>
      <c r="H323" s="296"/>
      <c r="I323" s="296"/>
      <c r="J323" s="295"/>
      <c r="K323" s="296"/>
      <c r="L323" s="296"/>
      <c r="M323" s="296"/>
      <c r="N323" s="297"/>
      <c r="O323" s="296"/>
      <c r="P323" s="296"/>
      <c r="Q323" s="298"/>
      <c r="R323" s="296"/>
      <c r="S323" s="296"/>
      <c r="T323" s="298"/>
      <c r="U323" s="298"/>
      <c r="V323" s="297"/>
      <c r="W323" s="298"/>
      <c r="X323" s="298"/>
      <c r="Y323" s="298"/>
      <c r="Z323" s="298"/>
      <c r="AA323" s="298"/>
      <c r="AB323" s="55"/>
      <c r="AC323" s="155"/>
    </row>
    <row r="324" ht="15.75" customHeight="1">
      <c r="A324" s="295"/>
      <c r="B324" s="296"/>
      <c r="C324" s="296"/>
      <c r="D324" s="296"/>
      <c r="E324" s="296"/>
      <c r="F324" s="296"/>
      <c r="G324" s="296"/>
      <c r="H324" s="296"/>
      <c r="I324" s="296"/>
      <c r="J324" s="295"/>
      <c r="K324" s="296"/>
      <c r="L324" s="296"/>
      <c r="M324" s="296"/>
      <c r="N324" s="297"/>
      <c r="O324" s="296"/>
      <c r="P324" s="296"/>
      <c r="Q324" s="298"/>
      <c r="R324" s="296"/>
      <c r="S324" s="296"/>
      <c r="T324" s="298"/>
      <c r="U324" s="298"/>
      <c r="V324" s="297"/>
      <c r="W324" s="298"/>
      <c r="X324" s="298"/>
      <c r="Y324" s="298"/>
      <c r="Z324" s="298"/>
      <c r="AA324" s="298"/>
      <c r="AB324" s="55"/>
      <c r="AC324" s="155"/>
    </row>
    <row r="325" ht="15.75" customHeight="1">
      <c r="A325" s="295"/>
      <c r="B325" s="296"/>
      <c r="C325" s="296"/>
      <c r="D325" s="296"/>
      <c r="E325" s="296"/>
      <c r="F325" s="296"/>
      <c r="G325" s="296"/>
      <c r="H325" s="296"/>
      <c r="I325" s="296"/>
      <c r="J325" s="295"/>
      <c r="K325" s="296"/>
      <c r="L325" s="296"/>
      <c r="M325" s="296"/>
      <c r="N325" s="297"/>
      <c r="O325" s="296"/>
      <c r="P325" s="296"/>
      <c r="Q325" s="298"/>
      <c r="R325" s="296"/>
      <c r="S325" s="296"/>
      <c r="T325" s="298"/>
      <c r="U325" s="298"/>
      <c r="V325" s="297"/>
      <c r="W325" s="298"/>
      <c r="X325" s="298"/>
      <c r="Y325" s="298"/>
      <c r="Z325" s="298"/>
      <c r="AA325" s="298"/>
      <c r="AB325" s="55"/>
      <c r="AC325" s="155"/>
    </row>
    <row r="326" ht="15.75" customHeight="1">
      <c r="A326" s="295"/>
      <c r="B326" s="296"/>
      <c r="C326" s="296"/>
      <c r="D326" s="296"/>
      <c r="E326" s="296"/>
      <c r="F326" s="296"/>
      <c r="G326" s="296"/>
      <c r="H326" s="296"/>
      <c r="I326" s="296"/>
      <c r="J326" s="295"/>
      <c r="K326" s="296"/>
      <c r="L326" s="296"/>
      <c r="M326" s="296"/>
      <c r="N326" s="297"/>
      <c r="O326" s="296"/>
      <c r="P326" s="296"/>
      <c r="Q326" s="298"/>
      <c r="R326" s="296"/>
      <c r="S326" s="296"/>
      <c r="T326" s="298"/>
      <c r="U326" s="298"/>
      <c r="V326" s="297"/>
      <c r="W326" s="298"/>
      <c r="X326" s="298"/>
      <c r="Y326" s="298"/>
      <c r="Z326" s="298"/>
      <c r="AA326" s="298"/>
      <c r="AB326" s="55"/>
      <c r="AC326" s="155"/>
    </row>
    <row r="327" ht="15.75" customHeight="1">
      <c r="A327" s="295"/>
      <c r="B327" s="296"/>
      <c r="C327" s="296"/>
      <c r="D327" s="296"/>
      <c r="E327" s="296"/>
      <c r="F327" s="296"/>
      <c r="G327" s="296"/>
      <c r="H327" s="296"/>
      <c r="I327" s="296"/>
      <c r="J327" s="295"/>
      <c r="K327" s="296"/>
      <c r="L327" s="296"/>
      <c r="M327" s="296"/>
      <c r="N327" s="297"/>
      <c r="O327" s="296"/>
      <c r="P327" s="296"/>
      <c r="Q327" s="298"/>
      <c r="R327" s="296"/>
      <c r="S327" s="296"/>
      <c r="T327" s="298"/>
      <c r="U327" s="298"/>
      <c r="V327" s="297"/>
      <c r="W327" s="298"/>
      <c r="X327" s="298"/>
      <c r="Y327" s="298"/>
      <c r="Z327" s="298"/>
      <c r="AA327" s="298"/>
      <c r="AB327" s="55"/>
      <c r="AC327" s="155"/>
    </row>
    <row r="328" ht="15.75" customHeight="1">
      <c r="A328" s="295"/>
      <c r="B328" s="296"/>
      <c r="C328" s="296"/>
      <c r="D328" s="296"/>
      <c r="E328" s="296"/>
      <c r="F328" s="296"/>
      <c r="G328" s="296"/>
      <c r="H328" s="296"/>
      <c r="I328" s="296"/>
      <c r="J328" s="295"/>
      <c r="K328" s="296"/>
      <c r="L328" s="296"/>
      <c r="M328" s="296"/>
      <c r="N328" s="297"/>
      <c r="O328" s="296"/>
      <c r="P328" s="296"/>
      <c r="Q328" s="298"/>
      <c r="R328" s="296"/>
      <c r="S328" s="296"/>
      <c r="T328" s="298"/>
      <c r="U328" s="298"/>
      <c r="V328" s="297"/>
      <c r="W328" s="298"/>
      <c r="X328" s="298"/>
      <c r="Y328" s="298"/>
      <c r="Z328" s="298"/>
      <c r="AA328" s="298"/>
      <c r="AB328" s="55"/>
      <c r="AC328" s="155"/>
    </row>
    <row r="329" ht="15.75" customHeight="1">
      <c r="A329" s="295"/>
      <c r="B329" s="296"/>
      <c r="C329" s="296"/>
      <c r="D329" s="296"/>
      <c r="E329" s="296"/>
      <c r="F329" s="296"/>
      <c r="G329" s="296"/>
      <c r="H329" s="296"/>
      <c r="I329" s="296"/>
      <c r="J329" s="295"/>
      <c r="K329" s="296"/>
      <c r="L329" s="296"/>
      <c r="M329" s="296"/>
      <c r="N329" s="297"/>
      <c r="O329" s="296"/>
      <c r="P329" s="296"/>
      <c r="Q329" s="298"/>
      <c r="R329" s="296"/>
      <c r="S329" s="296"/>
      <c r="T329" s="298"/>
      <c r="U329" s="298"/>
      <c r="V329" s="297"/>
      <c r="W329" s="298"/>
      <c r="X329" s="298"/>
      <c r="Y329" s="298"/>
      <c r="Z329" s="298"/>
      <c r="AA329" s="298"/>
      <c r="AB329" s="55"/>
      <c r="AC329" s="155"/>
    </row>
    <row r="330" ht="15.75" customHeight="1">
      <c r="A330" s="295"/>
      <c r="B330" s="296"/>
      <c r="C330" s="296"/>
      <c r="D330" s="296"/>
      <c r="E330" s="296"/>
      <c r="F330" s="296"/>
      <c r="G330" s="296"/>
      <c r="H330" s="296"/>
      <c r="I330" s="296"/>
      <c r="J330" s="295"/>
      <c r="K330" s="296"/>
      <c r="L330" s="296"/>
      <c r="M330" s="296"/>
      <c r="N330" s="297"/>
      <c r="O330" s="296"/>
      <c r="P330" s="296"/>
      <c r="Q330" s="298"/>
      <c r="R330" s="296"/>
      <c r="S330" s="296"/>
      <c r="T330" s="298"/>
      <c r="U330" s="298"/>
      <c r="V330" s="297"/>
      <c r="W330" s="298"/>
      <c r="X330" s="298"/>
      <c r="Y330" s="298"/>
      <c r="Z330" s="298"/>
      <c r="AA330" s="298"/>
      <c r="AB330" s="55"/>
      <c r="AC330" s="155"/>
    </row>
    <row r="331" ht="15.75" customHeight="1">
      <c r="A331" s="295"/>
      <c r="B331" s="296"/>
      <c r="C331" s="296"/>
      <c r="D331" s="296"/>
      <c r="E331" s="296"/>
      <c r="F331" s="296"/>
      <c r="G331" s="296"/>
      <c r="H331" s="296"/>
      <c r="I331" s="296"/>
      <c r="J331" s="295"/>
      <c r="K331" s="296"/>
      <c r="L331" s="296"/>
      <c r="M331" s="296"/>
      <c r="N331" s="297"/>
      <c r="O331" s="296"/>
      <c r="P331" s="296"/>
      <c r="Q331" s="298"/>
      <c r="R331" s="296"/>
      <c r="S331" s="296"/>
      <c r="T331" s="298"/>
      <c r="U331" s="298"/>
      <c r="V331" s="297"/>
      <c r="W331" s="298"/>
      <c r="X331" s="298"/>
      <c r="Y331" s="298"/>
      <c r="Z331" s="298"/>
      <c r="AA331" s="298"/>
      <c r="AB331" s="55"/>
      <c r="AC331" s="155"/>
    </row>
    <row r="332" ht="15.75" customHeight="1">
      <c r="A332" s="295"/>
      <c r="B332" s="296"/>
      <c r="C332" s="296"/>
      <c r="D332" s="296"/>
      <c r="E332" s="296"/>
      <c r="F332" s="296"/>
      <c r="G332" s="296"/>
      <c r="H332" s="296"/>
      <c r="I332" s="296"/>
      <c r="J332" s="295"/>
      <c r="K332" s="296"/>
      <c r="L332" s="296"/>
      <c r="M332" s="296"/>
      <c r="N332" s="297"/>
      <c r="O332" s="296"/>
      <c r="P332" s="296"/>
      <c r="Q332" s="298"/>
      <c r="R332" s="296"/>
      <c r="S332" s="296"/>
      <c r="T332" s="298"/>
      <c r="U332" s="298"/>
      <c r="V332" s="297"/>
      <c r="W332" s="298"/>
      <c r="X332" s="298"/>
      <c r="Y332" s="298"/>
      <c r="Z332" s="298"/>
      <c r="AA332" s="298"/>
      <c r="AB332" s="55"/>
      <c r="AC332" s="155"/>
    </row>
    <row r="333" ht="15.75" customHeight="1">
      <c r="A333" s="295"/>
      <c r="B333" s="296"/>
      <c r="C333" s="296"/>
      <c r="D333" s="296"/>
      <c r="E333" s="296"/>
      <c r="F333" s="296"/>
      <c r="G333" s="296"/>
      <c r="H333" s="296"/>
      <c r="I333" s="296"/>
      <c r="J333" s="295"/>
      <c r="K333" s="296"/>
      <c r="L333" s="296"/>
      <c r="M333" s="296"/>
      <c r="N333" s="297"/>
      <c r="O333" s="296"/>
      <c r="P333" s="296"/>
      <c r="Q333" s="298"/>
      <c r="R333" s="296"/>
      <c r="S333" s="296"/>
      <c r="T333" s="298"/>
      <c r="U333" s="298"/>
      <c r="V333" s="297"/>
      <c r="W333" s="298"/>
      <c r="X333" s="298"/>
      <c r="Y333" s="298"/>
      <c r="Z333" s="298"/>
      <c r="AA333" s="298"/>
      <c r="AB333" s="55"/>
      <c r="AC333" s="155"/>
    </row>
    <row r="334" ht="15.75" customHeight="1">
      <c r="A334" s="295"/>
      <c r="B334" s="296"/>
      <c r="C334" s="296"/>
      <c r="D334" s="296"/>
      <c r="E334" s="296"/>
      <c r="F334" s="296"/>
      <c r="G334" s="296"/>
      <c r="H334" s="296"/>
      <c r="I334" s="296"/>
      <c r="J334" s="295"/>
      <c r="K334" s="296"/>
      <c r="L334" s="296"/>
      <c r="M334" s="296"/>
      <c r="N334" s="297"/>
      <c r="O334" s="296"/>
      <c r="P334" s="296"/>
      <c r="Q334" s="298"/>
      <c r="R334" s="296"/>
      <c r="S334" s="296"/>
      <c r="T334" s="298"/>
      <c r="U334" s="298"/>
      <c r="V334" s="297"/>
      <c r="W334" s="298"/>
      <c r="X334" s="298"/>
      <c r="Y334" s="298"/>
      <c r="Z334" s="298"/>
      <c r="AA334" s="298"/>
      <c r="AB334" s="55"/>
      <c r="AC334" s="155"/>
    </row>
    <row r="335" ht="15.75" customHeight="1">
      <c r="A335" s="295"/>
      <c r="B335" s="296"/>
      <c r="C335" s="296"/>
      <c r="D335" s="296"/>
      <c r="E335" s="296"/>
      <c r="F335" s="296"/>
      <c r="G335" s="296"/>
      <c r="H335" s="296"/>
      <c r="I335" s="296"/>
      <c r="J335" s="295"/>
      <c r="K335" s="296"/>
      <c r="L335" s="296"/>
      <c r="M335" s="296"/>
      <c r="N335" s="297"/>
      <c r="O335" s="296"/>
      <c r="P335" s="296"/>
      <c r="Q335" s="298"/>
      <c r="R335" s="296"/>
      <c r="S335" s="296"/>
      <c r="T335" s="298"/>
      <c r="U335" s="298"/>
      <c r="V335" s="297"/>
      <c r="W335" s="298"/>
      <c r="X335" s="298"/>
      <c r="Y335" s="298"/>
      <c r="Z335" s="298"/>
      <c r="AA335" s="298"/>
      <c r="AB335" s="55"/>
      <c r="AC335" s="155"/>
    </row>
    <row r="336" ht="15.75" customHeight="1">
      <c r="A336" s="295"/>
      <c r="B336" s="296"/>
      <c r="C336" s="296"/>
      <c r="D336" s="296"/>
      <c r="E336" s="296"/>
      <c r="F336" s="296"/>
      <c r="G336" s="296"/>
      <c r="H336" s="296"/>
      <c r="I336" s="296"/>
      <c r="J336" s="295"/>
      <c r="K336" s="296"/>
      <c r="L336" s="296"/>
      <c r="M336" s="296"/>
      <c r="N336" s="297"/>
      <c r="O336" s="296"/>
      <c r="P336" s="296"/>
      <c r="Q336" s="298"/>
      <c r="R336" s="296"/>
      <c r="S336" s="296"/>
      <c r="T336" s="298"/>
      <c r="U336" s="298"/>
      <c r="V336" s="297"/>
      <c r="W336" s="298"/>
      <c r="X336" s="298"/>
      <c r="Y336" s="298"/>
      <c r="Z336" s="298"/>
      <c r="AA336" s="298"/>
      <c r="AB336" s="55"/>
      <c r="AC336" s="155"/>
    </row>
    <row r="337" ht="15.75" customHeight="1">
      <c r="A337" s="295"/>
      <c r="B337" s="296"/>
      <c r="C337" s="296"/>
      <c r="D337" s="296"/>
      <c r="E337" s="296"/>
      <c r="F337" s="296"/>
      <c r="G337" s="296"/>
      <c r="H337" s="296"/>
      <c r="I337" s="296"/>
      <c r="J337" s="295"/>
      <c r="K337" s="296"/>
      <c r="L337" s="296"/>
      <c r="M337" s="296"/>
      <c r="N337" s="297"/>
      <c r="O337" s="296"/>
      <c r="P337" s="296"/>
      <c r="Q337" s="298"/>
      <c r="R337" s="296"/>
      <c r="S337" s="296"/>
      <c r="T337" s="298"/>
      <c r="U337" s="298"/>
      <c r="V337" s="297"/>
      <c r="W337" s="298"/>
      <c r="X337" s="298"/>
      <c r="Y337" s="298"/>
      <c r="Z337" s="298"/>
      <c r="AA337" s="298"/>
      <c r="AB337" s="55"/>
      <c r="AC337" s="155"/>
    </row>
    <row r="338" ht="15.75" customHeight="1">
      <c r="A338" s="295"/>
      <c r="B338" s="296"/>
      <c r="C338" s="296"/>
      <c r="D338" s="296"/>
      <c r="E338" s="296"/>
      <c r="F338" s="296"/>
      <c r="G338" s="296"/>
      <c r="H338" s="296"/>
      <c r="I338" s="296"/>
      <c r="J338" s="295"/>
      <c r="K338" s="296"/>
      <c r="L338" s="296"/>
      <c r="M338" s="296"/>
      <c r="N338" s="297"/>
      <c r="O338" s="296"/>
      <c r="P338" s="296"/>
      <c r="Q338" s="298"/>
      <c r="R338" s="296"/>
      <c r="S338" s="296"/>
      <c r="T338" s="298"/>
      <c r="U338" s="298"/>
      <c r="V338" s="297"/>
      <c r="W338" s="298"/>
      <c r="X338" s="298"/>
      <c r="Y338" s="298"/>
      <c r="Z338" s="298"/>
      <c r="AA338" s="298"/>
      <c r="AB338" s="55"/>
      <c r="AC338" s="155"/>
    </row>
    <row r="339" ht="15.75" customHeight="1">
      <c r="A339" s="295"/>
      <c r="B339" s="296"/>
      <c r="C339" s="296"/>
      <c r="D339" s="296"/>
      <c r="E339" s="296"/>
      <c r="F339" s="296"/>
      <c r="G339" s="296"/>
      <c r="H339" s="296"/>
      <c r="I339" s="296"/>
      <c r="J339" s="295"/>
      <c r="K339" s="296"/>
      <c r="L339" s="296"/>
      <c r="M339" s="296"/>
      <c r="N339" s="297"/>
      <c r="O339" s="296"/>
      <c r="P339" s="296"/>
      <c r="Q339" s="298"/>
      <c r="R339" s="296"/>
      <c r="S339" s="296"/>
      <c r="T339" s="298"/>
      <c r="U339" s="298"/>
      <c r="V339" s="297"/>
      <c r="W339" s="298"/>
      <c r="X339" s="298"/>
      <c r="Y339" s="298"/>
      <c r="Z339" s="298"/>
      <c r="AA339" s="298"/>
      <c r="AB339" s="55"/>
      <c r="AC339" s="155"/>
    </row>
    <row r="340" ht="15.75" customHeight="1">
      <c r="A340" s="295"/>
      <c r="B340" s="296"/>
      <c r="C340" s="296"/>
      <c r="D340" s="296"/>
      <c r="E340" s="296"/>
      <c r="F340" s="296"/>
      <c r="G340" s="296"/>
      <c r="H340" s="296"/>
      <c r="I340" s="296"/>
      <c r="J340" s="295"/>
      <c r="K340" s="296"/>
      <c r="L340" s="296"/>
      <c r="M340" s="296"/>
      <c r="N340" s="297"/>
      <c r="O340" s="296"/>
      <c r="P340" s="296"/>
      <c r="Q340" s="298"/>
      <c r="R340" s="296"/>
      <c r="S340" s="296"/>
      <c r="T340" s="298"/>
      <c r="U340" s="298"/>
      <c r="V340" s="297"/>
      <c r="W340" s="298"/>
      <c r="X340" s="298"/>
      <c r="Y340" s="298"/>
      <c r="Z340" s="298"/>
      <c r="AA340" s="298"/>
      <c r="AB340" s="55"/>
      <c r="AC340" s="155"/>
    </row>
    <row r="341" ht="15.75" customHeight="1">
      <c r="A341" s="295"/>
      <c r="B341" s="296"/>
      <c r="C341" s="296"/>
      <c r="D341" s="296"/>
      <c r="E341" s="296"/>
      <c r="F341" s="296"/>
      <c r="G341" s="296"/>
      <c r="H341" s="296"/>
      <c r="I341" s="296"/>
      <c r="J341" s="295"/>
      <c r="K341" s="296"/>
      <c r="L341" s="296"/>
      <c r="M341" s="296"/>
      <c r="N341" s="297"/>
      <c r="O341" s="296"/>
      <c r="P341" s="296"/>
      <c r="Q341" s="298"/>
      <c r="R341" s="296"/>
      <c r="S341" s="296"/>
      <c r="T341" s="298"/>
      <c r="U341" s="298"/>
      <c r="V341" s="297"/>
      <c r="W341" s="298"/>
      <c r="X341" s="298"/>
      <c r="Y341" s="298"/>
      <c r="Z341" s="298"/>
      <c r="AA341" s="298"/>
      <c r="AB341" s="55"/>
      <c r="AC341" s="155"/>
    </row>
    <row r="342" ht="15.75" customHeight="1">
      <c r="A342" s="295"/>
      <c r="B342" s="296"/>
      <c r="C342" s="296"/>
      <c r="D342" s="296"/>
      <c r="E342" s="296"/>
      <c r="F342" s="296"/>
      <c r="G342" s="296"/>
      <c r="H342" s="296"/>
      <c r="I342" s="296"/>
      <c r="J342" s="295"/>
      <c r="K342" s="296"/>
      <c r="L342" s="296"/>
      <c r="M342" s="296"/>
      <c r="N342" s="297"/>
      <c r="O342" s="296"/>
      <c r="P342" s="296"/>
      <c r="Q342" s="298"/>
      <c r="R342" s="296"/>
      <c r="S342" s="296"/>
      <c r="T342" s="298"/>
      <c r="U342" s="298"/>
      <c r="V342" s="297"/>
      <c r="W342" s="298"/>
      <c r="X342" s="298"/>
      <c r="Y342" s="298"/>
      <c r="Z342" s="298"/>
      <c r="AA342" s="298"/>
      <c r="AB342" s="55"/>
      <c r="AC342" s="155"/>
    </row>
    <row r="343" ht="15.75" customHeight="1">
      <c r="A343" s="295"/>
      <c r="B343" s="296"/>
      <c r="C343" s="296"/>
      <c r="D343" s="296"/>
      <c r="E343" s="296"/>
      <c r="F343" s="296"/>
      <c r="G343" s="296"/>
      <c r="H343" s="296"/>
      <c r="I343" s="296"/>
      <c r="J343" s="295"/>
      <c r="K343" s="296"/>
      <c r="L343" s="296"/>
      <c r="M343" s="296"/>
      <c r="N343" s="297"/>
      <c r="O343" s="296"/>
      <c r="P343" s="296"/>
      <c r="Q343" s="298"/>
      <c r="R343" s="296"/>
      <c r="S343" s="296"/>
      <c r="T343" s="298"/>
      <c r="U343" s="298"/>
      <c r="V343" s="297"/>
      <c r="W343" s="298"/>
      <c r="X343" s="298"/>
      <c r="Y343" s="298"/>
      <c r="Z343" s="298"/>
      <c r="AA343" s="298"/>
      <c r="AB343" s="55"/>
      <c r="AC343" s="155"/>
    </row>
    <row r="344" ht="15.75" customHeight="1">
      <c r="A344" s="295"/>
      <c r="B344" s="296"/>
      <c r="C344" s="296"/>
      <c r="D344" s="296"/>
      <c r="E344" s="296"/>
      <c r="F344" s="296"/>
      <c r="G344" s="296"/>
      <c r="H344" s="296"/>
      <c r="I344" s="296"/>
      <c r="J344" s="295"/>
      <c r="K344" s="296"/>
      <c r="L344" s="296"/>
      <c r="M344" s="296"/>
      <c r="N344" s="297"/>
      <c r="O344" s="296"/>
      <c r="P344" s="296"/>
      <c r="Q344" s="298"/>
      <c r="R344" s="296"/>
      <c r="S344" s="296"/>
      <c r="T344" s="298"/>
      <c r="U344" s="298"/>
      <c r="V344" s="297"/>
      <c r="W344" s="298"/>
      <c r="X344" s="298"/>
      <c r="Y344" s="298"/>
      <c r="Z344" s="298"/>
      <c r="AA344" s="298"/>
      <c r="AB344" s="55"/>
      <c r="AC344" s="155"/>
    </row>
    <row r="345" ht="15.75" customHeight="1">
      <c r="A345" s="295"/>
      <c r="B345" s="296"/>
      <c r="C345" s="296"/>
      <c r="D345" s="296"/>
      <c r="E345" s="296"/>
      <c r="F345" s="296"/>
      <c r="G345" s="296"/>
      <c r="H345" s="296"/>
      <c r="I345" s="296"/>
      <c r="J345" s="295"/>
      <c r="K345" s="296"/>
      <c r="L345" s="296"/>
      <c r="M345" s="296"/>
      <c r="N345" s="297"/>
      <c r="O345" s="296"/>
      <c r="P345" s="296"/>
      <c r="Q345" s="298"/>
      <c r="R345" s="296"/>
      <c r="S345" s="296"/>
      <c r="T345" s="298"/>
      <c r="U345" s="298"/>
      <c r="V345" s="297"/>
      <c r="W345" s="298"/>
      <c r="X345" s="298"/>
      <c r="Y345" s="298"/>
      <c r="Z345" s="298"/>
      <c r="AA345" s="298"/>
      <c r="AB345" s="55"/>
      <c r="AC345" s="155"/>
    </row>
    <row r="346" ht="15.75" customHeight="1">
      <c r="A346" s="295"/>
      <c r="B346" s="296"/>
      <c r="C346" s="296"/>
      <c r="D346" s="296"/>
      <c r="E346" s="296"/>
      <c r="F346" s="296"/>
      <c r="G346" s="296"/>
      <c r="H346" s="296"/>
      <c r="I346" s="296"/>
      <c r="J346" s="295"/>
      <c r="K346" s="296"/>
      <c r="L346" s="296"/>
      <c r="M346" s="296"/>
      <c r="N346" s="297"/>
      <c r="O346" s="296"/>
      <c r="P346" s="296"/>
      <c r="Q346" s="298"/>
      <c r="R346" s="296"/>
      <c r="S346" s="296"/>
      <c r="T346" s="298"/>
      <c r="U346" s="298"/>
      <c r="V346" s="297"/>
      <c r="W346" s="298"/>
      <c r="X346" s="298"/>
      <c r="Y346" s="298"/>
      <c r="Z346" s="298"/>
      <c r="AA346" s="298"/>
      <c r="AB346" s="55"/>
      <c r="AC346" s="155"/>
    </row>
    <row r="347" ht="15.75" customHeight="1">
      <c r="A347" s="295"/>
      <c r="B347" s="296"/>
      <c r="C347" s="296"/>
      <c r="D347" s="296"/>
      <c r="E347" s="296"/>
      <c r="F347" s="296"/>
      <c r="G347" s="296"/>
      <c r="H347" s="296"/>
      <c r="I347" s="296"/>
      <c r="J347" s="295"/>
      <c r="K347" s="296"/>
      <c r="L347" s="296"/>
      <c r="M347" s="296"/>
      <c r="N347" s="297"/>
      <c r="O347" s="296"/>
      <c r="P347" s="296"/>
      <c r="Q347" s="298"/>
      <c r="R347" s="296"/>
      <c r="S347" s="296"/>
      <c r="T347" s="298"/>
      <c r="U347" s="298"/>
      <c r="V347" s="297"/>
      <c r="W347" s="298"/>
      <c r="X347" s="298"/>
      <c r="Y347" s="298"/>
      <c r="Z347" s="298"/>
      <c r="AA347" s="298"/>
      <c r="AB347" s="55"/>
      <c r="AC347" s="155"/>
    </row>
    <row r="348" ht="15.75" customHeight="1">
      <c r="A348" s="295"/>
      <c r="B348" s="296"/>
      <c r="C348" s="296"/>
      <c r="D348" s="296"/>
      <c r="E348" s="296"/>
      <c r="F348" s="296"/>
      <c r="G348" s="296"/>
      <c r="H348" s="296"/>
      <c r="I348" s="296"/>
      <c r="J348" s="295"/>
      <c r="K348" s="296"/>
      <c r="L348" s="296"/>
      <c r="M348" s="296"/>
      <c r="N348" s="297"/>
      <c r="O348" s="296"/>
      <c r="P348" s="296"/>
      <c r="Q348" s="298"/>
      <c r="R348" s="296"/>
      <c r="S348" s="296"/>
      <c r="T348" s="298"/>
      <c r="U348" s="298"/>
      <c r="V348" s="297"/>
      <c r="W348" s="298"/>
      <c r="X348" s="298"/>
      <c r="Y348" s="298"/>
      <c r="Z348" s="298"/>
      <c r="AA348" s="298"/>
      <c r="AB348" s="55"/>
      <c r="AC348" s="155"/>
    </row>
    <row r="349" ht="15.75" customHeight="1">
      <c r="A349" s="295"/>
      <c r="B349" s="296"/>
      <c r="C349" s="296"/>
      <c r="D349" s="296"/>
      <c r="E349" s="296"/>
      <c r="F349" s="296"/>
      <c r="G349" s="296"/>
      <c r="H349" s="296"/>
      <c r="I349" s="296"/>
      <c r="J349" s="295"/>
      <c r="K349" s="296"/>
      <c r="L349" s="296"/>
      <c r="M349" s="296"/>
      <c r="N349" s="297"/>
      <c r="O349" s="296"/>
      <c r="P349" s="296"/>
      <c r="Q349" s="298"/>
      <c r="R349" s="296"/>
      <c r="S349" s="296"/>
      <c r="T349" s="298"/>
      <c r="U349" s="298"/>
      <c r="V349" s="297"/>
      <c r="W349" s="298"/>
      <c r="X349" s="298"/>
      <c r="Y349" s="298"/>
      <c r="Z349" s="298"/>
      <c r="AA349" s="298"/>
      <c r="AB349" s="55"/>
      <c r="AC349" s="155"/>
    </row>
    <row r="350" ht="15.75" customHeight="1">
      <c r="A350" s="295"/>
      <c r="B350" s="296"/>
      <c r="C350" s="296"/>
      <c r="D350" s="296"/>
      <c r="E350" s="296"/>
      <c r="F350" s="296"/>
      <c r="G350" s="296"/>
      <c r="H350" s="296"/>
      <c r="I350" s="296"/>
      <c r="J350" s="295"/>
      <c r="K350" s="296"/>
      <c r="L350" s="296"/>
      <c r="M350" s="296"/>
      <c r="N350" s="297"/>
      <c r="O350" s="296"/>
      <c r="P350" s="296"/>
      <c r="Q350" s="298"/>
      <c r="R350" s="296"/>
      <c r="S350" s="296"/>
      <c r="T350" s="298"/>
      <c r="U350" s="298"/>
      <c r="V350" s="297"/>
      <c r="W350" s="298"/>
      <c r="X350" s="298"/>
      <c r="Y350" s="298"/>
      <c r="Z350" s="298"/>
      <c r="AA350" s="298"/>
      <c r="AB350" s="55"/>
      <c r="AC350" s="155"/>
    </row>
    <row r="351" ht="15.75" customHeight="1">
      <c r="A351" s="295"/>
      <c r="B351" s="296"/>
      <c r="C351" s="296"/>
      <c r="D351" s="296"/>
      <c r="E351" s="296"/>
      <c r="F351" s="296"/>
      <c r="G351" s="296"/>
      <c r="H351" s="296"/>
      <c r="I351" s="296"/>
      <c r="J351" s="295"/>
      <c r="K351" s="296"/>
      <c r="L351" s="296"/>
      <c r="M351" s="296"/>
      <c r="N351" s="297"/>
      <c r="O351" s="296"/>
      <c r="P351" s="296"/>
      <c r="Q351" s="298"/>
      <c r="R351" s="296"/>
      <c r="S351" s="296"/>
      <c r="T351" s="298"/>
      <c r="U351" s="298"/>
      <c r="V351" s="297"/>
      <c r="W351" s="298"/>
      <c r="X351" s="298"/>
      <c r="Y351" s="298"/>
      <c r="Z351" s="298"/>
      <c r="AA351" s="298"/>
      <c r="AB351" s="55"/>
      <c r="AC351" s="155"/>
    </row>
    <row r="352" ht="15.75" customHeight="1">
      <c r="A352" s="295"/>
      <c r="B352" s="296"/>
      <c r="C352" s="296"/>
      <c r="D352" s="296"/>
      <c r="E352" s="296"/>
      <c r="F352" s="296"/>
      <c r="G352" s="296"/>
      <c r="H352" s="296"/>
      <c r="I352" s="296"/>
      <c r="J352" s="295"/>
      <c r="K352" s="296"/>
      <c r="L352" s="296"/>
      <c r="M352" s="296"/>
      <c r="N352" s="297"/>
      <c r="O352" s="296"/>
      <c r="P352" s="296"/>
      <c r="Q352" s="298"/>
      <c r="R352" s="296"/>
      <c r="S352" s="296"/>
      <c r="T352" s="298"/>
      <c r="U352" s="298"/>
      <c r="V352" s="297"/>
      <c r="W352" s="298"/>
      <c r="X352" s="298"/>
      <c r="Y352" s="298"/>
      <c r="Z352" s="298"/>
      <c r="AA352" s="298"/>
      <c r="AB352" s="55"/>
      <c r="AC352" s="155"/>
    </row>
    <row r="353" ht="15.75" customHeight="1">
      <c r="A353" s="295"/>
      <c r="B353" s="296"/>
      <c r="C353" s="296"/>
      <c r="D353" s="296"/>
      <c r="E353" s="296"/>
      <c r="F353" s="296"/>
      <c r="G353" s="296"/>
      <c r="H353" s="296"/>
      <c r="I353" s="296"/>
      <c r="J353" s="295"/>
      <c r="K353" s="296"/>
      <c r="L353" s="296"/>
      <c r="M353" s="296"/>
      <c r="N353" s="297"/>
      <c r="O353" s="296"/>
      <c r="P353" s="296"/>
      <c r="Q353" s="298"/>
      <c r="R353" s="296"/>
      <c r="S353" s="296"/>
      <c r="T353" s="298"/>
      <c r="U353" s="298"/>
      <c r="V353" s="297"/>
      <c r="W353" s="298"/>
      <c r="X353" s="298"/>
      <c r="Y353" s="298"/>
      <c r="Z353" s="298"/>
      <c r="AA353" s="298"/>
      <c r="AB353" s="55"/>
      <c r="AC353" s="155"/>
    </row>
    <row r="354" ht="15.75" customHeight="1">
      <c r="A354" s="295"/>
      <c r="B354" s="296"/>
      <c r="C354" s="296"/>
      <c r="D354" s="296"/>
      <c r="E354" s="296"/>
      <c r="F354" s="296"/>
      <c r="G354" s="296"/>
      <c r="H354" s="296"/>
      <c r="I354" s="296"/>
      <c r="J354" s="295"/>
      <c r="K354" s="296"/>
      <c r="L354" s="296"/>
      <c r="M354" s="296"/>
      <c r="N354" s="297"/>
      <c r="O354" s="296"/>
      <c r="P354" s="296"/>
      <c r="Q354" s="298"/>
      <c r="R354" s="296"/>
      <c r="S354" s="296"/>
      <c r="T354" s="298"/>
      <c r="U354" s="298"/>
      <c r="V354" s="297"/>
      <c r="W354" s="298"/>
      <c r="X354" s="298"/>
      <c r="Y354" s="298"/>
      <c r="Z354" s="298"/>
      <c r="AA354" s="298"/>
      <c r="AB354" s="55"/>
      <c r="AC354" s="155"/>
    </row>
    <row r="355" ht="15.75" customHeight="1">
      <c r="A355" s="295"/>
      <c r="B355" s="296"/>
      <c r="C355" s="296"/>
      <c r="D355" s="296"/>
      <c r="E355" s="296"/>
      <c r="F355" s="296"/>
      <c r="G355" s="296"/>
      <c r="H355" s="296"/>
      <c r="I355" s="296"/>
      <c r="J355" s="295"/>
      <c r="K355" s="296"/>
      <c r="L355" s="296"/>
      <c r="M355" s="296"/>
      <c r="N355" s="297"/>
      <c r="O355" s="296"/>
      <c r="P355" s="296"/>
      <c r="Q355" s="298"/>
      <c r="R355" s="296"/>
      <c r="S355" s="296"/>
      <c r="T355" s="298"/>
      <c r="U355" s="298"/>
      <c r="V355" s="297"/>
      <c r="W355" s="298"/>
      <c r="X355" s="298"/>
      <c r="Y355" s="298"/>
      <c r="Z355" s="298"/>
      <c r="AA355" s="298"/>
      <c r="AB355" s="55"/>
      <c r="AC355" s="155"/>
    </row>
    <row r="356" ht="15.75" customHeight="1">
      <c r="A356" s="295"/>
      <c r="B356" s="296"/>
      <c r="C356" s="296"/>
      <c r="D356" s="296"/>
      <c r="E356" s="296"/>
      <c r="F356" s="296"/>
      <c r="G356" s="296"/>
      <c r="H356" s="296"/>
      <c r="I356" s="296"/>
      <c r="J356" s="295"/>
      <c r="K356" s="296"/>
      <c r="L356" s="296"/>
      <c r="M356" s="296"/>
      <c r="N356" s="297"/>
      <c r="O356" s="296"/>
      <c r="P356" s="296"/>
      <c r="Q356" s="298"/>
      <c r="R356" s="296"/>
      <c r="S356" s="296"/>
      <c r="T356" s="298"/>
      <c r="U356" s="298"/>
      <c r="V356" s="297"/>
      <c r="W356" s="298"/>
      <c r="X356" s="298"/>
      <c r="Y356" s="298"/>
      <c r="Z356" s="298"/>
      <c r="AA356" s="298"/>
      <c r="AB356" s="55"/>
      <c r="AC356" s="155"/>
    </row>
    <row r="357" ht="15.75" customHeight="1">
      <c r="A357" s="295"/>
      <c r="B357" s="296"/>
      <c r="C357" s="296"/>
      <c r="D357" s="296"/>
      <c r="E357" s="296"/>
      <c r="F357" s="296"/>
      <c r="G357" s="296"/>
      <c r="H357" s="296"/>
      <c r="I357" s="296"/>
      <c r="J357" s="295"/>
      <c r="K357" s="296"/>
      <c r="L357" s="296"/>
      <c r="M357" s="296"/>
      <c r="N357" s="297"/>
      <c r="O357" s="296"/>
      <c r="P357" s="296"/>
      <c r="Q357" s="298"/>
      <c r="R357" s="296"/>
      <c r="S357" s="296"/>
      <c r="T357" s="298"/>
      <c r="U357" s="298"/>
      <c r="V357" s="297"/>
      <c r="W357" s="298"/>
      <c r="X357" s="298"/>
      <c r="Y357" s="298"/>
      <c r="Z357" s="298"/>
      <c r="AA357" s="298"/>
      <c r="AB357" s="55"/>
      <c r="AC357" s="155"/>
    </row>
    <row r="358" ht="15.75" customHeight="1">
      <c r="A358" s="295"/>
      <c r="B358" s="296"/>
      <c r="C358" s="296"/>
      <c r="D358" s="296"/>
      <c r="E358" s="296"/>
      <c r="F358" s="296"/>
      <c r="G358" s="296"/>
      <c r="H358" s="296"/>
      <c r="I358" s="296"/>
      <c r="J358" s="295"/>
      <c r="K358" s="296"/>
      <c r="L358" s="296"/>
      <c r="M358" s="296"/>
      <c r="N358" s="297"/>
      <c r="O358" s="296"/>
      <c r="P358" s="296"/>
      <c r="Q358" s="298"/>
      <c r="R358" s="296"/>
      <c r="S358" s="296"/>
      <c r="T358" s="298"/>
      <c r="U358" s="298"/>
      <c r="V358" s="297"/>
      <c r="W358" s="298"/>
      <c r="X358" s="298"/>
      <c r="Y358" s="298"/>
      <c r="Z358" s="298"/>
      <c r="AA358" s="298"/>
      <c r="AB358" s="55"/>
      <c r="AC358" s="155"/>
    </row>
    <row r="359" ht="15.75" customHeight="1">
      <c r="A359" s="295"/>
      <c r="B359" s="296"/>
      <c r="C359" s="296"/>
      <c r="D359" s="296"/>
      <c r="E359" s="296"/>
      <c r="F359" s="296"/>
      <c r="G359" s="296"/>
      <c r="H359" s="296"/>
      <c r="I359" s="296"/>
      <c r="J359" s="295"/>
      <c r="K359" s="296"/>
      <c r="L359" s="296"/>
      <c r="M359" s="296"/>
      <c r="N359" s="297"/>
      <c r="O359" s="296"/>
      <c r="P359" s="296"/>
      <c r="Q359" s="298"/>
      <c r="R359" s="296"/>
      <c r="S359" s="296"/>
      <c r="T359" s="298"/>
      <c r="U359" s="298"/>
      <c r="V359" s="297"/>
      <c r="W359" s="298"/>
      <c r="X359" s="298"/>
      <c r="Y359" s="298"/>
      <c r="Z359" s="298"/>
      <c r="AA359" s="298"/>
      <c r="AB359" s="55"/>
      <c r="AC359" s="155"/>
    </row>
    <row r="360" ht="15.75" customHeight="1">
      <c r="A360" s="295"/>
      <c r="B360" s="296"/>
      <c r="C360" s="296"/>
      <c r="D360" s="296"/>
      <c r="E360" s="296"/>
      <c r="F360" s="296"/>
      <c r="G360" s="296"/>
      <c r="H360" s="296"/>
      <c r="I360" s="296"/>
      <c r="J360" s="295"/>
      <c r="K360" s="296"/>
      <c r="L360" s="296"/>
      <c r="M360" s="296"/>
      <c r="N360" s="297"/>
      <c r="O360" s="296"/>
      <c r="P360" s="296"/>
      <c r="Q360" s="298"/>
      <c r="R360" s="296"/>
      <c r="S360" s="296"/>
      <c r="T360" s="298"/>
      <c r="U360" s="298"/>
      <c r="V360" s="297"/>
      <c r="W360" s="298"/>
      <c r="X360" s="298"/>
      <c r="Y360" s="298"/>
      <c r="Z360" s="298"/>
      <c r="AA360" s="298"/>
      <c r="AB360" s="55"/>
      <c r="AC360" s="155"/>
    </row>
    <row r="361" ht="15.75" customHeight="1">
      <c r="A361" s="295"/>
      <c r="B361" s="296"/>
      <c r="C361" s="296"/>
      <c r="D361" s="296"/>
      <c r="E361" s="296"/>
      <c r="F361" s="296"/>
      <c r="G361" s="296"/>
      <c r="H361" s="296"/>
      <c r="I361" s="296"/>
      <c r="J361" s="295"/>
      <c r="K361" s="296"/>
      <c r="L361" s="296"/>
      <c r="M361" s="296"/>
      <c r="N361" s="297"/>
      <c r="O361" s="296"/>
      <c r="P361" s="296"/>
      <c r="Q361" s="298"/>
      <c r="R361" s="296"/>
      <c r="S361" s="296"/>
      <c r="T361" s="298"/>
      <c r="U361" s="298"/>
      <c r="V361" s="297"/>
      <c r="W361" s="298"/>
      <c r="X361" s="298"/>
      <c r="Y361" s="298"/>
      <c r="Z361" s="298"/>
      <c r="AA361" s="298"/>
      <c r="AB361" s="55"/>
      <c r="AC361" s="155"/>
    </row>
    <row r="362" ht="15.75" customHeight="1">
      <c r="A362" s="295"/>
      <c r="B362" s="296"/>
      <c r="C362" s="296"/>
      <c r="D362" s="296"/>
      <c r="E362" s="296"/>
      <c r="F362" s="296"/>
      <c r="G362" s="296"/>
      <c r="H362" s="296"/>
      <c r="I362" s="296"/>
      <c r="J362" s="295"/>
      <c r="K362" s="296"/>
      <c r="L362" s="296"/>
      <c r="M362" s="296"/>
      <c r="N362" s="297"/>
      <c r="O362" s="296"/>
      <c r="P362" s="296"/>
      <c r="Q362" s="298"/>
      <c r="R362" s="296"/>
      <c r="S362" s="296"/>
      <c r="T362" s="298"/>
      <c r="U362" s="298"/>
      <c r="V362" s="297"/>
      <c r="W362" s="298"/>
      <c r="X362" s="298"/>
      <c r="Y362" s="298"/>
      <c r="Z362" s="298"/>
      <c r="AA362" s="298"/>
      <c r="AB362" s="55"/>
      <c r="AC362" s="155"/>
    </row>
    <row r="363" ht="15.75" customHeight="1">
      <c r="A363" s="295"/>
      <c r="B363" s="296"/>
      <c r="C363" s="296"/>
      <c r="D363" s="296"/>
      <c r="E363" s="296"/>
      <c r="F363" s="296"/>
      <c r="G363" s="296"/>
      <c r="H363" s="296"/>
      <c r="I363" s="296"/>
      <c r="J363" s="295"/>
      <c r="K363" s="296"/>
      <c r="L363" s="296"/>
      <c r="M363" s="296"/>
      <c r="N363" s="297"/>
      <c r="O363" s="296"/>
      <c r="P363" s="296"/>
      <c r="Q363" s="298"/>
      <c r="R363" s="296"/>
      <c r="S363" s="296"/>
      <c r="T363" s="298"/>
      <c r="U363" s="298"/>
      <c r="V363" s="297"/>
      <c r="W363" s="298"/>
      <c r="X363" s="298"/>
      <c r="Y363" s="298"/>
      <c r="Z363" s="298"/>
      <c r="AA363" s="298"/>
      <c r="AB363" s="55"/>
      <c r="AC363" s="155"/>
    </row>
    <row r="364" ht="15.75" customHeight="1">
      <c r="A364" s="295"/>
      <c r="B364" s="296"/>
      <c r="C364" s="296"/>
      <c r="D364" s="296"/>
      <c r="E364" s="296"/>
      <c r="F364" s="296"/>
      <c r="G364" s="296"/>
      <c r="H364" s="296"/>
      <c r="I364" s="296"/>
      <c r="J364" s="295"/>
      <c r="K364" s="296"/>
      <c r="L364" s="296"/>
      <c r="M364" s="296"/>
      <c r="N364" s="297"/>
      <c r="O364" s="296"/>
      <c r="P364" s="296"/>
      <c r="Q364" s="298"/>
      <c r="R364" s="296"/>
      <c r="S364" s="296"/>
      <c r="T364" s="298"/>
      <c r="U364" s="298"/>
      <c r="V364" s="297"/>
      <c r="W364" s="298"/>
      <c r="X364" s="298"/>
      <c r="Y364" s="298"/>
      <c r="Z364" s="298"/>
      <c r="AA364" s="298"/>
      <c r="AB364" s="55"/>
      <c r="AC364" s="155"/>
    </row>
    <row r="365" ht="15.75" customHeight="1">
      <c r="A365" s="295"/>
      <c r="B365" s="296"/>
      <c r="C365" s="296"/>
      <c r="D365" s="296"/>
      <c r="E365" s="296"/>
      <c r="F365" s="296"/>
      <c r="G365" s="296"/>
      <c r="H365" s="296"/>
      <c r="I365" s="296"/>
      <c r="J365" s="295"/>
      <c r="K365" s="296"/>
      <c r="L365" s="296"/>
      <c r="M365" s="296"/>
      <c r="N365" s="297"/>
      <c r="O365" s="296"/>
      <c r="P365" s="296"/>
      <c r="Q365" s="298"/>
      <c r="R365" s="296"/>
      <c r="S365" s="296"/>
      <c r="T365" s="298"/>
      <c r="U365" s="298"/>
      <c r="V365" s="297"/>
      <c r="W365" s="298"/>
      <c r="X365" s="298"/>
      <c r="Y365" s="298"/>
      <c r="Z365" s="298"/>
      <c r="AA365" s="298"/>
      <c r="AB365" s="55"/>
      <c r="AC365" s="155"/>
    </row>
    <row r="366" ht="15.75" customHeight="1">
      <c r="A366" s="295"/>
      <c r="B366" s="296"/>
      <c r="C366" s="296"/>
      <c r="D366" s="296"/>
      <c r="E366" s="296"/>
      <c r="F366" s="296"/>
      <c r="G366" s="296"/>
      <c r="H366" s="296"/>
      <c r="I366" s="296"/>
      <c r="J366" s="295"/>
      <c r="K366" s="296"/>
      <c r="L366" s="296"/>
      <c r="M366" s="296"/>
      <c r="N366" s="297"/>
      <c r="O366" s="296"/>
      <c r="P366" s="296"/>
      <c r="Q366" s="298"/>
      <c r="R366" s="296"/>
      <c r="S366" s="296"/>
      <c r="T366" s="298"/>
      <c r="U366" s="298"/>
      <c r="V366" s="297"/>
      <c r="W366" s="298"/>
      <c r="X366" s="298"/>
      <c r="Y366" s="298"/>
      <c r="Z366" s="298"/>
      <c r="AA366" s="298"/>
      <c r="AB366" s="55"/>
      <c r="AC366" s="155"/>
    </row>
    <row r="367" ht="15.75" customHeight="1">
      <c r="A367" s="295"/>
      <c r="B367" s="296"/>
      <c r="C367" s="296"/>
      <c r="D367" s="296"/>
      <c r="E367" s="296"/>
      <c r="F367" s="296"/>
      <c r="G367" s="296"/>
      <c r="H367" s="296"/>
      <c r="I367" s="296"/>
      <c r="J367" s="295"/>
      <c r="K367" s="296"/>
      <c r="L367" s="296"/>
      <c r="M367" s="296"/>
      <c r="N367" s="297"/>
      <c r="O367" s="296"/>
      <c r="P367" s="296"/>
      <c r="Q367" s="298"/>
      <c r="R367" s="296"/>
      <c r="S367" s="296"/>
      <c r="T367" s="298"/>
      <c r="U367" s="298"/>
      <c r="V367" s="297"/>
      <c r="W367" s="298"/>
      <c r="X367" s="298"/>
      <c r="Y367" s="298"/>
      <c r="Z367" s="298"/>
      <c r="AA367" s="298"/>
      <c r="AB367" s="55"/>
      <c r="AC367" s="155"/>
    </row>
    <row r="368" ht="15.75" customHeight="1">
      <c r="A368" s="295"/>
      <c r="B368" s="296"/>
      <c r="C368" s="296"/>
      <c r="D368" s="296"/>
      <c r="E368" s="296"/>
      <c r="F368" s="296"/>
      <c r="G368" s="296"/>
      <c r="H368" s="296"/>
      <c r="I368" s="296"/>
      <c r="J368" s="295"/>
      <c r="K368" s="296"/>
      <c r="L368" s="296"/>
      <c r="M368" s="296"/>
      <c r="N368" s="297"/>
      <c r="O368" s="296"/>
      <c r="P368" s="296"/>
      <c r="Q368" s="298"/>
      <c r="R368" s="296"/>
      <c r="S368" s="296"/>
      <c r="T368" s="298"/>
      <c r="U368" s="298"/>
      <c r="V368" s="297"/>
      <c r="W368" s="298"/>
      <c r="X368" s="298"/>
      <c r="Y368" s="298"/>
      <c r="Z368" s="298"/>
      <c r="AA368" s="298"/>
      <c r="AB368" s="55"/>
      <c r="AC368" s="155"/>
    </row>
    <row r="369" ht="15.75" customHeight="1">
      <c r="A369" s="295"/>
      <c r="B369" s="296"/>
      <c r="C369" s="296"/>
      <c r="D369" s="296"/>
      <c r="E369" s="296"/>
      <c r="F369" s="296"/>
      <c r="G369" s="296"/>
      <c r="H369" s="296"/>
      <c r="I369" s="296"/>
      <c r="J369" s="295"/>
      <c r="K369" s="296"/>
      <c r="L369" s="296"/>
      <c r="M369" s="296"/>
      <c r="N369" s="297"/>
      <c r="O369" s="296"/>
      <c r="P369" s="296"/>
      <c r="Q369" s="298"/>
      <c r="R369" s="296"/>
      <c r="S369" s="296"/>
      <c r="T369" s="298"/>
      <c r="U369" s="298"/>
      <c r="V369" s="297"/>
      <c r="W369" s="298"/>
      <c r="X369" s="298"/>
      <c r="Y369" s="298"/>
      <c r="Z369" s="298"/>
      <c r="AA369" s="298"/>
      <c r="AB369" s="55"/>
      <c r="AC369" s="155"/>
    </row>
    <row r="370" ht="15.75" customHeight="1">
      <c r="A370" s="295"/>
      <c r="B370" s="296"/>
      <c r="C370" s="296"/>
      <c r="D370" s="296"/>
      <c r="E370" s="296"/>
      <c r="F370" s="296"/>
      <c r="G370" s="296"/>
      <c r="H370" s="296"/>
      <c r="I370" s="296"/>
      <c r="J370" s="295"/>
      <c r="K370" s="296"/>
      <c r="L370" s="296"/>
      <c r="M370" s="296"/>
      <c r="N370" s="297"/>
      <c r="O370" s="296"/>
      <c r="P370" s="296"/>
      <c r="Q370" s="298"/>
      <c r="R370" s="296"/>
      <c r="S370" s="296"/>
      <c r="T370" s="298"/>
      <c r="U370" s="298"/>
      <c r="V370" s="297"/>
      <c r="W370" s="298"/>
      <c r="X370" s="298"/>
      <c r="Y370" s="298"/>
      <c r="Z370" s="298"/>
      <c r="AA370" s="298"/>
      <c r="AB370" s="55"/>
      <c r="AC370" s="155"/>
    </row>
    <row r="371" ht="15.75" customHeight="1">
      <c r="A371" s="295"/>
      <c r="B371" s="296"/>
      <c r="C371" s="296"/>
      <c r="D371" s="296"/>
      <c r="E371" s="296"/>
      <c r="F371" s="296"/>
      <c r="G371" s="296"/>
      <c r="H371" s="296"/>
      <c r="I371" s="296"/>
      <c r="J371" s="295"/>
      <c r="K371" s="296"/>
      <c r="L371" s="296"/>
      <c r="M371" s="296"/>
      <c r="N371" s="297"/>
      <c r="O371" s="296"/>
      <c r="P371" s="296"/>
      <c r="Q371" s="298"/>
      <c r="R371" s="296"/>
      <c r="S371" s="296"/>
      <c r="T371" s="298"/>
      <c r="U371" s="298"/>
      <c r="V371" s="297"/>
      <c r="W371" s="298"/>
      <c r="X371" s="298"/>
      <c r="Y371" s="298"/>
      <c r="Z371" s="298"/>
      <c r="AA371" s="298"/>
      <c r="AB371" s="55"/>
      <c r="AC371" s="155"/>
    </row>
    <row r="372" ht="15.75" customHeight="1">
      <c r="A372" s="295"/>
      <c r="B372" s="296"/>
      <c r="C372" s="296"/>
      <c r="D372" s="296"/>
      <c r="E372" s="296"/>
      <c r="F372" s="296"/>
      <c r="G372" s="296"/>
      <c r="H372" s="296"/>
      <c r="I372" s="296"/>
      <c r="J372" s="295"/>
      <c r="K372" s="296"/>
      <c r="L372" s="296"/>
      <c r="M372" s="296"/>
      <c r="N372" s="297"/>
      <c r="O372" s="296"/>
      <c r="P372" s="296"/>
      <c r="Q372" s="298"/>
      <c r="R372" s="296"/>
      <c r="S372" s="296"/>
      <c r="T372" s="298"/>
      <c r="U372" s="298"/>
      <c r="V372" s="297"/>
      <c r="W372" s="298"/>
      <c r="X372" s="298"/>
      <c r="Y372" s="298"/>
      <c r="Z372" s="298"/>
      <c r="AA372" s="298"/>
      <c r="AB372" s="55"/>
      <c r="AC372" s="155"/>
    </row>
    <row r="373" ht="15.75" customHeight="1">
      <c r="A373" s="295"/>
      <c r="B373" s="296"/>
      <c r="C373" s="296"/>
      <c r="D373" s="296"/>
      <c r="E373" s="296"/>
      <c r="F373" s="296"/>
      <c r="G373" s="296"/>
      <c r="H373" s="296"/>
      <c r="I373" s="296"/>
      <c r="J373" s="295"/>
      <c r="K373" s="296"/>
      <c r="L373" s="296"/>
      <c r="M373" s="296"/>
      <c r="N373" s="297"/>
      <c r="O373" s="296"/>
      <c r="P373" s="296"/>
      <c r="Q373" s="298"/>
      <c r="R373" s="296"/>
      <c r="S373" s="296"/>
      <c r="T373" s="298"/>
      <c r="U373" s="298"/>
      <c r="V373" s="297"/>
      <c r="W373" s="298"/>
      <c r="X373" s="298"/>
      <c r="Y373" s="298"/>
      <c r="Z373" s="298"/>
      <c r="AA373" s="298"/>
      <c r="AB373" s="55"/>
      <c r="AC373" s="155"/>
    </row>
    <row r="374" ht="15.75" customHeight="1">
      <c r="A374" s="295"/>
      <c r="B374" s="296"/>
      <c r="C374" s="296"/>
      <c r="D374" s="296"/>
      <c r="E374" s="296"/>
      <c r="F374" s="296"/>
      <c r="G374" s="296"/>
      <c r="H374" s="296"/>
      <c r="I374" s="296"/>
      <c r="J374" s="295"/>
      <c r="K374" s="296"/>
      <c r="L374" s="296"/>
      <c r="M374" s="296"/>
      <c r="N374" s="297"/>
      <c r="O374" s="296"/>
      <c r="P374" s="296"/>
      <c r="Q374" s="298"/>
      <c r="R374" s="296"/>
      <c r="S374" s="296"/>
      <c r="T374" s="298"/>
      <c r="U374" s="298"/>
      <c r="V374" s="297"/>
      <c r="W374" s="298"/>
      <c r="X374" s="298"/>
      <c r="Y374" s="298"/>
      <c r="Z374" s="298"/>
      <c r="AA374" s="298"/>
      <c r="AB374" s="55"/>
      <c r="AC374" s="155"/>
    </row>
    <row r="375" ht="15.75" customHeight="1">
      <c r="A375" s="295"/>
      <c r="B375" s="296"/>
      <c r="C375" s="296"/>
      <c r="D375" s="296"/>
      <c r="E375" s="296"/>
      <c r="F375" s="296"/>
      <c r="G375" s="296"/>
      <c r="H375" s="296"/>
      <c r="I375" s="296"/>
      <c r="J375" s="295"/>
      <c r="K375" s="296"/>
      <c r="L375" s="296"/>
      <c r="M375" s="296"/>
      <c r="N375" s="297"/>
      <c r="O375" s="296"/>
      <c r="P375" s="296"/>
      <c r="Q375" s="298"/>
      <c r="R375" s="296"/>
      <c r="S375" s="296"/>
      <c r="T375" s="298"/>
      <c r="U375" s="298"/>
      <c r="V375" s="297"/>
      <c r="W375" s="298"/>
      <c r="X375" s="298"/>
      <c r="Y375" s="298"/>
      <c r="Z375" s="298"/>
      <c r="AA375" s="298"/>
      <c r="AB375" s="55"/>
      <c r="AC375" s="155"/>
    </row>
    <row r="376" ht="15.75" customHeight="1">
      <c r="A376" s="295"/>
      <c r="B376" s="296"/>
      <c r="C376" s="296"/>
      <c r="D376" s="296"/>
      <c r="E376" s="296"/>
      <c r="F376" s="296"/>
      <c r="G376" s="296"/>
      <c r="H376" s="296"/>
      <c r="I376" s="296"/>
      <c r="J376" s="295"/>
      <c r="K376" s="296"/>
      <c r="L376" s="296"/>
      <c r="M376" s="296"/>
      <c r="N376" s="297"/>
      <c r="O376" s="296"/>
      <c r="P376" s="296"/>
      <c r="Q376" s="298"/>
      <c r="R376" s="296"/>
      <c r="S376" s="296"/>
      <c r="T376" s="298"/>
      <c r="U376" s="298"/>
      <c r="V376" s="297"/>
      <c r="W376" s="298"/>
      <c r="X376" s="298"/>
      <c r="Y376" s="298"/>
      <c r="Z376" s="298"/>
      <c r="AA376" s="298"/>
      <c r="AB376" s="55"/>
      <c r="AC376" s="155"/>
    </row>
    <row r="377" ht="15.75" customHeight="1">
      <c r="A377" s="295"/>
      <c r="B377" s="296"/>
      <c r="C377" s="296"/>
      <c r="D377" s="296"/>
      <c r="E377" s="296"/>
      <c r="F377" s="296"/>
      <c r="G377" s="296"/>
      <c r="H377" s="296"/>
      <c r="I377" s="296"/>
      <c r="J377" s="295"/>
      <c r="K377" s="296"/>
      <c r="L377" s="296"/>
      <c r="M377" s="296"/>
      <c r="N377" s="297"/>
      <c r="O377" s="296"/>
      <c r="P377" s="296"/>
      <c r="Q377" s="298"/>
      <c r="R377" s="296"/>
      <c r="S377" s="296"/>
      <c r="T377" s="298"/>
      <c r="U377" s="298"/>
      <c r="V377" s="297"/>
      <c r="W377" s="298"/>
      <c r="X377" s="298"/>
      <c r="Y377" s="298"/>
      <c r="Z377" s="298"/>
      <c r="AA377" s="298"/>
      <c r="AB377" s="55"/>
      <c r="AC377" s="155"/>
    </row>
    <row r="378" ht="15.75" customHeight="1">
      <c r="A378" s="295"/>
      <c r="B378" s="296"/>
      <c r="C378" s="296"/>
      <c r="D378" s="296"/>
      <c r="E378" s="296"/>
      <c r="F378" s="296"/>
      <c r="G378" s="296"/>
      <c r="H378" s="296"/>
      <c r="I378" s="296"/>
      <c r="J378" s="295"/>
      <c r="K378" s="296"/>
      <c r="L378" s="296"/>
      <c r="M378" s="296"/>
      <c r="N378" s="297"/>
      <c r="O378" s="296"/>
      <c r="P378" s="296"/>
      <c r="Q378" s="298"/>
      <c r="R378" s="296"/>
      <c r="S378" s="296"/>
      <c r="T378" s="298"/>
      <c r="U378" s="298"/>
      <c r="V378" s="297"/>
      <c r="W378" s="298"/>
      <c r="X378" s="298"/>
      <c r="Y378" s="298"/>
      <c r="Z378" s="298"/>
      <c r="AA378" s="298"/>
      <c r="AB378" s="55"/>
      <c r="AC378" s="155"/>
    </row>
    <row r="379" ht="15.75" customHeight="1">
      <c r="A379" s="295"/>
      <c r="B379" s="296"/>
      <c r="C379" s="296"/>
      <c r="D379" s="296"/>
      <c r="E379" s="296"/>
      <c r="F379" s="296"/>
      <c r="G379" s="296"/>
      <c r="H379" s="296"/>
      <c r="I379" s="296"/>
      <c r="J379" s="295"/>
      <c r="K379" s="296"/>
      <c r="L379" s="296"/>
      <c r="M379" s="296"/>
      <c r="N379" s="297"/>
      <c r="O379" s="296"/>
      <c r="P379" s="296"/>
      <c r="Q379" s="298"/>
      <c r="R379" s="296"/>
      <c r="S379" s="296"/>
      <c r="T379" s="298"/>
      <c r="U379" s="298"/>
      <c r="V379" s="297"/>
      <c r="W379" s="298"/>
      <c r="X379" s="298"/>
      <c r="Y379" s="298"/>
      <c r="Z379" s="298"/>
      <c r="AA379" s="298"/>
      <c r="AB379" s="55"/>
      <c r="AC379" s="155"/>
    </row>
    <row r="380" ht="15.75" customHeight="1">
      <c r="A380" s="295"/>
      <c r="B380" s="296"/>
      <c r="C380" s="296"/>
      <c r="D380" s="296"/>
      <c r="E380" s="296"/>
      <c r="F380" s="296"/>
      <c r="G380" s="296"/>
      <c r="H380" s="296"/>
      <c r="I380" s="296"/>
      <c r="J380" s="295"/>
      <c r="K380" s="296"/>
      <c r="L380" s="296"/>
      <c r="M380" s="296"/>
      <c r="N380" s="297"/>
      <c r="O380" s="296"/>
      <c r="P380" s="296"/>
      <c r="Q380" s="298"/>
      <c r="R380" s="296"/>
      <c r="S380" s="296"/>
      <c r="T380" s="298"/>
      <c r="U380" s="298"/>
      <c r="V380" s="297"/>
      <c r="W380" s="298"/>
      <c r="X380" s="298"/>
      <c r="Y380" s="298"/>
      <c r="Z380" s="298"/>
      <c r="AA380" s="298"/>
      <c r="AB380" s="55"/>
      <c r="AC380" s="155"/>
    </row>
    <row r="381" ht="15.75" customHeight="1">
      <c r="A381" s="295"/>
      <c r="B381" s="296"/>
      <c r="C381" s="296"/>
      <c r="D381" s="296"/>
      <c r="E381" s="296"/>
      <c r="F381" s="296"/>
      <c r="G381" s="296"/>
      <c r="H381" s="296"/>
      <c r="I381" s="296"/>
      <c r="J381" s="295"/>
      <c r="K381" s="296"/>
      <c r="L381" s="296"/>
      <c r="M381" s="296"/>
      <c r="N381" s="297"/>
      <c r="O381" s="296"/>
      <c r="P381" s="296"/>
      <c r="Q381" s="298"/>
      <c r="R381" s="296"/>
      <c r="S381" s="296"/>
      <c r="T381" s="298"/>
      <c r="U381" s="298"/>
      <c r="V381" s="297"/>
      <c r="W381" s="298"/>
      <c r="X381" s="298"/>
      <c r="Y381" s="298"/>
      <c r="Z381" s="298"/>
      <c r="AA381" s="298"/>
      <c r="AB381" s="55"/>
      <c r="AC381" s="155"/>
    </row>
    <row r="382" ht="15.75" customHeight="1">
      <c r="A382" s="295"/>
      <c r="B382" s="296"/>
      <c r="C382" s="296"/>
      <c r="D382" s="296"/>
      <c r="E382" s="296"/>
      <c r="F382" s="296"/>
      <c r="G382" s="296"/>
      <c r="H382" s="296"/>
      <c r="I382" s="296"/>
      <c r="J382" s="295"/>
      <c r="K382" s="296"/>
      <c r="L382" s="296"/>
      <c r="M382" s="296"/>
      <c r="N382" s="297"/>
      <c r="O382" s="296"/>
      <c r="P382" s="296"/>
      <c r="Q382" s="298"/>
      <c r="R382" s="296"/>
      <c r="S382" s="296"/>
      <c r="T382" s="298"/>
      <c r="U382" s="298"/>
      <c r="V382" s="297"/>
      <c r="W382" s="298"/>
      <c r="X382" s="298"/>
      <c r="Y382" s="298"/>
      <c r="Z382" s="298"/>
      <c r="AA382" s="298"/>
      <c r="AB382" s="55"/>
      <c r="AC382" s="155"/>
    </row>
    <row r="383" ht="15.75" customHeight="1">
      <c r="A383" s="295"/>
      <c r="B383" s="296"/>
      <c r="C383" s="296"/>
      <c r="D383" s="296"/>
      <c r="E383" s="296"/>
      <c r="F383" s="296"/>
      <c r="G383" s="296"/>
      <c r="H383" s="296"/>
      <c r="I383" s="296"/>
      <c r="J383" s="295"/>
      <c r="K383" s="296"/>
      <c r="L383" s="296"/>
      <c r="M383" s="296"/>
      <c r="N383" s="297"/>
      <c r="O383" s="296"/>
      <c r="P383" s="296"/>
      <c r="Q383" s="298"/>
      <c r="R383" s="296"/>
      <c r="S383" s="296"/>
      <c r="T383" s="298"/>
      <c r="U383" s="298"/>
      <c r="V383" s="297"/>
      <c r="W383" s="298"/>
      <c r="X383" s="298"/>
      <c r="Y383" s="298"/>
      <c r="Z383" s="298"/>
      <c r="AA383" s="298"/>
      <c r="AB383" s="55"/>
      <c r="AC383" s="155"/>
    </row>
    <row r="384" ht="15.75" customHeight="1">
      <c r="A384" s="295"/>
      <c r="B384" s="296"/>
      <c r="C384" s="296"/>
      <c r="D384" s="296"/>
      <c r="E384" s="296"/>
      <c r="F384" s="296"/>
      <c r="G384" s="296"/>
      <c r="H384" s="296"/>
      <c r="I384" s="296"/>
      <c r="J384" s="295"/>
      <c r="K384" s="296"/>
      <c r="L384" s="296"/>
      <c r="M384" s="296"/>
      <c r="N384" s="297"/>
      <c r="O384" s="296"/>
      <c r="P384" s="296"/>
      <c r="Q384" s="298"/>
      <c r="R384" s="296"/>
      <c r="S384" s="296"/>
      <c r="T384" s="298"/>
      <c r="U384" s="298"/>
      <c r="V384" s="297"/>
      <c r="W384" s="298"/>
      <c r="X384" s="298"/>
      <c r="Y384" s="298"/>
      <c r="Z384" s="298"/>
      <c r="AA384" s="298"/>
      <c r="AB384" s="55"/>
      <c r="AC384" s="155"/>
    </row>
    <row r="385" ht="15.75" customHeight="1">
      <c r="A385" s="295"/>
      <c r="B385" s="296"/>
      <c r="C385" s="296"/>
      <c r="D385" s="296"/>
      <c r="E385" s="296"/>
      <c r="F385" s="296"/>
      <c r="G385" s="296"/>
      <c r="H385" s="296"/>
      <c r="I385" s="296"/>
      <c r="J385" s="295"/>
      <c r="K385" s="296"/>
      <c r="L385" s="296"/>
      <c r="M385" s="296"/>
      <c r="N385" s="297"/>
      <c r="O385" s="296"/>
      <c r="P385" s="296"/>
      <c r="Q385" s="298"/>
      <c r="R385" s="296"/>
      <c r="S385" s="296"/>
      <c r="T385" s="298"/>
      <c r="U385" s="298"/>
      <c r="V385" s="297"/>
      <c r="W385" s="298"/>
      <c r="X385" s="298"/>
      <c r="Y385" s="298"/>
      <c r="Z385" s="298"/>
      <c r="AA385" s="298"/>
      <c r="AB385" s="55"/>
      <c r="AC385" s="155"/>
    </row>
    <row r="386" ht="15.75" customHeight="1">
      <c r="A386" s="295"/>
      <c r="B386" s="296"/>
      <c r="C386" s="296"/>
      <c r="D386" s="296"/>
      <c r="E386" s="296"/>
      <c r="F386" s="296"/>
      <c r="G386" s="296"/>
      <c r="H386" s="296"/>
      <c r="I386" s="296"/>
      <c r="J386" s="295"/>
      <c r="K386" s="296"/>
      <c r="L386" s="296"/>
      <c r="M386" s="296"/>
      <c r="N386" s="297"/>
      <c r="O386" s="296"/>
      <c r="P386" s="296"/>
      <c r="Q386" s="298"/>
      <c r="R386" s="296"/>
      <c r="S386" s="296"/>
      <c r="T386" s="298"/>
      <c r="U386" s="298"/>
      <c r="V386" s="297"/>
      <c r="W386" s="298"/>
      <c r="X386" s="298"/>
      <c r="Y386" s="298"/>
      <c r="Z386" s="298"/>
      <c r="AA386" s="298"/>
      <c r="AB386" s="55"/>
      <c r="AC386" s="155"/>
    </row>
    <row r="387" ht="15.75" customHeight="1">
      <c r="A387" s="295"/>
      <c r="B387" s="296"/>
      <c r="C387" s="296"/>
      <c r="D387" s="296"/>
      <c r="E387" s="296"/>
      <c r="F387" s="296"/>
      <c r="G387" s="296"/>
      <c r="H387" s="296"/>
      <c r="I387" s="296"/>
      <c r="J387" s="295"/>
      <c r="K387" s="296"/>
      <c r="L387" s="296"/>
      <c r="M387" s="296"/>
      <c r="N387" s="297"/>
      <c r="O387" s="296"/>
      <c r="P387" s="296"/>
      <c r="Q387" s="298"/>
      <c r="R387" s="296"/>
      <c r="S387" s="296"/>
      <c r="T387" s="298"/>
      <c r="U387" s="298"/>
      <c r="V387" s="297"/>
      <c r="W387" s="298"/>
      <c r="X387" s="298"/>
      <c r="Y387" s="298"/>
      <c r="Z387" s="298"/>
      <c r="AA387" s="298"/>
      <c r="AB387" s="55"/>
      <c r="AC387" s="155"/>
    </row>
    <row r="388" ht="15.75" customHeight="1">
      <c r="A388" s="295"/>
      <c r="B388" s="296"/>
      <c r="C388" s="296"/>
      <c r="D388" s="296"/>
      <c r="E388" s="296"/>
      <c r="F388" s="296"/>
      <c r="G388" s="296"/>
      <c r="H388" s="296"/>
      <c r="I388" s="296"/>
      <c r="J388" s="295"/>
      <c r="K388" s="296"/>
      <c r="L388" s="296"/>
      <c r="M388" s="296"/>
      <c r="N388" s="297"/>
      <c r="O388" s="296"/>
      <c r="P388" s="296"/>
      <c r="Q388" s="298"/>
      <c r="R388" s="296"/>
      <c r="S388" s="296"/>
      <c r="T388" s="298"/>
      <c r="U388" s="298"/>
      <c r="V388" s="297"/>
      <c r="W388" s="298"/>
      <c r="X388" s="298"/>
      <c r="Y388" s="298"/>
      <c r="Z388" s="298"/>
      <c r="AA388" s="298"/>
      <c r="AB388" s="55"/>
      <c r="AC388" s="155"/>
    </row>
    <row r="389" ht="15.75" customHeight="1">
      <c r="A389" s="295"/>
      <c r="B389" s="296"/>
      <c r="C389" s="296"/>
      <c r="D389" s="296"/>
      <c r="E389" s="296"/>
      <c r="F389" s="296"/>
      <c r="G389" s="296"/>
      <c r="H389" s="296"/>
      <c r="I389" s="296"/>
      <c r="J389" s="295"/>
      <c r="K389" s="296"/>
      <c r="L389" s="296"/>
      <c r="M389" s="296"/>
      <c r="N389" s="297"/>
      <c r="O389" s="296"/>
      <c r="P389" s="296"/>
      <c r="Q389" s="298"/>
      <c r="R389" s="296"/>
      <c r="S389" s="296"/>
      <c r="T389" s="298"/>
      <c r="U389" s="298"/>
      <c r="V389" s="297"/>
      <c r="W389" s="298"/>
      <c r="X389" s="298"/>
      <c r="Y389" s="298"/>
      <c r="Z389" s="298"/>
      <c r="AA389" s="298"/>
      <c r="AB389" s="55"/>
      <c r="AC389" s="155"/>
    </row>
    <row r="390" ht="15.75" customHeight="1">
      <c r="A390" s="295"/>
      <c r="B390" s="296"/>
      <c r="C390" s="296"/>
      <c r="D390" s="296"/>
      <c r="E390" s="296"/>
      <c r="F390" s="296"/>
      <c r="G390" s="296"/>
      <c r="H390" s="296"/>
      <c r="I390" s="296"/>
      <c r="J390" s="295"/>
      <c r="K390" s="296"/>
      <c r="L390" s="296"/>
      <c r="M390" s="296"/>
      <c r="N390" s="297"/>
      <c r="O390" s="296"/>
      <c r="P390" s="296"/>
      <c r="Q390" s="298"/>
      <c r="R390" s="296"/>
      <c r="S390" s="296"/>
      <c r="T390" s="298"/>
      <c r="U390" s="298"/>
      <c r="V390" s="297"/>
      <c r="W390" s="298"/>
      <c r="X390" s="298"/>
      <c r="Y390" s="298"/>
      <c r="Z390" s="298"/>
      <c r="AA390" s="298"/>
      <c r="AB390" s="55"/>
      <c r="AC390" s="155"/>
    </row>
    <row r="391" ht="15.75" customHeight="1">
      <c r="A391" s="295"/>
      <c r="B391" s="296"/>
      <c r="C391" s="296"/>
      <c r="D391" s="296"/>
      <c r="E391" s="296"/>
      <c r="F391" s="296"/>
      <c r="G391" s="296"/>
      <c r="H391" s="296"/>
      <c r="I391" s="296"/>
      <c r="J391" s="295"/>
      <c r="K391" s="296"/>
      <c r="L391" s="296"/>
      <c r="M391" s="296"/>
      <c r="N391" s="297"/>
      <c r="O391" s="296"/>
      <c r="P391" s="296"/>
      <c r="Q391" s="298"/>
      <c r="R391" s="296"/>
      <c r="S391" s="296"/>
      <c r="T391" s="298"/>
      <c r="U391" s="298"/>
      <c r="V391" s="297"/>
      <c r="W391" s="298"/>
      <c r="X391" s="298"/>
      <c r="Y391" s="298"/>
      <c r="Z391" s="298"/>
      <c r="AA391" s="298"/>
      <c r="AB391" s="55"/>
      <c r="AC391" s="155"/>
    </row>
    <row r="392" ht="15.75" customHeight="1">
      <c r="A392" s="295"/>
      <c r="B392" s="296"/>
      <c r="C392" s="296"/>
      <c r="D392" s="296"/>
      <c r="E392" s="296"/>
      <c r="F392" s="296"/>
      <c r="G392" s="296"/>
      <c r="H392" s="296"/>
      <c r="I392" s="296"/>
      <c r="J392" s="295"/>
      <c r="K392" s="296"/>
      <c r="L392" s="296"/>
      <c r="M392" s="296"/>
      <c r="N392" s="297"/>
      <c r="O392" s="296"/>
      <c r="P392" s="296"/>
      <c r="Q392" s="298"/>
      <c r="R392" s="296"/>
      <c r="S392" s="296"/>
      <c r="T392" s="298"/>
      <c r="U392" s="298"/>
      <c r="V392" s="297"/>
      <c r="W392" s="298"/>
      <c r="X392" s="298"/>
      <c r="Y392" s="298"/>
      <c r="Z392" s="298"/>
      <c r="AA392" s="298"/>
      <c r="AB392" s="55"/>
      <c r="AC392" s="155"/>
    </row>
    <row r="393" ht="15.75" customHeight="1">
      <c r="A393" s="295"/>
      <c r="B393" s="296"/>
      <c r="C393" s="296"/>
      <c r="D393" s="296"/>
      <c r="E393" s="296"/>
      <c r="F393" s="296"/>
      <c r="G393" s="296"/>
      <c r="H393" s="296"/>
      <c r="I393" s="296"/>
      <c r="J393" s="295"/>
      <c r="K393" s="296"/>
      <c r="L393" s="296"/>
      <c r="M393" s="296"/>
      <c r="N393" s="297"/>
      <c r="O393" s="296"/>
      <c r="P393" s="296"/>
      <c r="Q393" s="298"/>
      <c r="R393" s="296"/>
      <c r="S393" s="296"/>
      <c r="T393" s="298"/>
      <c r="U393" s="298"/>
      <c r="V393" s="297"/>
      <c r="W393" s="298"/>
      <c r="X393" s="298"/>
      <c r="Y393" s="298"/>
      <c r="Z393" s="298"/>
      <c r="AA393" s="298"/>
      <c r="AB393" s="55"/>
      <c r="AC393" s="155"/>
    </row>
    <row r="394" ht="15.75" customHeight="1">
      <c r="A394" s="295"/>
      <c r="B394" s="296"/>
      <c r="C394" s="296"/>
      <c r="D394" s="296"/>
      <c r="E394" s="296"/>
      <c r="F394" s="296"/>
      <c r="G394" s="296"/>
      <c r="H394" s="296"/>
      <c r="I394" s="296"/>
      <c r="J394" s="295"/>
      <c r="K394" s="296"/>
      <c r="L394" s="296"/>
      <c r="M394" s="296"/>
      <c r="N394" s="297"/>
      <c r="O394" s="296"/>
      <c r="P394" s="296"/>
      <c r="Q394" s="298"/>
      <c r="R394" s="296"/>
      <c r="S394" s="296"/>
      <c r="T394" s="298"/>
      <c r="U394" s="298"/>
      <c r="V394" s="297"/>
      <c r="W394" s="298"/>
      <c r="X394" s="298"/>
      <c r="Y394" s="298"/>
      <c r="Z394" s="298"/>
      <c r="AA394" s="298"/>
      <c r="AB394" s="55"/>
      <c r="AC394" s="155"/>
    </row>
    <row r="395" ht="15.75" customHeight="1">
      <c r="A395" s="295"/>
      <c r="B395" s="296"/>
      <c r="C395" s="296"/>
      <c r="D395" s="296"/>
      <c r="E395" s="296"/>
      <c r="F395" s="296"/>
      <c r="G395" s="296"/>
      <c r="H395" s="296"/>
      <c r="I395" s="296"/>
      <c r="J395" s="295"/>
      <c r="K395" s="296"/>
      <c r="L395" s="296"/>
      <c r="M395" s="296"/>
      <c r="N395" s="297"/>
      <c r="O395" s="296"/>
      <c r="P395" s="296"/>
      <c r="Q395" s="298"/>
      <c r="R395" s="296"/>
      <c r="S395" s="296"/>
      <c r="T395" s="298"/>
      <c r="U395" s="298"/>
      <c r="V395" s="297"/>
      <c r="W395" s="298"/>
      <c r="X395" s="298"/>
      <c r="Y395" s="298"/>
      <c r="Z395" s="298"/>
      <c r="AA395" s="298"/>
      <c r="AB395" s="55"/>
      <c r="AC395" s="155"/>
    </row>
    <row r="396" ht="15.75" customHeight="1">
      <c r="A396" s="295"/>
      <c r="B396" s="296"/>
      <c r="C396" s="296"/>
      <c r="D396" s="296"/>
      <c r="E396" s="296"/>
      <c r="F396" s="296"/>
      <c r="G396" s="296"/>
      <c r="H396" s="296"/>
      <c r="I396" s="296"/>
      <c r="J396" s="295"/>
      <c r="K396" s="296"/>
      <c r="L396" s="296"/>
      <c r="M396" s="296"/>
      <c r="N396" s="297"/>
      <c r="O396" s="296"/>
      <c r="P396" s="296"/>
      <c r="Q396" s="298"/>
      <c r="R396" s="296"/>
      <c r="S396" s="296"/>
      <c r="T396" s="298"/>
      <c r="U396" s="298"/>
      <c r="V396" s="297"/>
      <c r="W396" s="298"/>
      <c r="X396" s="298"/>
      <c r="Y396" s="298"/>
      <c r="Z396" s="298"/>
      <c r="AA396" s="298"/>
      <c r="AB396" s="55"/>
      <c r="AC396" s="155"/>
    </row>
    <row r="397" ht="15.75" customHeight="1">
      <c r="A397" s="295"/>
      <c r="B397" s="296"/>
      <c r="C397" s="296"/>
      <c r="D397" s="296"/>
      <c r="E397" s="296"/>
      <c r="F397" s="296"/>
      <c r="G397" s="296"/>
      <c r="H397" s="296"/>
      <c r="I397" s="296"/>
      <c r="J397" s="295"/>
      <c r="K397" s="296"/>
      <c r="L397" s="296"/>
      <c r="M397" s="296"/>
      <c r="N397" s="297"/>
      <c r="O397" s="296"/>
      <c r="P397" s="296"/>
      <c r="Q397" s="298"/>
      <c r="R397" s="296"/>
      <c r="S397" s="296"/>
      <c r="T397" s="298"/>
      <c r="U397" s="298"/>
      <c r="V397" s="297"/>
      <c r="W397" s="298"/>
      <c r="X397" s="298"/>
      <c r="Y397" s="298"/>
      <c r="Z397" s="298"/>
      <c r="AA397" s="298"/>
      <c r="AB397" s="55"/>
      <c r="AC397" s="155"/>
    </row>
    <row r="398" ht="15.75" customHeight="1">
      <c r="A398" s="295"/>
      <c r="B398" s="296"/>
      <c r="C398" s="296"/>
      <c r="D398" s="296"/>
      <c r="E398" s="296"/>
      <c r="F398" s="296"/>
      <c r="G398" s="296"/>
      <c r="H398" s="296"/>
      <c r="I398" s="296"/>
      <c r="J398" s="295"/>
      <c r="K398" s="296"/>
      <c r="L398" s="296"/>
      <c r="M398" s="296"/>
      <c r="N398" s="297"/>
      <c r="O398" s="296"/>
      <c r="P398" s="296"/>
      <c r="Q398" s="298"/>
      <c r="R398" s="296"/>
      <c r="S398" s="296"/>
      <c r="T398" s="298"/>
      <c r="U398" s="298"/>
      <c r="V398" s="297"/>
      <c r="W398" s="298"/>
      <c r="X398" s="298"/>
      <c r="Y398" s="298"/>
      <c r="Z398" s="298"/>
      <c r="AA398" s="298"/>
      <c r="AB398" s="55"/>
      <c r="AC398" s="155"/>
    </row>
    <row r="399" ht="15.75" customHeight="1">
      <c r="A399" s="295"/>
      <c r="B399" s="296"/>
      <c r="C399" s="296"/>
      <c r="D399" s="296"/>
      <c r="E399" s="296"/>
      <c r="F399" s="296"/>
      <c r="G399" s="296"/>
      <c r="H399" s="296"/>
      <c r="I399" s="296"/>
      <c r="J399" s="295"/>
      <c r="K399" s="296"/>
      <c r="L399" s="296"/>
      <c r="M399" s="296"/>
      <c r="N399" s="297"/>
      <c r="O399" s="296"/>
      <c r="P399" s="296"/>
      <c r="Q399" s="298"/>
      <c r="R399" s="296"/>
      <c r="S399" s="296"/>
      <c r="T399" s="298"/>
      <c r="U399" s="298"/>
      <c r="V399" s="297"/>
      <c r="W399" s="298"/>
      <c r="X399" s="298"/>
      <c r="Y399" s="298"/>
      <c r="Z399" s="298"/>
      <c r="AA399" s="298"/>
      <c r="AB399" s="55"/>
      <c r="AC399" s="155"/>
    </row>
    <row r="400" ht="15.75" customHeight="1">
      <c r="A400" s="295"/>
      <c r="B400" s="296"/>
      <c r="C400" s="296"/>
      <c r="D400" s="296"/>
      <c r="E400" s="296"/>
      <c r="F400" s="296"/>
      <c r="G400" s="296"/>
      <c r="H400" s="296"/>
      <c r="I400" s="296"/>
      <c r="J400" s="295"/>
      <c r="K400" s="296"/>
      <c r="L400" s="296"/>
      <c r="M400" s="296"/>
      <c r="N400" s="297"/>
      <c r="O400" s="296"/>
      <c r="P400" s="296"/>
      <c r="Q400" s="298"/>
      <c r="R400" s="296"/>
      <c r="S400" s="296"/>
      <c r="T400" s="298"/>
      <c r="U400" s="298"/>
      <c r="V400" s="297"/>
      <c r="W400" s="298"/>
      <c r="X400" s="298"/>
      <c r="Y400" s="298"/>
      <c r="Z400" s="298"/>
      <c r="AA400" s="298"/>
      <c r="AB400" s="55"/>
      <c r="AC400" s="155"/>
    </row>
    <row r="401" ht="15.75" customHeight="1">
      <c r="A401" s="295"/>
      <c r="B401" s="296"/>
      <c r="C401" s="296"/>
      <c r="D401" s="296"/>
      <c r="E401" s="296"/>
      <c r="F401" s="296"/>
      <c r="G401" s="296"/>
      <c r="H401" s="296"/>
      <c r="I401" s="296"/>
      <c r="J401" s="295"/>
      <c r="K401" s="296"/>
      <c r="L401" s="296"/>
      <c r="M401" s="296"/>
      <c r="N401" s="297"/>
      <c r="O401" s="296"/>
      <c r="P401" s="296"/>
      <c r="Q401" s="298"/>
      <c r="R401" s="296"/>
      <c r="S401" s="296"/>
      <c r="T401" s="298"/>
      <c r="U401" s="298"/>
      <c r="V401" s="297"/>
      <c r="W401" s="298"/>
      <c r="X401" s="298"/>
      <c r="Y401" s="298"/>
      <c r="Z401" s="298"/>
      <c r="AA401" s="298"/>
      <c r="AB401" s="55"/>
      <c r="AC401" s="155"/>
    </row>
    <row r="402" ht="15.75" customHeight="1">
      <c r="A402" s="295"/>
      <c r="B402" s="296"/>
      <c r="C402" s="296"/>
      <c r="D402" s="296"/>
      <c r="E402" s="296"/>
      <c r="F402" s="296"/>
      <c r="G402" s="296"/>
      <c r="H402" s="296"/>
      <c r="I402" s="296"/>
      <c r="J402" s="295"/>
      <c r="K402" s="296"/>
      <c r="L402" s="296"/>
      <c r="M402" s="296"/>
      <c r="N402" s="297"/>
      <c r="O402" s="296"/>
      <c r="P402" s="296"/>
      <c r="Q402" s="298"/>
      <c r="R402" s="296"/>
      <c r="S402" s="296"/>
      <c r="T402" s="298"/>
      <c r="U402" s="298"/>
      <c r="V402" s="297"/>
      <c r="W402" s="298"/>
      <c r="X402" s="298"/>
      <c r="Y402" s="298"/>
      <c r="Z402" s="298"/>
      <c r="AA402" s="298"/>
      <c r="AB402" s="55"/>
      <c r="AC402" s="155"/>
    </row>
    <row r="403" ht="15.75" customHeight="1">
      <c r="A403" s="295"/>
      <c r="B403" s="296"/>
      <c r="C403" s="296"/>
      <c r="D403" s="296"/>
      <c r="E403" s="296"/>
      <c r="F403" s="296"/>
      <c r="G403" s="296"/>
      <c r="H403" s="296"/>
      <c r="I403" s="296"/>
      <c r="J403" s="295"/>
      <c r="K403" s="296"/>
      <c r="L403" s="296"/>
      <c r="M403" s="296"/>
      <c r="N403" s="297"/>
      <c r="O403" s="296"/>
      <c r="P403" s="296"/>
      <c r="Q403" s="298"/>
      <c r="R403" s="296"/>
      <c r="S403" s="296"/>
      <c r="T403" s="298"/>
      <c r="U403" s="298"/>
      <c r="V403" s="297"/>
      <c r="W403" s="298"/>
      <c r="X403" s="298"/>
      <c r="Y403" s="298"/>
      <c r="Z403" s="298"/>
      <c r="AA403" s="298"/>
      <c r="AB403" s="55"/>
      <c r="AC403" s="155"/>
    </row>
    <row r="404" ht="15.75" customHeight="1">
      <c r="A404" s="295"/>
      <c r="B404" s="296"/>
      <c r="C404" s="296"/>
      <c r="D404" s="296"/>
      <c r="E404" s="296"/>
      <c r="F404" s="296"/>
      <c r="G404" s="296"/>
      <c r="H404" s="296"/>
      <c r="I404" s="296"/>
      <c r="J404" s="295"/>
      <c r="K404" s="296"/>
      <c r="L404" s="296"/>
      <c r="M404" s="296"/>
      <c r="N404" s="297"/>
      <c r="O404" s="296"/>
      <c r="P404" s="296"/>
      <c r="Q404" s="298"/>
      <c r="R404" s="296"/>
      <c r="S404" s="296"/>
      <c r="T404" s="298"/>
      <c r="U404" s="298"/>
      <c r="V404" s="297"/>
      <c r="W404" s="298"/>
      <c r="X404" s="298"/>
      <c r="Y404" s="298"/>
      <c r="Z404" s="298"/>
      <c r="AA404" s="298"/>
      <c r="AB404" s="55"/>
      <c r="AC404" s="155"/>
    </row>
    <row r="405" ht="15.75" customHeight="1">
      <c r="A405" s="295"/>
      <c r="B405" s="296"/>
      <c r="C405" s="296"/>
      <c r="D405" s="296"/>
      <c r="E405" s="296"/>
      <c r="F405" s="296"/>
      <c r="G405" s="296"/>
      <c r="H405" s="296"/>
      <c r="I405" s="296"/>
      <c r="J405" s="295"/>
      <c r="K405" s="296"/>
      <c r="L405" s="296"/>
      <c r="M405" s="296"/>
      <c r="N405" s="297"/>
      <c r="O405" s="296"/>
      <c r="P405" s="296"/>
      <c r="Q405" s="298"/>
      <c r="R405" s="296"/>
      <c r="S405" s="296"/>
      <c r="T405" s="298"/>
      <c r="U405" s="298"/>
      <c r="V405" s="297"/>
      <c r="W405" s="298"/>
      <c r="X405" s="298"/>
      <c r="Y405" s="298"/>
      <c r="Z405" s="298"/>
      <c r="AA405" s="298"/>
      <c r="AB405" s="55"/>
      <c r="AC405" s="155"/>
    </row>
    <row r="406" ht="15.75" customHeight="1">
      <c r="A406" s="295"/>
      <c r="B406" s="296"/>
      <c r="C406" s="296"/>
      <c r="D406" s="296"/>
      <c r="E406" s="296"/>
      <c r="F406" s="296"/>
      <c r="G406" s="296"/>
      <c r="H406" s="296"/>
      <c r="I406" s="296"/>
      <c r="J406" s="295"/>
      <c r="K406" s="296"/>
      <c r="L406" s="296"/>
      <c r="M406" s="296"/>
      <c r="N406" s="297"/>
      <c r="O406" s="296"/>
      <c r="P406" s="296"/>
      <c r="Q406" s="298"/>
      <c r="R406" s="296"/>
      <c r="S406" s="296"/>
      <c r="T406" s="298"/>
      <c r="U406" s="298"/>
      <c r="V406" s="297"/>
      <c r="W406" s="298"/>
      <c r="X406" s="298"/>
      <c r="Y406" s="298"/>
      <c r="Z406" s="298"/>
      <c r="AA406" s="298"/>
      <c r="AB406" s="55"/>
      <c r="AC406" s="155"/>
    </row>
    <row r="407" ht="15.75" customHeight="1">
      <c r="A407" s="295"/>
      <c r="B407" s="296"/>
      <c r="C407" s="296"/>
      <c r="D407" s="296"/>
      <c r="E407" s="296"/>
      <c r="F407" s="296"/>
      <c r="G407" s="296"/>
      <c r="H407" s="296"/>
      <c r="I407" s="296"/>
      <c r="J407" s="295"/>
      <c r="K407" s="296"/>
      <c r="L407" s="296"/>
      <c r="M407" s="296"/>
      <c r="N407" s="297"/>
      <c r="O407" s="296"/>
      <c r="P407" s="296"/>
      <c r="Q407" s="298"/>
      <c r="R407" s="296"/>
      <c r="S407" s="296"/>
      <c r="T407" s="298"/>
      <c r="U407" s="298"/>
      <c r="V407" s="297"/>
      <c r="W407" s="298"/>
      <c r="X407" s="298"/>
      <c r="Y407" s="298"/>
      <c r="Z407" s="298"/>
      <c r="AA407" s="298"/>
      <c r="AB407" s="55"/>
      <c r="AC407" s="155"/>
    </row>
    <row r="408" ht="15.75" customHeight="1">
      <c r="A408" s="295"/>
      <c r="B408" s="296"/>
      <c r="C408" s="296"/>
      <c r="D408" s="296"/>
      <c r="E408" s="296"/>
      <c r="F408" s="296"/>
      <c r="G408" s="296"/>
      <c r="H408" s="296"/>
      <c r="I408" s="296"/>
      <c r="J408" s="295"/>
      <c r="K408" s="296"/>
      <c r="L408" s="296"/>
      <c r="M408" s="296"/>
      <c r="N408" s="297"/>
      <c r="O408" s="296"/>
      <c r="P408" s="296"/>
      <c r="Q408" s="298"/>
      <c r="R408" s="296"/>
      <c r="S408" s="296"/>
      <c r="T408" s="298"/>
      <c r="U408" s="298"/>
      <c r="V408" s="297"/>
      <c r="W408" s="298"/>
      <c r="X408" s="298"/>
      <c r="Y408" s="298"/>
      <c r="Z408" s="298"/>
      <c r="AA408" s="298"/>
      <c r="AB408" s="55"/>
      <c r="AC408" s="155"/>
    </row>
    <row r="409" ht="15.75" customHeight="1">
      <c r="A409" s="295"/>
      <c r="B409" s="296"/>
      <c r="C409" s="296"/>
      <c r="D409" s="296"/>
      <c r="E409" s="296"/>
      <c r="F409" s="296"/>
      <c r="G409" s="296"/>
      <c r="H409" s="296"/>
      <c r="I409" s="296"/>
      <c r="J409" s="295"/>
      <c r="K409" s="296"/>
      <c r="L409" s="296"/>
      <c r="M409" s="296"/>
      <c r="N409" s="297"/>
      <c r="O409" s="296"/>
      <c r="P409" s="296"/>
      <c r="Q409" s="298"/>
      <c r="R409" s="296"/>
      <c r="S409" s="296"/>
      <c r="T409" s="298"/>
      <c r="U409" s="298"/>
      <c r="V409" s="297"/>
      <c r="W409" s="298"/>
      <c r="X409" s="298"/>
      <c r="Y409" s="298"/>
      <c r="Z409" s="298"/>
      <c r="AA409" s="298"/>
      <c r="AB409" s="55"/>
      <c r="AC409" s="155"/>
    </row>
    <row r="410" ht="15.75" customHeight="1">
      <c r="A410" s="295"/>
      <c r="B410" s="296"/>
      <c r="C410" s="296"/>
      <c r="D410" s="296"/>
      <c r="E410" s="296"/>
      <c r="F410" s="296"/>
      <c r="G410" s="296"/>
      <c r="H410" s="296"/>
      <c r="I410" s="296"/>
      <c r="J410" s="295"/>
      <c r="K410" s="296"/>
      <c r="L410" s="296"/>
      <c r="M410" s="296"/>
      <c r="N410" s="297"/>
      <c r="O410" s="296"/>
      <c r="P410" s="296"/>
      <c r="Q410" s="298"/>
      <c r="R410" s="296"/>
      <c r="S410" s="296"/>
      <c r="T410" s="298"/>
      <c r="U410" s="298"/>
      <c r="V410" s="297"/>
      <c r="W410" s="298"/>
      <c r="X410" s="298"/>
      <c r="Y410" s="298"/>
      <c r="Z410" s="298"/>
      <c r="AA410" s="298"/>
      <c r="AB410" s="55"/>
      <c r="AC410" s="155"/>
    </row>
    <row r="411" ht="15.75" customHeight="1">
      <c r="A411" s="295"/>
      <c r="B411" s="296"/>
      <c r="C411" s="296"/>
      <c r="D411" s="296"/>
      <c r="E411" s="296"/>
      <c r="F411" s="296"/>
      <c r="G411" s="296"/>
      <c r="H411" s="296"/>
      <c r="I411" s="296"/>
      <c r="J411" s="295"/>
      <c r="K411" s="296"/>
      <c r="L411" s="296"/>
      <c r="M411" s="296"/>
      <c r="N411" s="297"/>
      <c r="O411" s="296"/>
      <c r="P411" s="296"/>
      <c r="Q411" s="298"/>
      <c r="R411" s="296"/>
      <c r="S411" s="296"/>
      <c r="T411" s="298"/>
      <c r="U411" s="298"/>
      <c r="V411" s="297"/>
      <c r="W411" s="298"/>
      <c r="X411" s="298"/>
      <c r="Y411" s="298"/>
      <c r="Z411" s="298"/>
      <c r="AA411" s="298"/>
      <c r="AB411" s="55"/>
      <c r="AC411" s="155"/>
    </row>
    <row r="412" ht="15.75" customHeight="1">
      <c r="A412" s="295"/>
      <c r="B412" s="296"/>
      <c r="C412" s="296"/>
      <c r="D412" s="296"/>
      <c r="E412" s="296"/>
      <c r="F412" s="296"/>
      <c r="G412" s="296"/>
      <c r="H412" s="296"/>
      <c r="I412" s="296"/>
      <c r="J412" s="295"/>
      <c r="K412" s="296"/>
      <c r="L412" s="296"/>
      <c r="M412" s="296"/>
      <c r="N412" s="297"/>
      <c r="O412" s="296"/>
      <c r="P412" s="296"/>
      <c r="Q412" s="298"/>
      <c r="R412" s="296"/>
      <c r="S412" s="296"/>
      <c r="T412" s="298"/>
      <c r="U412" s="298"/>
      <c r="V412" s="297"/>
      <c r="W412" s="298"/>
      <c r="X412" s="298"/>
      <c r="Y412" s="298"/>
      <c r="Z412" s="298"/>
      <c r="AA412" s="298"/>
      <c r="AB412" s="55"/>
      <c r="AC412" s="155"/>
    </row>
    <row r="413" ht="15.75" customHeight="1">
      <c r="A413" s="295"/>
      <c r="B413" s="296"/>
      <c r="C413" s="296"/>
      <c r="D413" s="296"/>
      <c r="E413" s="296"/>
      <c r="F413" s="296"/>
      <c r="G413" s="296"/>
      <c r="H413" s="296"/>
      <c r="I413" s="296"/>
      <c r="J413" s="295"/>
      <c r="K413" s="296"/>
      <c r="L413" s="296"/>
      <c r="M413" s="296"/>
      <c r="N413" s="297"/>
      <c r="O413" s="296"/>
      <c r="P413" s="296"/>
      <c r="Q413" s="298"/>
      <c r="R413" s="296"/>
      <c r="S413" s="296"/>
      <c r="T413" s="298"/>
      <c r="U413" s="298"/>
      <c r="V413" s="297"/>
      <c r="W413" s="298"/>
      <c r="X413" s="298"/>
      <c r="Y413" s="298"/>
      <c r="Z413" s="298"/>
      <c r="AA413" s="298"/>
      <c r="AB413" s="55"/>
      <c r="AC413" s="155"/>
    </row>
    <row r="414" ht="15.75" customHeight="1">
      <c r="A414" s="295"/>
      <c r="B414" s="296"/>
      <c r="C414" s="296"/>
      <c r="D414" s="296"/>
      <c r="E414" s="296"/>
      <c r="F414" s="296"/>
      <c r="G414" s="296"/>
      <c r="H414" s="296"/>
      <c r="I414" s="296"/>
      <c r="J414" s="295"/>
      <c r="K414" s="296"/>
      <c r="L414" s="296"/>
      <c r="M414" s="296"/>
      <c r="N414" s="297"/>
      <c r="O414" s="296"/>
      <c r="P414" s="296"/>
      <c r="Q414" s="298"/>
      <c r="R414" s="296"/>
      <c r="S414" s="296"/>
      <c r="T414" s="298"/>
      <c r="U414" s="298"/>
      <c r="V414" s="297"/>
      <c r="W414" s="298"/>
      <c r="X414" s="298"/>
      <c r="Y414" s="298"/>
      <c r="Z414" s="298"/>
      <c r="AA414" s="298"/>
      <c r="AB414" s="55"/>
      <c r="AC414" s="155"/>
    </row>
    <row r="415" ht="15.75" customHeight="1">
      <c r="A415" s="295"/>
      <c r="B415" s="296"/>
      <c r="C415" s="296"/>
      <c r="D415" s="296"/>
      <c r="E415" s="296"/>
      <c r="F415" s="296"/>
      <c r="G415" s="296"/>
      <c r="H415" s="296"/>
      <c r="I415" s="296"/>
      <c r="J415" s="295"/>
      <c r="K415" s="296"/>
      <c r="L415" s="296"/>
      <c r="M415" s="296"/>
      <c r="N415" s="297"/>
      <c r="O415" s="296"/>
      <c r="P415" s="296"/>
      <c r="Q415" s="298"/>
      <c r="R415" s="296"/>
      <c r="S415" s="296"/>
      <c r="T415" s="298"/>
      <c r="U415" s="298"/>
      <c r="V415" s="297"/>
      <c r="W415" s="298"/>
      <c r="X415" s="298"/>
      <c r="Y415" s="298"/>
      <c r="Z415" s="298"/>
      <c r="AA415" s="298"/>
      <c r="AB415" s="55"/>
      <c r="AC415" s="155"/>
    </row>
    <row r="416" ht="15.75" customHeight="1">
      <c r="A416" s="295"/>
      <c r="B416" s="296"/>
      <c r="C416" s="296"/>
      <c r="D416" s="296"/>
      <c r="E416" s="296"/>
      <c r="F416" s="296"/>
      <c r="G416" s="296"/>
      <c r="H416" s="296"/>
      <c r="I416" s="296"/>
      <c r="J416" s="295"/>
      <c r="K416" s="296"/>
      <c r="L416" s="296"/>
      <c r="M416" s="296"/>
      <c r="N416" s="297"/>
      <c r="O416" s="296"/>
      <c r="P416" s="296"/>
      <c r="Q416" s="298"/>
      <c r="R416" s="296"/>
      <c r="S416" s="296"/>
      <c r="T416" s="298"/>
      <c r="U416" s="298"/>
      <c r="V416" s="297"/>
      <c r="W416" s="298"/>
      <c r="X416" s="298"/>
      <c r="Y416" s="298"/>
      <c r="Z416" s="298"/>
      <c r="AA416" s="298"/>
      <c r="AB416" s="55"/>
      <c r="AC416" s="155"/>
    </row>
    <row r="417" ht="15.75" customHeight="1">
      <c r="A417" s="295"/>
      <c r="B417" s="296"/>
      <c r="C417" s="296"/>
      <c r="D417" s="296"/>
      <c r="E417" s="296"/>
      <c r="F417" s="296"/>
      <c r="G417" s="296"/>
      <c r="H417" s="296"/>
      <c r="I417" s="296"/>
      <c r="J417" s="295"/>
      <c r="K417" s="296"/>
      <c r="L417" s="296"/>
      <c r="M417" s="296"/>
      <c r="N417" s="297"/>
      <c r="O417" s="296"/>
      <c r="P417" s="296"/>
      <c r="Q417" s="298"/>
      <c r="R417" s="296"/>
      <c r="S417" s="296"/>
      <c r="T417" s="298"/>
      <c r="U417" s="298"/>
      <c r="V417" s="297"/>
      <c r="W417" s="298"/>
      <c r="X417" s="298"/>
      <c r="Y417" s="298"/>
      <c r="Z417" s="298"/>
      <c r="AA417" s="298"/>
      <c r="AB417" s="55"/>
      <c r="AC417" s="155"/>
    </row>
    <row r="418" ht="15.75" customHeight="1">
      <c r="A418" s="295"/>
      <c r="B418" s="296"/>
      <c r="C418" s="296"/>
      <c r="D418" s="296"/>
      <c r="E418" s="296"/>
      <c r="F418" s="296"/>
      <c r="G418" s="296"/>
      <c r="H418" s="296"/>
      <c r="I418" s="296"/>
      <c r="J418" s="295"/>
      <c r="K418" s="296"/>
      <c r="L418" s="296"/>
      <c r="M418" s="296"/>
      <c r="N418" s="297"/>
      <c r="O418" s="296"/>
      <c r="P418" s="296"/>
      <c r="Q418" s="298"/>
      <c r="R418" s="296"/>
      <c r="S418" s="296"/>
      <c r="T418" s="298"/>
      <c r="U418" s="298"/>
      <c r="V418" s="297"/>
      <c r="W418" s="298"/>
      <c r="X418" s="298"/>
      <c r="Y418" s="298"/>
      <c r="Z418" s="298"/>
      <c r="AA418" s="298"/>
      <c r="AB418" s="55"/>
      <c r="AC418" s="155"/>
    </row>
    <row r="419" ht="15.75" customHeight="1">
      <c r="A419" s="295"/>
      <c r="B419" s="296"/>
      <c r="C419" s="296"/>
      <c r="D419" s="296"/>
      <c r="E419" s="296"/>
      <c r="F419" s="296"/>
      <c r="G419" s="296"/>
      <c r="H419" s="296"/>
      <c r="I419" s="296"/>
      <c r="J419" s="295"/>
      <c r="K419" s="296"/>
      <c r="L419" s="296"/>
      <c r="M419" s="296"/>
      <c r="N419" s="297"/>
      <c r="O419" s="296"/>
      <c r="P419" s="296"/>
      <c r="Q419" s="298"/>
      <c r="R419" s="296"/>
      <c r="S419" s="296"/>
      <c r="T419" s="298"/>
      <c r="U419" s="298"/>
      <c r="V419" s="297"/>
      <c r="W419" s="298"/>
      <c r="X419" s="298"/>
      <c r="Y419" s="298"/>
      <c r="Z419" s="298"/>
      <c r="AA419" s="298"/>
      <c r="AB419" s="55"/>
      <c r="AC419" s="155"/>
    </row>
    <row r="420" ht="15.75" customHeight="1">
      <c r="A420" s="295"/>
      <c r="B420" s="296"/>
      <c r="C420" s="296"/>
      <c r="D420" s="296"/>
      <c r="E420" s="296"/>
      <c r="F420" s="296"/>
      <c r="G420" s="296"/>
      <c r="H420" s="296"/>
      <c r="I420" s="296"/>
      <c r="J420" s="295"/>
      <c r="K420" s="296"/>
      <c r="L420" s="296"/>
      <c r="M420" s="296"/>
      <c r="N420" s="297"/>
      <c r="O420" s="296"/>
      <c r="P420" s="296"/>
      <c r="Q420" s="298"/>
      <c r="R420" s="296"/>
      <c r="S420" s="296"/>
      <c r="T420" s="298"/>
      <c r="U420" s="298"/>
      <c r="V420" s="297"/>
      <c r="W420" s="298"/>
      <c r="X420" s="298"/>
      <c r="Y420" s="298"/>
      <c r="Z420" s="298"/>
      <c r="AA420" s="298"/>
      <c r="AB420" s="55"/>
      <c r="AC420" s="155"/>
    </row>
    <row r="421" ht="15.75" customHeight="1">
      <c r="A421" s="295"/>
      <c r="B421" s="296"/>
      <c r="C421" s="296"/>
      <c r="D421" s="296"/>
      <c r="E421" s="296"/>
      <c r="F421" s="296"/>
      <c r="G421" s="296"/>
      <c r="H421" s="296"/>
      <c r="I421" s="296"/>
      <c r="J421" s="295"/>
      <c r="K421" s="296"/>
      <c r="L421" s="296"/>
      <c r="M421" s="296"/>
      <c r="N421" s="297"/>
      <c r="O421" s="296"/>
      <c r="P421" s="296"/>
      <c r="Q421" s="298"/>
      <c r="R421" s="296"/>
      <c r="S421" s="296"/>
      <c r="T421" s="298"/>
      <c r="U421" s="298"/>
      <c r="V421" s="297"/>
      <c r="W421" s="298"/>
      <c r="X421" s="298"/>
      <c r="Y421" s="298"/>
      <c r="Z421" s="298"/>
      <c r="AA421" s="298"/>
      <c r="AB421" s="55"/>
      <c r="AC421" s="155"/>
    </row>
    <row r="422" ht="15.75" customHeight="1">
      <c r="A422" s="295"/>
      <c r="B422" s="296"/>
      <c r="C422" s="296"/>
      <c r="D422" s="296"/>
      <c r="E422" s="296"/>
      <c r="F422" s="296"/>
      <c r="G422" s="296"/>
      <c r="H422" s="296"/>
      <c r="I422" s="296"/>
      <c r="J422" s="295"/>
      <c r="K422" s="296"/>
      <c r="L422" s="296"/>
      <c r="M422" s="296"/>
      <c r="N422" s="297"/>
      <c r="O422" s="296"/>
      <c r="P422" s="296"/>
      <c r="Q422" s="298"/>
      <c r="R422" s="296"/>
      <c r="S422" s="296"/>
      <c r="T422" s="298"/>
      <c r="U422" s="298"/>
      <c r="V422" s="297"/>
      <c r="W422" s="298"/>
      <c r="X422" s="298"/>
      <c r="Y422" s="298"/>
      <c r="Z422" s="298"/>
      <c r="AA422" s="298"/>
      <c r="AB422" s="55"/>
      <c r="AC422" s="155"/>
    </row>
    <row r="423" ht="15.75" customHeight="1">
      <c r="A423" s="295"/>
      <c r="B423" s="296"/>
      <c r="C423" s="296"/>
      <c r="D423" s="296"/>
      <c r="E423" s="296"/>
      <c r="F423" s="296"/>
      <c r="G423" s="296"/>
      <c r="H423" s="296"/>
      <c r="I423" s="296"/>
      <c r="J423" s="295"/>
      <c r="K423" s="296"/>
      <c r="L423" s="296"/>
      <c r="M423" s="296"/>
      <c r="N423" s="297"/>
      <c r="O423" s="296"/>
      <c r="P423" s="296"/>
      <c r="Q423" s="298"/>
      <c r="R423" s="296"/>
      <c r="S423" s="296"/>
      <c r="T423" s="298"/>
      <c r="U423" s="298"/>
      <c r="V423" s="297"/>
      <c r="W423" s="298"/>
      <c r="X423" s="298"/>
      <c r="Y423" s="298"/>
      <c r="Z423" s="298"/>
      <c r="AA423" s="298"/>
      <c r="AB423" s="55"/>
      <c r="AC423" s="155"/>
    </row>
    <row r="424" ht="15.75" customHeight="1">
      <c r="A424" s="295"/>
      <c r="B424" s="296"/>
      <c r="C424" s="296"/>
      <c r="D424" s="296"/>
      <c r="E424" s="296"/>
      <c r="F424" s="296"/>
      <c r="G424" s="296"/>
      <c r="H424" s="296"/>
      <c r="I424" s="296"/>
      <c r="J424" s="295"/>
      <c r="K424" s="296"/>
      <c r="L424" s="296"/>
      <c r="M424" s="296"/>
      <c r="N424" s="297"/>
      <c r="O424" s="296"/>
      <c r="P424" s="296"/>
      <c r="Q424" s="298"/>
      <c r="R424" s="296"/>
      <c r="S424" s="296"/>
      <c r="T424" s="298"/>
      <c r="U424" s="298"/>
      <c r="V424" s="297"/>
      <c r="W424" s="298"/>
      <c r="X424" s="298"/>
      <c r="Y424" s="298"/>
      <c r="Z424" s="298"/>
      <c r="AA424" s="298"/>
      <c r="AB424" s="55"/>
      <c r="AC424" s="155"/>
    </row>
    <row r="425" ht="15.75" customHeight="1">
      <c r="A425" s="295"/>
      <c r="B425" s="296"/>
      <c r="C425" s="296"/>
      <c r="D425" s="296"/>
      <c r="E425" s="296"/>
      <c r="F425" s="296"/>
      <c r="G425" s="296"/>
      <c r="H425" s="296"/>
      <c r="I425" s="296"/>
      <c r="J425" s="295"/>
      <c r="K425" s="296"/>
      <c r="L425" s="296"/>
      <c r="M425" s="296"/>
      <c r="N425" s="297"/>
      <c r="O425" s="296"/>
      <c r="P425" s="296"/>
      <c r="Q425" s="298"/>
      <c r="R425" s="296"/>
      <c r="S425" s="296"/>
      <c r="T425" s="298"/>
      <c r="U425" s="298"/>
      <c r="V425" s="297"/>
      <c r="W425" s="298"/>
      <c r="X425" s="298"/>
      <c r="Y425" s="298"/>
      <c r="Z425" s="298"/>
      <c r="AA425" s="298"/>
      <c r="AB425" s="55"/>
      <c r="AC425" s="155"/>
    </row>
    <row r="426" ht="15.75" customHeight="1">
      <c r="A426" s="295"/>
      <c r="B426" s="296"/>
      <c r="C426" s="296"/>
      <c r="D426" s="296"/>
      <c r="E426" s="296"/>
      <c r="F426" s="296"/>
      <c r="G426" s="296"/>
      <c r="H426" s="296"/>
      <c r="I426" s="296"/>
      <c r="J426" s="295"/>
      <c r="K426" s="296"/>
      <c r="L426" s="296"/>
      <c r="M426" s="296"/>
      <c r="N426" s="297"/>
      <c r="O426" s="296"/>
      <c r="P426" s="296"/>
      <c r="Q426" s="298"/>
      <c r="R426" s="296"/>
      <c r="S426" s="296"/>
      <c r="T426" s="298"/>
      <c r="U426" s="298"/>
      <c r="V426" s="297"/>
      <c r="W426" s="298"/>
      <c r="X426" s="298"/>
      <c r="Y426" s="298"/>
      <c r="Z426" s="298"/>
      <c r="AA426" s="298"/>
      <c r="AB426" s="55"/>
      <c r="AC426" s="155"/>
    </row>
    <row r="427" ht="15.75" customHeight="1">
      <c r="A427" s="295"/>
      <c r="B427" s="296"/>
      <c r="C427" s="296"/>
      <c r="D427" s="296"/>
      <c r="E427" s="296"/>
      <c r="F427" s="296"/>
      <c r="G427" s="296"/>
      <c r="H427" s="296"/>
      <c r="I427" s="296"/>
      <c r="J427" s="295"/>
      <c r="K427" s="296"/>
      <c r="L427" s="296"/>
      <c r="M427" s="296"/>
      <c r="N427" s="297"/>
      <c r="O427" s="296"/>
      <c r="P427" s="296"/>
      <c r="Q427" s="298"/>
      <c r="R427" s="296"/>
      <c r="S427" s="296"/>
      <c r="T427" s="298"/>
      <c r="U427" s="298"/>
      <c r="V427" s="297"/>
      <c r="W427" s="298"/>
      <c r="X427" s="298"/>
      <c r="Y427" s="298"/>
      <c r="Z427" s="298"/>
      <c r="AA427" s="298"/>
      <c r="AB427" s="55"/>
      <c r="AC427" s="155"/>
    </row>
    <row r="428" ht="15.75" customHeight="1">
      <c r="A428" s="295"/>
      <c r="B428" s="296"/>
      <c r="C428" s="296"/>
      <c r="D428" s="296"/>
      <c r="E428" s="296"/>
      <c r="F428" s="296"/>
      <c r="G428" s="296"/>
      <c r="H428" s="296"/>
      <c r="I428" s="296"/>
      <c r="J428" s="295"/>
      <c r="K428" s="296"/>
      <c r="L428" s="296"/>
      <c r="M428" s="296"/>
      <c r="N428" s="297"/>
      <c r="O428" s="296"/>
      <c r="P428" s="296"/>
      <c r="Q428" s="298"/>
      <c r="R428" s="296"/>
      <c r="S428" s="296"/>
      <c r="T428" s="298"/>
      <c r="U428" s="298"/>
      <c r="V428" s="297"/>
      <c r="W428" s="298"/>
      <c r="X428" s="298"/>
      <c r="Y428" s="298"/>
      <c r="Z428" s="298"/>
      <c r="AA428" s="298"/>
      <c r="AB428" s="55"/>
      <c r="AC428" s="155"/>
    </row>
    <row r="429" ht="15.75" customHeight="1">
      <c r="A429" s="295"/>
      <c r="B429" s="296"/>
      <c r="C429" s="296"/>
      <c r="D429" s="296"/>
      <c r="E429" s="296"/>
      <c r="F429" s="296"/>
      <c r="G429" s="296"/>
      <c r="H429" s="296"/>
      <c r="I429" s="296"/>
      <c r="J429" s="295"/>
      <c r="K429" s="296"/>
      <c r="L429" s="296"/>
      <c r="M429" s="296"/>
      <c r="N429" s="297"/>
      <c r="O429" s="296"/>
      <c r="P429" s="296"/>
      <c r="Q429" s="298"/>
      <c r="R429" s="296"/>
      <c r="S429" s="296"/>
      <c r="T429" s="298"/>
      <c r="U429" s="298"/>
      <c r="V429" s="297"/>
      <c r="W429" s="298"/>
      <c r="X429" s="298"/>
      <c r="Y429" s="298"/>
      <c r="Z429" s="298"/>
      <c r="AA429" s="298"/>
      <c r="AB429" s="55"/>
      <c r="AC429" s="155"/>
    </row>
    <row r="430" ht="15.75" customHeight="1">
      <c r="A430" s="295"/>
      <c r="B430" s="296"/>
      <c r="C430" s="296"/>
      <c r="D430" s="296"/>
      <c r="E430" s="296"/>
      <c r="F430" s="296"/>
      <c r="G430" s="296"/>
      <c r="H430" s="296"/>
      <c r="I430" s="296"/>
      <c r="J430" s="295"/>
      <c r="K430" s="296"/>
      <c r="L430" s="296"/>
      <c r="M430" s="296"/>
      <c r="N430" s="297"/>
      <c r="O430" s="296"/>
      <c r="P430" s="296"/>
      <c r="Q430" s="298"/>
      <c r="R430" s="296"/>
      <c r="S430" s="296"/>
      <c r="T430" s="298"/>
      <c r="U430" s="298"/>
      <c r="V430" s="297"/>
      <c r="W430" s="298"/>
      <c r="X430" s="298"/>
      <c r="Y430" s="298"/>
      <c r="Z430" s="298"/>
      <c r="AA430" s="298"/>
      <c r="AB430" s="55"/>
      <c r="AC430" s="155"/>
    </row>
    <row r="431" ht="15.75" customHeight="1">
      <c r="A431" s="295"/>
      <c r="B431" s="296"/>
      <c r="C431" s="296"/>
      <c r="D431" s="296"/>
      <c r="E431" s="296"/>
      <c r="F431" s="296"/>
      <c r="G431" s="296"/>
      <c r="H431" s="296"/>
      <c r="I431" s="296"/>
      <c r="J431" s="295"/>
      <c r="K431" s="296"/>
      <c r="L431" s="296"/>
      <c r="M431" s="296"/>
      <c r="N431" s="297"/>
      <c r="O431" s="296"/>
      <c r="P431" s="296"/>
      <c r="Q431" s="298"/>
      <c r="R431" s="296"/>
      <c r="S431" s="296"/>
      <c r="T431" s="298"/>
      <c r="U431" s="298"/>
      <c r="V431" s="297"/>
      <c r="W431" s="298"/>
      <c r="X431" s="298"/>
      <c r="Y431" s="298"/>
      <c r="Z431" s="298"/>
      <c r="AA431" s="298"/>
      <c r="AB431" s="55"/>
      <c r="AC431" s="155"/>
    </row>
    <row r="432" ht="15.75" customHeight="1">
      <c r="A432" s="295"/>
      <c r="B432" s="296"/>
      <c r="C432" s="296"/>
      <c r="D432" s="296"/>
      <c r="E432" s="296"/>
      <c r="F432" s="296"/>
      <c r="G432" s="296"/>
      <c r="H432" s="296"/>
      <c r="I432" s="296"/>
      <c r="J432" s="295"/>
      <c r="K432" s="296"/>
      <c r="L432" s="296"/>
      <c r="M432" s="296"/>
      <c r="N432" s="297"/>
      <c r="O432" s="296"/>
      <c r="P432" s="296"/>
      <c r="Q432" s="298"/>
      <c r="R432" s="296"/>
      <c r="S432" s="296"/>
      <c r="T432" s="298"/>
      <c r="U432" s="298"/>
      <c r="V432" s="297"/>
      <c r="W432" s="298"/>
      <c r="X432" s="298"/>
      <c r="Y432" s="298"/>
      <c r="Z432" s="298"/>
      <c r="AA432" s="298"/>
      <c r="AB432" s="55"/>
      <c r="AC432" s="155"/>
    </row>
    <row r="433" ht="15.75" customHeight="1">
      <c r="A433" s="295"/>
      <c r="B433" s="296"/>
      <c r="C433" s="296"/>
      <c r="D433" s="296"/>
      <c r="E433" s="296"/>
      <c r="F433" s="296"/>
      <c r="G433" s="296"/>
      <c r="H433" s="296"/>
      <c r="I433" s="296"/>
      <c r="J433" s="295"/>
      <c r="K433" s="296"/>
      <c r="L433" s="296"/>
      <c r="M433" s="296"/>
      <c r="N433" s="297"/>
      <c r="O433" s="296"/>
      <c r="P433" s="296"/>
      <c r="Q433" s="298"/>
      <c r="R433" s="296"/>
      <c r="S433" s="296"/>
      <c r="T433" s="298"/>
      <c r="U433" s="298"/>
      <c r="V433" s="297"/>
      <c r="W433" s="298"/>
      <c r="X433" s="298"/>
      <c r="Y433" s="298"/>
      <c r="Z433" s="298"/>
      <c r="AA433" s="298"/>
      <c r="AB433" s="55"/>
      <c r="AC433" s="155"/>
    </row>
    <row r="434" ht="15.75" customHeight="1">
      <c r="A434" s="295"/>
      <c r="B434" s="296"/>
      <c r="C434" s="296"/>
      <c r="D434" s="296"/>
      <c r="E434" s="296"/>
      <c r="F434" s="296"/>
      <c r="G434" s="296"/>
      <c r="H434" s="296"/>
      <c r="I434" s="296"/>
      <c r="J434" s="295"/>
      <c r="K434" s="296"/>
      <c r="L434" s="296"/>
      <c r="M434" s="296"/>
      <c r="N434" s="297"/>
      <c r="O434" s="296"/>
      <c r="P434" s="296"/>
      <c r="Q434" s="298"/>
      <c r="R434" s="296"/>
      <c r="S434" s="296"/>
      <c r="T434" s="298"/>
      <c r="U434" s="298"/>
      <c r="V434" s="297"/>
      <c r="W434" s="298"/>
      <c r="X434" s="298"/>
      <c r="Y434" s="298"/>
      <c r="Z434" s="298"/>
      <c r="AA434" s="298"/>
      <c r="AB434" s="55"/>
      <c r="AC434" s="155"/>
    </row>
    <row r="435" ht="15.75" customHeight="1">
      <c r="A435" s="295"/>
      <c r="B435" s="296"/>
      <c r="C435" s="296"/>
      <c r="D435" s="296"/>
      <c r="E435" s="296"/>
      <c r="F435" s="296"/>
      <c r="G435" s="296"/>
      <c r="H435" s="296"/>
      <c r="I435" s="296"/>
      <c r="J435" s="295"/>
      <c r="K435" s="296"/>
      <c r="L435" s="296"/>
      <c r="M435" s="296"/>
      <c r="N435" s="297"/>
      <c r="O435" s="296"/>
      <c r="P435" s="296"/>
      <c r="Q435" s="298"/>
      <c r="R435" s="296"/>
      <c r="S435" s="296"/>
      <c r="T435" s="298"/>
      <c r="U435" s="298"/>
      <c r="V435" s="297"/>
      <c r="W435" s="298"/>
      <c r="X435" s="298"/>
      <c r="Y435" s="298"/>
      <c r="Z435" s="298"/>
      <c r="AA435" s="298"/>
      <c r="AB435" s="55"/>
      <c r="AC435" s="155"/>
    </row>
    <row r="436" ht="15.75" customHeight="1">
      <c r="A436" s="295"/>
      <c r="B436" s="296"/>
      <c r="C436" s="296"/>
      <c r="D436" s="296"/>
      <c r="E436" s="296"/>
      <c r="F436" s="296"/>
      <c r="G436" s="296"/>
      <c r="H436" s="296"/>
      <c r="I436" s="296"/>
      <c r="J436" s="295"/>
      <c r="K436" s="296"/>
      <c r="L436" s="296"/>
      <c r="M436" s="296"/>
      <c r="N436" s="297"/>
      <c r="O436" s="296"/>
      <c r="P436" s="296"/>
      <c r="Q436" s="298"/>
      <c r="R436" s="296"/>
      <c r="S436" s="296"/>
      <c r="T436" s="298"/>
      <c r="U436" s="298"/>
      <c r="V436" s="297"/>
      <c r="W436" s="298"/>
      <c r="X436" s="298"/>
      <c r="Y436" s="298"/>
      <c r="Z436" s="298"/>
      <c r="AA436" s="298"/>
      <c r="AB436" s="55"/>
      <c r="AC436" s="155"/>
    </row>
    <row r="437" ht="15.75" customHeight="1">
      <c r="A437" s="295"/>
      <c r="B437" s="296"/>
      <c r="C437" s="296"/>
      <c r="D437" s="296"/>
      <c r="E437" s="296"/>
      <c r="F437" s="296"/>
      <c r="G437" s="296"/>
      <c r="H437" s="296"/>
      <c r="I437" s="296"/>
      <c r="J437" s="295"/>
      <c r="K437" s="296"/>
      <c r="L437" s="296"/>
      <c r="M437" s="296"/>
      <c r="N437" s="297"/>
      <c r="O437" s="296"/>
      <c r="P437" s="296"/>
      <c r="Q437" s="298"/>
      <c r="R437" s="296"/>
      <c r="S437" s="296"/>
      <c r="T437" s="298"/>
      <c r="U437" s="298"/>
      <c r="V437" s="297"/>
      <c r="W437" s="298"/>
      <c r="X437" s="298"/>
      <c r="Y437" s="298"/>
      <c r="Z437" s="298"/>
      <c r="AA437" s="298"/>
      <c r="AB437" s="55"/>
      <c r="AC437" s="155"/>
    </row>
    <row r="438" ht="15.75" customHeight="1">
      <c r="A438" s="295"/>
      <c r="B438" s="296"/>
      <c r="C438" s="296"/>
      <c r="D438" s="296"/>
      <c r="E438" s="296"/>
      <c r="F438" s="296"/>
      <c r="G438" s="296"/>
      <c r="H438" s="296"/>
      <c r="I438" s="296"/>
      <c r="J438" s="295"/>
      <c r="K438" s="296"/>
      <c r="L438" s="296"/>
      <c r="M438" s="296"/>
      <c r="N438" s="297"/>
      <c r="O438" s="296"/>
      <c r="P438" s="296"/>
      <c r="Q438" s="298"/>
      <c r="R438" s="296"/>
      <c r="S438" s="296"/>
      <c r="T438" s="298"/>
      <c r="U438" s="298"/>
      <c r="V438" s="297"/>
      <c r="W438" s="298"/>
      <c r="X438" s="298"/>
      <c r="Y438" s="298"/>
      <c r="Z438" s="298"/>
      <c r="AA438" s="298"/>
      <c r="AB438" s="55"/>
      <c r="AC438" s="155"/>
    </row>
    <row r="439" ht="15.75" customHeight="1">
      <c r="A439" s="295"/>
      <c r="B439" s="296"/>
      <c r="C439" s="296"/>
      <c r="D439" s="296"/>
      <c r="E439" s="296"/>
      <c r="F439" s="296"/>
      <c r="G439" s="296"/>
      <c r="H439" s="296"/>
      <c r="I439" s="296"/>
      <c r="J439" s="295"/>
      <c r="K439" s="296"/>
      <c r="L439" s="296"/>
      <c r="M439" s="296"/>
      <c r="N439" s="297"/>
      <c r="O439" s="296"/>
      <c r="P439" s="296"/>
      <c r="Q439" s="298"/>
      <c r="R439" s="296"/>
      <c r="S439" s="296"/>
      <c r="T439" s="298"/>
      <c r="U439" s="298"/>
      <c r="V439" s="297"/>
      <c r="W439" s="298"/>
      <c r="X439" s="298"/>
      <c r="Y439" s="298"/>
      <c r="Z439" s="298"/>
      <c r="AA439" s="298"/>
      <c r="AB439" s="55"/>
      <c r="AC439" s="155"/>
    </row>
    <row r="440" ht="15.75" customHeight="1">
      <c r="A440" s="295"/>
      <c r="B440" s="296"/>
      <c r="C440" s="296"/>
      <c r="D440" s="296"/>
      <c r="E440" s="296"/>
      <c r="F440" s="296"/>
      <c r="G440" s="296"/>
      <c r="H440" s="296"/>
      <c r="I440" s="296"/>
      <c r="J440" s="295"/>
      <c r="K440" s="296"/>
      <c r="L440" s="296"/>
      <c r="M440" s="296"/>
      <c r="N440" s="297"/>
      <c r="O440" s="296"/>
      <c r="P440" s="296"/>
      <c r="Q440" s="298"/>
      <c r="R440" s="296"/>
      <c r="S440" s="296"/>
      <c r="T440" s="298"/>
      <c r="U440" s="298"/>
      <c r="V440" s="297"/>
      <c r="W440" s="298"/>
      <c r="X440" s="298"/>
      <c r="Y440" s="298"/>
      <c r="Z440" s="298"/>
      <c r="AA440" s="298"/>
      <c r="AB440" s="55"/>
      <c r="AC440" s="155"/>
    </row>
    <row r="441" ht="15.75" customHeight="1">
      <c r="A441" s="295"/>
      <c r="B441" s="296"/>
      <c r="C441" s="296"/>
      <c r="D441" s="296"/>
      <c r="E441" s="296"/>
      <c r="F441" s="296"/>
      <c r="G441" s="296"/>
      <c r="H441" s="296"/>
      <c r="I441" s="296"/>
      <c r="J441" s="295"/>
      <c r="K441" s="296"/>
      <c r="L441" s="296"/>
      <c r="M441" s="296"/>
      <c r="N441" s="297"/>
      <c r="O441" s="296"/>
      <c r="P441" s="296"/>
      <c r="Q441" s="298"/>
      <c r="R441" s="296"/>
      <c r="S441" s="296"/>
      <c r="T441" s="298"/>
      <c r="U441" s="298"/>
      <c r="V441" s="297"/>
      <c r="W441" s="298"/>
      <c r="X441" s="298"/>
      <c r="Y441" s="298"/>
      <c r="Z441" s="298"/>
      <c r="AA441" s="298"/>
      <c r="AB441" s="55"/>
      <c r="AC441" s="155"/>
    </row>
    <row r="442" ht="15.75" customHeight="1">
      <c r="A442" s="295"/>
      <c r="B442" s="296"/>
      <c r="C442" s="296"/>
      <c r="D442" s="296"/>
      <c r="E442" s="296"/>
      <c r="F442" s="296"/>
      <c r="G442" s="296"/>
      <c r="H442" s="296"/>
      <c r="I442" s="296"/>
      <c r="J442" s="295"/>
      <c r="K442" s="296"/>
      <c r="L442" s="296"/>
      <c r="M442" s="296"/>
      <c r="N442" s="297"/>
      <c r="O442" s="296"/>
      <c r="P442" s="296"/>
      <c r="Q442" s="298"/>
      <c r="R442" s="296"/>
      <c r="S442" s="296"/>
      <c r="T442" s="298"/>
      <c r="U442" s="298"/>
      <c r="V442" s="297"/>
      <c r="W442" s="298"/>
      <c r="X442" s="298"/>
      <c r="Y442" s="298"/>
      <c r="Z442" s="298"/>
      <c r="AA442" s="298"/>
      <c r="AB442" s="55"/>
      <c r="AC442" s="155"/>
    </row>
    <row r="443" ht="15.75" customHeight="1">
      <c r="A443" s="295"/>
      <c r="B443" s="296"/>
      <c r="C443" s="296"/>
      <c r="D443" s="296"/>
      <c r="E443" s="296"/>
      <c r="F443" s="296"/>
      <c r="G443" s="296"/>
      <c r="H443" s="296"/>
      <c r="I443" s="296"/>
      <c r="J443" s="295"/>
      <c r="K443" s="296"/>
      <c r="L443" s="296"/>
      <c r="M443" s="296"/>
      <c r="N443" s="297"/>
      <c r="O443" s="296"/>
      <c r="P443" s="296"/>
      <c r="Q443" s="298"/>
      <c r="R443" s="296"/>
      <c r="S443" s="296"/>
      <c r="T443" s="298"/>
      <c r="U443" s="298"/>
      <c r="V443" s="297"/>
      <c r="W443" s="298"/>
      <c r="X443" s="298"/>
      <c r="Y443" s="298"/>
      <c r="Z443" s="298"/>
      <c r="AA443" s="298"/>
      <c r="AB443" s="55"/>
      <c r="AC443" s="155"/>
    </row>
    <row r="444" ht="15.75" customHeight="1">
      <c r="A444" s="295"/>
      <c r="B444" s="296"/>
      <c r="C444" s="296"/>
      <c r="D444" s="296"/>
      <c r="E444" s="296"/>
      <c r="F444" s="296"/>
      <c r="G444" s="296"/>
      <c r="H444" s="296"/>
      <c r="I444" s="296"/>
      <c r="J444" s="295"/>
      <c r="K444" s="296"/>
      <c r="L444" s="296"/>
      <c r="M444" s="296"/>
      <c r="N444" s="297"/>
      <c r="O444" s="296"/>
      <c r="P444" s="296"/>
      <c r="Q444" s="298"/>
      <c r="R444" s="296"/>
      <c r="S444" s="296"/>
      <c r="T444" s="298"/>
      <c r="U444" s="298"/>
      <c r="V444" s="297"/>
      <c r="W444" s="298"/>
      <c r="X444" s="298"/>
      <c r="Y444" s="298"/>
      <c r="Z444" s="298"/>
      <c r="AA444" s="298"/>
      <c r="AB444" s="55"/>
      <c r="AC444" s="155"/>
    </row>
    <row r="445" ht="15.75" customHeight="1">
      <c r="A445" s="295"/>
      <c r="B445" s="296"/>
      <c r="C445" s="296"/>
      <c r="D445" s="296"/>
      <c r="E445" s="296"/>
      <c r="F445" s="296"/>
      <c r="G445" s="296"/>
      <c r="H445" s="296"/>
      <c r="I445" s="296"/>
      <c r="J445" s="295"/>
      <c r="K445" s="296"/>
      <c r="L445" s="296"/>
      <c r="M445" s="296"/>
      <c r="N445" s="297"/>
      <c r="O445" s="296"/>
      <c r="P445" s="296"/>
      <c r="Q445" s="298"/>
      <c r="R445" s="296"/>
      <c r="S445" s="296"/>
      <c r="T445" s="298"/>
      <c r="U445" s="298"/>
      <c r="V445" s="297"/>
      <c r="W445" s="298"/>
      <c r="X445" s="298"/>
      <c r="Y445" s="298"/>
      <c r="Z445" s="298"/>
      <c r="AA445" s="298"/>
      <c r="AB445" s="55"/>
      <c r="AC445" s="155"/>
    </row>
    <row r="446" ht="15.75" customHeight="1">
      <c r="A446" s="295"/>
      <c r="B446" s="296"/>
      <c r="C446" s="296"/>
      <c r="D446" s="296"/>
      <c r="E446" s="296"/>
      <c r="F446" s="296"/>
      <c r="G446" s="296"/>
      <c r="H446" s="296"/>
      <c r="I446" s="296"/>
      <c r="J446" s="295"/>
      <c r="K446" s="296"/>
      <c r="L446" s="296"/>
      <c r="M446" s="296"/>
      <c r="N446" s="297"/>
      <c r="O446" s="296"/>
      <c r="P446" s="296"/>
      <c r="Q446" s="298"/>
      <c r="R446" s="296"/>
      <c r="S446" s="296"/>
      <c r="T446" s="298"/>
      <c r="U446" s="298"/>
      <c r="V446" s="297"/>
      <c r="W446" s="298"/>
      <c r="X446" s="298"/>
      <c r="Y446" s="298"/>
      <c r="Z446" s="298"/>
      <c r="AA446" s="298"/>
      <c r="AB446" s="55"/>
      <c r="AC446" s="155"/>
    </row>
    <row r="447" ht="15.75" customHeight="1">
      <c r="A447" s="295"/>
      <c r="B447" s="296"/>
      <c r="C447" s="296"/>
      <c r="D447" s="296"/>
      <c r="E447" s="296"/>
      <c r="F447" s="296"/>
      <c r="G447" s="296"/>
      <c r="H447" s="296"/>
      <c r="I447" s="296"/>
      <c r="J447" s="295"/>
      <c r="K447" s="296"/>
      <c r="L447" s="296"/>
      <c r="M447" s="296"/>
      <c r="N447" s="297"/>
      <c r="O447" s="296"/>
      <c r="P447" s="296"/>
      <c r="Q447" s="298"/>
      <c r="R447" s="296"/>
      <c r="S447" s="296"/>
      <c r="T447" s="298"/>
      <c r="U447" s="298"/>
      <c r="V447" s="297"/>
      <c r="W447" s="298"/>
      <c r="X447" s="298"/>
      <c r="Y447" s="298"/>
      <c r="Z447" s="298"/>
      <c r="AA447" s="298"/>
      <c r="AB447" s="55"/>
      <c r="AC447" s="155"/>
    </row>
    <row r="448" ht="15.75" customHeight="1">
      <c r="A448" s="295"/>
      <c r="B448" s="296"/>
      <c r="C448" s="296"/>
      <c r="D448" s="296"/>
      <c r="E448" s="296"/>
      <c r="F448" s="296"/>
      <c r="G448" s="296"/>
      <c r="H448" s="296"/>
      <c r="I448" s="296"/>
      <c r="J448" s="295"/>
      <c r="K448" s="296"/>
      <c r="L448" s="296"/>
      <c r="M448" s="296"/>
      <c r="N448" s="297"/>
      <c r="O448" s="296"/>
      <c r="P448" s="296"/>
      <c r="Q448" s="298"/>
      <c r="R448" s="296"/>
      <c r="S448" s="296"/>
      <c r="T448" s="298"/>
      <c r="U448" s="298"/>
      <c r="V448" s="297"/>
      <c r="W448" s="298"/>
      <c r="X448" s="298"/>
      <c r="Y448" s="298"/>
      <c r="Z448" s="298"/>
      <c r="AA448" s="298"/>
      <c r="AB448" s="55"/>
      <c r="AC448" s="155"/>
    </row>
    <row r="449" ht="15.75" customHeight="1">
      <c r="A449" s="295"/>
      <c r="B449" s="296"/>
      <c r="C449" s="296"/>
      <c r="D449" s="296"/>
      <c r="E449" s="296"/>
      <c r="F449" s="296"/>
      <c r="G449" s="296"/>
      <c r="H449" s="296"/>
      <c r="I449" s="296"/>
      <c r="J449" s="295"/>
      <c r="K449" s="296"/>
      <c r="L449" s="296"/>
      <c r="M449" s="296"/>
      <c r="N449" s="297"/>
      <c r="O449" s="296"/>
      <c r="P449" s="296"/>
      <c r="Q449" s="298"/>
      <c r="R449" s="296"/>
      <c r="S449" s="296"/>
      <c r="T449" s="298"/>
      <c r="U449" s="298"/>
      <c r="V449" s="297"/>
      <c r="W449" s="298"/>
      <c r="X449" s="298"/>
      <c r="Y449" s="298"/>
      <c r="Z449" s="298"/>
      <c r="AA449" s="298"/>
      <c r="AB449" s="55"/>
      <c r="AC449" s="155"/>
    </row>
    <row r="450" ht="15.75" customHeight="1">
      <c r="A450" s="295"/>
      <c r="B450" s="296"/>
      <c r="C450" s="296"/>
      <c r="D450" s="296"/>
      <c r="E450" s="296"/>
      <c r="F450" s="296"/>
      <c r="G450" s="296"/>
      <c r="H450" s="296"/>
      <c r="I450" s="296"/>
      <c r="J450" s="295"/>
      <c r="K450" s="296"/>
      <c r="L450" s="296"/>
      <c r="M450" s="296"/>
      <c r="N450" s="297"/>
      <c r="O450" s="296"/>
      <c r="P450" s="296"/>
      <c r="Q450" s="298"/>
      <c r="R450" s="296"/>
      <c r="S450" s="296"/>
      <c r="T450" s="298"/>
      <c r="U450" s="298"/>
      <c r="V450" s="297"/>
      <c r="W450" s="298"/>
      <c r="X450" s="298"/>
      <c r="Y450" s="298"/>
      <c r="Z450" s="298"/>
      <c r="AA450" s="298"/>
      <c r="AB450" s="55"/>
      <c r="AC450" s="155"/>
    </row>
    <row r="451" ht="15.75" customHeight="1">
      <c r="A451" s="295"/>
      <c r="B451" s="296"/>
      <c r="C451" s="296"/>
      <c r="D451" s="296"/>
      <c r="E451" s="296"/>
      <c r="F451" s="296"/>
      <c r="G451" s="296"/>
      <c r="H451" s="296"/>
      <c r="I451" s="296"/>
      <c r="J451" s="295"/>
      <c r="K451" s="296"/>
      <c r="L451" s="296"/>
      <c r="M451" s="296"/>
      <c r="N451" s="297"/>
      <c r="O451" s="296"/>
      <c r="P451" s="296"/>
      <c r="Q451" s="298"/>
      <c r="R451" s="296"/>
      <c r="S451" s="296"/>
      <c r="T451" s="298"/>
      <c r="U451" s="298"/>
      <c r="V451" s="297"/>
      <c r="W451" s="298"/>
      <c r="X451" s="298"/>
      <c r="Y451" s="298"/>
      <c r="Z451" s="298"/>
      <c r="AA451" s="298"/>
      <c r="AB451" s="55"/>
      <c r="AC451" s="155"/>
    </row>
    <row r="452" ht="15.75" customHeight="1">
      <c r="A452" s="295"/>
      <c r="B452" s="296"/>
      <c r="C452" s="296"/>
      <c r="D452" s="296"/>
      <c r="E452" s="296"/>
      <c r="F452" s="296"/>
      <c r="G452" s="296"/>
      <c r="H452" s="296"/>
      <c r="I452" s="296"/>
      <c r="J452" s="295"/>
      <c r="K452" s="296"/>
      <c r="L452" s="296"/>
      <c r="M452" s="296"/>
      <c r="N452" s="297"/>
      <c r="O452" s="296"/>
      <c r="P452" s="296"/>
      <c r="Q452" s="298"/>
      <c r="R452" s="296"/>
      <c r="S452" s="296"/>
      <c r="T452" s="298"/>
      <c r="U452" s="298"/>
      <c r="V452" s="297"/>
      <c r="W452" s="298"/>
      <c r="X452" s="298"/>
      <c r="Y452" s="298"/>
      <c r="Z452" s="298"/>
      <c r="AA452" s="298"/>
      <c r="AB452" s="55"/>
      <c r="AC452" s="155"/>
    </row>
    <row r="453" ht="15.75" customHeight="1">
      <c r="A453" s="295"/>
      <c r="B453" s="296"/>
      <c r="C453" s="296"/>
      <c r="D453" s="296"/>
      <c r="E453" s="296"/>
      <c r="F453" s="296"/>
      <c r="G453" s="296"/>
      <c r="H453" s="296"/>
      <c r="I453" s="296"/>
      <c r="J453" s="295"/>
      <c r="K453" s="296"/>
      <c r="L453" s="296"/>
      <c r="M453" s="296"/>
      <c r="N453" s="297"/>
      <c r="O453" s="296"/>
      <c r="P453" s="296"/>
      <c r="Q453" s="298"/>
      <c r="R453" s="296"/>
      <c r="S453" s="296"/>
      <c r="T453" s="298"/>
      <c r="U453" s="298"/>
      <c r="V453" s="297"/>
      <c r="W453" s="298"/>
      <c r="X453" s="298"/>
      <c r="Y453" s="298"/>
      <c r="Z453" s="298"/>
      <c r="AA453" s="298"/>
      <c r="AB453" s="55"/>
      <c r="AC453" s="155"/>
    </row>
    <row r="454" ht="15.75" customHeight="1">
      <c r="A454" s="295"/>
      <c r="B454" s="296"/>
      <c r="C454" s="296"/>
      <c r="D454" s="296"/>
      <c r="E454" s="296"/>
      <c r="F454" s="296"/>
      <c r="G454" s="296"/>
      <c r="H454" s="296"/>
      <c r="I454" s="296"/>
      <c r="J454" s="295"/>
      <c r="K454" s="296"/>
      <c r="L454" s="296"/>
      <c r="M454" s="296"/>
      <c r="N454" s="297"/>
      <c r="O454" s="296"/>
      <c r="P454" s="296"/>
      <c r="Q454" s="298"/>
      <c r="R454" s="296"/>
      <c r="S454" s="296"/>
      <c r="T454" s="298"/>
      <c r="U454" s="298"/>
      <c r="V454" s="297"/>
      <c r="W454" s="298"/>
      <c r="X454" s="298"/>
      <c r="Y454" s="298"/>
      <c r="Z454" s="298"/>
      <c r="AA454" s="298"/>
      <c r="AB454" s="55"/>
      <c r="AC454" s="155"/>
    </row>
    <row r="455" ht="15.75" customHeight="1">
      <c r="A455" s="295"/>
      <c r="B455" s="296"/>
      <c r="C455" s="296"/>
      <c r="D455" s="296"/>
      <c r="E455" s="296"/>
      <c r="F455" s="296"/>
      <c r="G455" s="296"/>
      <c r="H455" s="296"/>
      <c r="I455" s="296"/>
      <c r="J455" s="295"/>
      <c r="K455" s="296"/>
      <c r="L455" s="296"/>
      <c r="M455" s="296"/>
      <c r="N455" s="297"/>
      <c r="O455" s="296"/>
      <c r="P455" s="296"/>
      <c r="Q455" s="298"/>
      <c r="R455" s="296"/>
      <c r="S455" s="296"/>
      <c r="T455" s="298"/>
      <c r="U455" s="298"/>
      <c r="V455" s="297"/>
      <c r="W455" s="298"/>
      <c r="X455" s="298"/>
      <c r="Y455" s="298"/>
      <c r="Z455" s="298"/>
      <c r="AA455" s="298"/>
      <c r="AB455" s="55"/>
      <c r="AC455" s="155"/>
    </row>
    <row r="456" ht="15.75" customHeight="1">
      <c r="A456" s="295"/>
      <c r="B456" s="296"/>
      <c r="C456" s="296"/>
      <c r="D456" s="296"/>
      <c r="E456" s="296"/>
      <c r="F456" s="296"/>
      <c r="G456" s="296"/>
      <c r="H456" s="296"/>
      <c r="I456" s="296"/>
      <c r="J456" s="295"/>
      <c r="K456" s="296"/>
      <c r="L456" s="296"/>
      <c r="M456" s="296"/>
      <c r="N456" s="297"/>
      <c r="O456" s="296"/>
      <c r="P456" s="296"/>
      <c r="Q456" s="298"/>
      <c r="R456" s="296"/>
      <c r="S456" s="296"/>
      <c r="T456" s="298"/>
      <c r="U456" s="298"/>
      <c r="V456" s="297"/>
      <c r="W456" s="298"/>
      <c r="X456" s="298"/>
      <c r="Y456" s="298"/>
      <c r="Z456" s="298"/>
      <c r="AA456" s="298"/>
      <c r="AB456" s="55"/>
      <c r="AC456" s="155"/>
    </row>
    <row r="457" ht="15.75" customHeight="1">
      <c r="A457" s="295"/>
      <c r="B457" s="296"/>
      <c r="C457" s="296"/>
      <c r="D457" s="296"/>
      <c r="E457" s="296"/>
      <c r="F457" s="296"/>
      <c r="G457" s="296"/>
      <c r="H457" s="296"/>
      <c r="I457" s="296"/>
      <c r="J457" s="295"/>
      <c r="K457" s="296"/>
      <c r="L457" s="296"/>
      <c r="M457" s="296"/>
      <c r="N457" s="297"/>
      <c r="O457" s="296"/>
      <c r="P457" s="296"/>
      <c r="Q457" s="298"/>
      <c r="R457" s="296"/>
      <c r="S457" s="296"/>
      <c r="T457" s="298"/>
      <c r="U457" s="298"/>
      <c r="V457" s="297"/>
      <c r="W457" s="298"/>
      <c r="X457" s="298"/>
      <c r="Y457" s="298"/>
      <c r="Z457" s="298"/>
      <c r="AA457" s="298"/>
      <c r="AB457" s="55"/>
      <c r="AC457" s="155"/>
    </row>
    <row r="458" ht="15.75" customHeight="1">
      <c r="A458" s="295"/>
      <c r="B458" s="296"/>
      <c r="C458" s="296"/>
      <c r="D458" s="296"/>
      <c r="E458" s="296"/>
      <c r="F458" s="296"/>
      <c r="G458" s="296"/>
      <c r="H458" s="296"/>
      <c r="I458" s="296"/>
      <c r="J458" s="295"/>
      <c r="K458" s="296"/>
      <c r="L458" s="296"/>
      <c r="M458" s="296"/>
      <c r="N458" s="297"/>
      <c r="O458" s="296"/>
      <c r="P458" s="296"/>
      <c r="Q458" s="298"/>
      <c r="R458" s="296"/>
      <c r="S458" s="296"/>
      <c r="T458" s="298"/>
      <c r="U458" s="298"/>
      <c r="V458" s="297"/>
      <c r="W458" s="298"/>
      <c r="X458" s="298"/>
      <c r="Y458" s="298"/>
      <c r="Z458" s="298"/>
      <c r="AA458" s="298"/>
      <c r="AB458" s="55"/>
      <c r="AC458" s="155"/>
    </row>
    <row r="459" ht="15.75" customHeight="1">
      <c r="A459" s="295"/>
      <c r="B459" s="296"/>
      <c r="C459" s="296"/>
      <c r="D459" s="296"/>
      <c r="E459" s="296"/>
      <c r="F459" s="296"/>
      <c r="G459" s="296"/>
      <c r="H459" s="296"/>
      <c r="I459" s="296"/>
      <c r="J459" s="295"/>
      <c r="K459" s="296"/>
      <c r="L459" s="296"/>
      <c r="M459" s="296"/>
      <c r="N459" s="297"/>
      <c r="O459" s="296"/>
      <c r="P459" s="296"/>
      <c r="Q459" s="298"/>
      <c r="R459" s="296"/>
      <c r="S459" s="296"/>
      <c r="T459" s="298"/>
      <c r="U459" s="298"/>
      <c r="V459" s="297"/>
      <c r="W459" s="298"/>
      <c r="X459" s="298"/>
      <c r="Y459" s="298"/>
      <c r="Z459" s="298"/>
      <c r="AA459" s="298"/>
      <c r="AB459" s="55"/>
      <c r="AC459" s="155"/>
    </row>
    <row r="460" ht="15.75" customHeight="1">
      <c r="A460" s="295"/>
      <c r="B460" s="296"/>
      <c r="C460" s="296"/>
      <c r="D460" s="296"/>
      <c r="E460" s="296"/>
      <c r="F460" s="296"/>
      <c r="G460" s="296"/>
      <c r="H460" s="296"/>
      <c r="I460" s="296"/>
      <c r="J460" s="295"/>
      <c r="K460" s="296"/>
      <c r="L460" s="296"/>
      <c r="M460" s="296"/>
      <c r="N460" s="297"/>
      <c r="O460" s="296"/>
      <c r="P460" s="296"/>
      <c r="Q460" s="298"/>
      <c r="R460" s="296"/>
      <c r="S460" s="296"/>
      <c r="T460" s="298"/>
      <c r="U460" s="298"/>
      <c r="V460" s="297"/>
      <c r="W460" s="298"/>
      <c r="X460" s="298"/>
      <c r="Y460" s="298"/>
      <c r="Z460" s="298"/>
      <c r="AA460" s="298"/>
      <c r="AB460" s="55"/>
      <c r="AC460" s="155"/>
    </row>
    <row r="461" ht="15.75" customHeight="1">
      <c r="A461" s="295"/>
      <c r="B461" s="296"/>
      <c r="C461" s="296"/>
      <c r="D461" s="296"/>
      <c r="E461" s="296"/>
      <c r="F461" s="296"/>
      <c r="G461" s="296"/>
      <c r="H461" s="296"/>
      <c r="I461" s="296"/>
      <c r="J461" s="295"/>
      <c r="K461" s="296"/>
      <c r="L461" s="296"/>
      <c r="M461" s="296"/>
      <c r="N461" s="297"/>
      <c r="O461" s="296"/>
      <c r="P461" s="296"/>
      <c r="Q461" s="298"/>
      <c r="R461" s="296"/>
      <c r="S461" s="296"/>
      <c r="T461" s="298"/>
      <c r="U461" s="298"/>
      <c r="V461" s="297"/>
      <c r="W461" s="298"/>
      <c r="X461" s="298"/>
      <c r="Y461" s="298"/>
      <c r="Z461" s="298"/>
      <c r="AA461" s="298"/>
      <c r="AB461" s="55"/>
      <c r="AC461" s="155"/>
    </row>
    <row r="462" ht="15.75" customHeight="1">
      <c r="A462" s="295"/>
      <c r="B462" s="296"/>
      <c r="C462" s="296"/>
      <c r="D462" s="296"/>
      <c r="E462" s="296"/>
      <c r="F462" s="296"/>
      <c r="G462" s="296"/>
      <c r="H462" s="296"/>
      <c r="I462" s="296"/>
      <c r="J462" s="295"/>
      <c r="K462" s="296"/>
      <c r="L462" s="296"/>
      <c r="M462" s="296"/>
      <c r="N462" s="297"/>
      <c r="O462" s="296"/>
      <c r="P462" s="296"/>
      <c r="Q462" s="298"/>
      <c r="R462" s="296"/>
      <c r="S462" s="296"/>
      <c r="T462" s="298"/>
      <c r="U462" s="298"/>
      <c r="V462" s="297"/>
      <c r="W462" s="298"/>
      <c r="X462" s="298"/>
      <c r="Y462" s="298"/>
      <c r="Z462" s="298"/>
      <c r="AA462" s="298"/>
      <c r="AB462" s="55"/>
      <c r="AC462" s="155"/>
    </row>
    <row r="463" ht="15.75" customHeight="1">
      <c r="A463" s="295"/>
      <c r="B463" s="296"/>
      <c r="C463" s="296"/>
      <c r="D463" s="296"/>
      <c r="E463" s="296"/>
      <c r="F463" s="296"/>
      <c r="G463" s="296"/>
      <c r="H463" s="296"/>
      <c r="I463" s="296"/>
      <c r="J463" s="295"/>
      <c r="K463" s="296"/>
      <c r="L463" s="296"/>
      <c r="M463" s="296"/>
      <c r="N463" s="297"/>
      <c r="O463" s="296"/>
      <c r="P463" s="296"/>
      <c r="Q463" s="298"/>
      <c r="R463" s="296"/>
      <c r="S463" s="296"/>
      <c r="T463" s="298"/>
      <c r="U463" s="298"/>
      <c r="V463" s="297"/>
      <c r="W463" s="298"/>
      <c r="X463" s="298"/>
      <c r="Y463" s="298"/>
      <c r="Z463" s="298"/>
      <c r="AA463" s="298"/>
      <c r="AB463" s="55"/>
      <c r="AC463" s="155"/>
    </row>
    <row r="464" ht="15.75" customHeight="1">
      <c r="A464" s="295"/>
      <c r="B464" s="296"/>
      <c r="C464" s="296"/>
      <c r="D464" s="296"/>
      <c r="E464" s="296"/>
      <c r="F464" s="296"/>
      <c r="G464" s="296"/>
      <c r="H464" s="296"/>
      <c r="I464" s="296"/>
      <c r="J464" s="295"/>
      <c r="K464" s="296"/>
      <c r="L464" s="296"/>
      <c r="M464" s="296"/>
      <c r="N464" s="297"/>
      <c r="O464" s="296"/>
      <c r="P464" s="296"/>
      <c r="Q464" s="298"/>
      <c r="R464" s="296"/>
      <c r="S464" s="296"/>
      <c r="T464" s="298"/>
      <c r="U464" s="298"/>
      <c r="V464" s="297"/>
      <c r="W464" s="298"/>
      <c r="X464" s="298"/>
      <c r="Y464" s="298"/>
      <c r="Z464" s="298"/>
      <c r="AA464" s="298"/>
      <c r="AB464" s="55"/>
      <c r="AC464" s="155"/>
    </row>
    <row r="465" ht="15.75" customHeight="1">
      <c r="A465" s="295"/>
      <c r="B465" s="296"/>
      <c r="C465" s="296"/>
      <c r="D465" s="296"/>
      <c r="E465" s="296"/>
      <c r="F465" s="296"/>
      <c r="G465" s="296"/>
      <c r="H465" s="296"/>
      <c r="I465" s="296"/>
      <c r="J465" s="295"/>
      <c r="K465" s="296"/>
      <c r="L465" s="296"/>
      <c r="M465" s="296"/>
      <c r="N465" s="297"/>
      <c r="O465" s="296"/>
      <c r="P465" s="296"/>
      <c r="Q465" s="298"/>
      <c r="R465" s="296"/>
      <c r="S465" s="296"/>
      <c r="T465" s="298"/>
      <c r="U465" s="298"/>
      <c r="V465" s="297"/>
      <c r="W465" s="298"/>
      <c r="X465" s="298"/>
      <c r="Y465" s="298"/>
      <c r="Z465" s="298"/>
      <c r="AA465" s="298"/>
      <c r="AB465" s="55"/>
      <c r="AC465" s="155"/>
    </row>
    <row r="466" ht="15.75" customHeight="1">
      <c r="A466" s="295"/>
      <c r="B466" s="296"/>
      <c r="C466" s="296"/>
      <c r="D466" s="296"/>
      <c r="E466" s="296"/>
      <c r="F466" s="296"/>
      <c r="G466" s="296"/>
      <c r="H466" s="296"/>
      <c r="I466" s="296"/>
      <c r="J466" s="295"/>
      <c r="K466" s="296"/>
      <c r="L466" s="296"/>
      <c r="M466" s="296"/>
      <c r="N466" s="297"/>
      <c r="O466" s="296"/>
      <c r="P466" s="296"/>
      <c r="Q466" s="298"/>
      <c r="R466" s="296"/>
      <c r="S466" s="296"/>
      <c r="T466" s="298"/>
      <c r="U466" s="298"/>
      <c r="V466" s="297"/>
      <c r="W466" s="298"/>
      <c r="X466" s="298"/>
      <c r="Y466" s="298"/>
      <c r="Z466" s="298"/>
      <c r="AA466" s="298"/>
      <c r="AB466" s="55"/>
      <c r="AC466" s="155"/>
    </row>
    <row r="467" ht="15.75" customHeight="1">
      <c r="A467" s="295"/>
      <c r="B467" s="296"/>
      <c r="C467" s="296"/>
      <c r="D467" s="296"/>
      <c r="E467" s="296"/>
      <c r="F467" s="296"/>
      <c r="G467" s="296"/>
      <c r="H467" s="296"/>
      <c r="I467" s="296"/>
      <c r="J467" s="295"/>
      <c r="K467" s="296"/>
      <c r="L467" s="296"/>
      <c r="M467" s="296"/>
      <c r="N467" s="297"/>
      <c r="O467" s="296"/>
      <c r="P467" s="296"/>
      <c r="Q467" s="298"/>
      <c r="R467" s="296"/>
      <c r="S467" s="296"/>
      <c r="T467" s="298"/>
      <c r="U467" s="298"/>
      <c r="V467" s="297"/>
      <c r="W467" s="298"/>
      <c r="X467" s="298"/>
      <c r="Y467" s="298"/>
      <c r="Z467" s="298"/>
      <c r="AA467" s="298"/>
      <c r="AB467" s="55"/>
      <c r="AC467" s="155"/>
    </row>
    <row r="468" ht="15.75" customHeight="1">
      <c r="A468" s="295"/>
      <c r="B468" s="296"/>
      <c r="C468" s="296"/>
      <c r="D468" s="296"/>
      <c r="E468" s="296"/>
      <c r="F468" s="296"/>
      <c r="G468" s="296"/>
      <c r="H468" s="296"/>
      <c r="I468" s="296"/>
      <c r="J468" s="295"/>
      <c r="K468" s="296"/>
      <c r="L468" s="296"/>
      <c r="M468" s="296"/>
      <c r="N468" s="297"/>
      <c r="O468" s="296"/>
      <c r="P468" s="296"/>
      <c r="Q468" s="298"/>
      <c r="R468" s="296"/>
      <c r="S468" s="296"/>
      <c r="T468" s="298"/>
      <c r="U468" s="298"/>
      <c r="V468" s="297"/>
      <c r="W468" s="298"/>
      <c r="X468" s="298"/>
      <c r="Y468" s="298"/>
      <c r="Z468" s="298"/>
      <c r="AA468" s="298"/>
      <c r="AB468" s="55"/>
      <c r="AC468" s="155"/>
    </row>
    <row r="469" ht="15.75" customHeight="1">
      <c r="A469" s="295"/>
      <c r="B469" s="296"/>
      <c r="C469" s="296"/>
      <c r="D469" s="296"/>
      <c r="E469" s="296"/>
      <c r="F469" s="296"/>
      <c r="G469" s="296"/>
      <c r="H469" s="296"/>
      <c r="I469" s="296"/>
      <c r="J469" s="295"/>
      <c r="K469" s="296"/>
      <c r="L469" s="296"/>
      <c r="M469" s="296"/>
      <c r="N469" s="297"/>
      <c r="O469" s="296"/>
      <c r="P469" s="296"/>
      <c r="Q469" s="298"/>
      <c r="R469" s="296"/>
      <c r="S469" s="296"/>
      <c r="T469" s="298"/>
      <c r="U469" s="298"/>
      <c r="V469" s="297"/>
      <c r="W469" s="298"/>
      <c r="X469" s="298"/>
      <c r="Y469" s="298"/>
      <c r="Z469" s="298"/>
      <c r="AA469" s="298"/>
      <c r="AB469" s="55"/>
      <c r="AC469" s="155"/>
    </row>
    <row r="470" ht="15.75" customHeight="1">
      <c r="A470" s="295"/>
      <c r="B470" s="296"/>
      <c r="C470" s="296"/>
      <c r="D470" s="296"/>
      <c r="E470" s="296"/>
      <c r="F470" s="296"/>
      <c r="G470" s="296"/>
      <c r="H470" s="296"/>
      <c r="I470" s="296"/>
      <c r="J470" s="295"/>
      <c r="K470" s="296"/>
      <c r="L470" s="296"/>
      <c r="M470" s="296"/>
      <c r="N470" s="297"/>
      <c r="O470" s="296"/>
      <c r="P470" s="296"/>
      <c r="Q470" s="298"/>
      <c r="R470" s="296"/>
      <c r="S470" s="296"/>
      <c r="T470" s="298"/>
      <c r="U470" s="298"/>
      <c r="V470" s="297"/>
      <c r="W470" s="298"/>
      <c r="X470" s="298"/>
      <c r="Y470" s="298"/>
      <c r="Z470" s="298"/>
      <c r="AA470" s="298"/>
      <c r="AB470" s="55"/>
      <c r="AC470" s="155"/>
    </row>
    <row r="471" ht="15.75" customHeight="1">
      <c r="A471" s="295"/>
      <c r="B471" s="296"/>
      <c r="C471" s="296"/>
      <c r="D471" s="296"/>
      <c r="E471" s="296"/>
      <c r="F471" s="296"/>
      <c r="G471" s="296"/>
      <c r="H471" s="296"/>
      <c r="I471" s="296"/>
      <c r="J471" s="295"/>
      <c r="K471" s="296"/>
      <c r="L471" s="296"/>
      <c r="M471" s="296"/>
      <c r="N471" s="297"/>
      <c r="O471" s="296"/>
      <c r="P471" s="296"/>
      <c r="Q471" s="298"/>
      <c r="R471" s="296"/>
      <c r="S471" s="296"/>
      <c r="T471" s="298"/>
      <c r="U471" s="298"/>
      <c r="V471" s="297"/>
      <c r="W471" s="298"/>
      <c r="X471" s="298"/>
      <c r="Y471" s="298"/>
      <c r="Z471" s="298"/>
      <c r="AA471" s="298"/>
      <c r="AB471" s="55"/>
      <c r="AC471" s="155"/>
    </row>
    <row r="472" ht="15.75" customHeight="1">
      <c r="A472" s="295"/>
      <c r="B472" s="296"/>
      <c r="C472" s="296"/>
      <c r="D472" s="296"/>
      <c r="E472" s="296"/>
      <c r="F472" s="296"/>
      <c r="G472" s="296"/>
      <c r="H472" s="296"/>
      <c r="I472" s="296"/>
      <c r="J472" s="295"/>
      <c r="K472" s="296"/>
      <c r="L472" s="296"/>
      <c r="M472" s="296"/>
      <c r="N472" s="297"/>
      <c r="O472" s="296"/>
      <c r="P472" s="296"/>
      <c r="Q472" s="298"/>
      <c r="R472" s="296"/>
      <c r="S472" s="296"/>
      <c r="T472" s="298"/>
      <c r="U472" s="298"/>
      <c r="V472" s="297"/>
      <c r="W472" s="298"/>
      <c r="X472" s="298"/>
      <c r="Y472" s="298"/>
      <c r="Z472" s="298"/>
      <c r="AA472" s="298"/>
      <c r="AB472" s="55"/>
      <c r="AC472" s="155"/>
    </row>
    <row r="473" ht="15.75" customHeight="1">
      <c r="A473" s="295"/>
      <c r="B473" s="296"/>
      <c r="C473" s="296"/>
      <c r="D473" s="296"/>
      <c r="E473" s="296"/>
      <c r="F473" s="296"/>
      <c r="G473" s="296"/>
      <c r="H473" s="296"/>
      <c r="I473" s="296"/>
      <c r="J473" s="295"/>
      <c r="K473" s="296"/>
      <c r="L473" s="296"/>
      <c r="M473" s="296"/>
      <c r="N473" s="297"/>
      <c r="O473" s="296"/>
      <c r="P473" s="296"/>
      <c r="Q473" s="298"/>
      <c r="R473" s="296"/>
      <c r="S473" s="296"/>
      <c r="T473" s="298"/>
      <c r="U473" s="298"/>
      <c r="V473" s="297"/>
      <c r="W473" s="298"/>
      <c r="X473" s="298"/>
      <c r="Y473" s="298"/>
      <c r="Z473" s="298"/>
      <c r="AA473" s="298"/>
      <c r="AB473" s="55"/>
      <c r="AC473" s="155"/>
    </row>
    <row r="474" ht="15.75" customHeight="1">
      <c r="A474" s="295"/>
      <c r="B474" s="296"/>
      <c r="C474" s="296"/>
      <c r="D474" s="296"/>
      <c r="E474" s="296"/>
      <c r="F474" s="296"/>
      <c r="G474" s="296"/>
      <c r="H474" s="296"/>
      <c r="I474" s="296"/>
      <c r="J474" s="295"/>
      <c r="K474" s="296"/>
      <c r="L474" s="296"/>
      <c r="M474" s="296"/>
      <c r="N474" s="297"/>
      <c r="O474" s="296"/>
      <c r="P474" s="296"/>
      <c r="Q474" s="298"/>
      <c r="R474" s="296"/>
      <c r="S474" s="296"/>
      <c r="T474" s="298"/>
      <c r="U474" s="298"/>
      <c r="V474" s="297"/>
      <c r="W474" s="298"/>
      <c r="X474" s="298"/>
      <c r="Y474" s="298"/>
      <c r="Z474" s="298"/>
      <c r="AA474" s="298"/>
      <c r="AB474" s="55"/>
      <c r="AC474" s="155"/>
    </row>
    <row r="475" ht="15.75" customHeight="1">
      <c r="A475" s="295"/>
      <c r="B475" s="296"/>
      <c r="C475" s="296"/>
      <c r="D475" s="296"/>
      <c r="E475" s="296"/>
      <c r="F475" s="296"/>
      <c r="G475" s="296"/>
      <c r="H475" s="296"/>
      <c r="I475" s="296"/>
      <c r="J475" s="295"/>
      <c r="K475" s="296"/>
      <c r="L475" s="296"/>
      <c r="M475" s="296"/>
      <c r="N475" s="297"/>
      <c r="O475" s="296"/>
      <c r="P475" s="296"/>
      <c r="Q475" s="298"/>
      <c r="R475" s="296"/>
      <c r="S475" s="296"/>
      <c r="T475" s="298"/>
      <c r="U475" s="298"/>
      <c r="V475" s="297"/>
      <c r="W475" s="298"/>
      <c r="X475" s="298"/>
      <c r="Y475" s="298"/>
      <c r="Z475" s="298"/>
      <c r="AA475" s="298"/>
      <c r="AB475" s="55"/>
      <c r="AC475" s="155"/>
    </row>
    <row r="476" ht="15.75" customHeight="1">
      <c r="A476" s="295"/>
      <c r="B476" s="296"/>
      <c r="C476" s="296"/>
      <c r="D476" s="296"/>
      <c r="E476" s="296"/>
      <c r="F476" s="296"/>
      <c r="G476" s="296"/>
      <c r="H476" s="296"/>
      <c r="I476" s="296"/>
      <c r="J476" s="295"/>
      <c r="K476" s="296"/>
      <c r="L476" s="296"/>
      <c r="M476" s="296"/>
      <c r="N476" s="297"/>
      <c r="O476" s="296"/>
      <c r="P476" s="296"/>
      <c r="Q476" s="298"/>
      <c r="R476" s="296"/>
      <c r="S476" s="296"/>
      <c r="T476" s="298"/>
      <c r="U476" s="298"/>
      <c r="V476" s="297"/>
      <c r="W476" s="298"/>
      <c r="X476" s="298"/>
      <c r="Y476" s="298"/>
      <c r="Z476" s="298"/>
      <c r="AA476" s="298"/>
      <c r="AB476" s="55"/>
      <c r="AC476" s="155"/>
    </row>
    <row r="477" ht="15.75" customHeight="1">
      <c r="A477" s="295"/>
      <c r="B477" s="296"/>
      <c r="C477" s="296"/>
      <c r="D477" s="296"/>
      <c r="E477" s="296"/>
      <c r="F477" s="296"/>
      <c r="G477" s="296"/>
      <c r="H477" s="296"/>
      <c r="I477" s="296"/>
      <c r="J477" s="295"/>
      <c r="K477" s="296"/>
      <c r="L477" s="296"/>
      <c r="M477" s="296"/>
      <c r="N477" s="297"/>
      <c r="O477" s="296"/>
      <c r="P477" s="296"/>
      <c r="Q477" s="298"/>
      <c r="R477" s="296"/>
      <c r="S477" s="296"/>
      <c r="T477" s="298"/>
      <c r="U477" s="298"/>
      <c r="V477" s="297"/>
      <c r="W477" s="298"/>
      <c r="X477" s="298"/>
      <c r="Y477" s="298"/>
      <c r="Z477" s="298"/>
      <c r="AA477" s="298"/>
      <c r="AB477" s="55"/>
      <c r="AC477" s="155"/>
    </row>
    <row r="478" ht="15.75" customHeight="1">
      <c r="A478" s="295"/>
      <c r="B478" s="296"/>
      <c r="C478" s="296"/>
      <c r="D478" s="296"/>
      <c r="E478" s="296"/>
      <c r="F478" s="296"/>
      <c r="G478" s="296"/>
      <c r="H478" s="296"/>
      <c r="I478" s="296"/>
      <c r="J478" s="295"/>
      <c r="K478" s="296"/>
      <c r="L478" s="296"/>
      <c r="M478" s="296"/>
      <c r="N478" s="297"/>
      <c r="O478" s="296"/>
      <c r="P478" s="296"/>
      <c r="Q478" s="298"/>
      <c r="R478" s="296"/>
      <c r="S478" s="296"/>
      <c r="T478" s="298"/>
      <c r="U478" s="298"/>
      <c r="V478" s="297"/>
      <c r="W478" s="298"/>
      <c r="X478" s="298"/>
      <c r="Y478" s="298"/>
      <c r="Z478" s="298"/>
      <c r="AA478" s="298"/>
      <c r="AB478" s="55"/>
      <c r="AC478" s="155"/>
    </row>
    <row r="479" ht="15.75" customHeight="1">
      <c r="A479" s="295"/>
      <c r="B479" s="296"/>
      <c r="C479" s="296"/>
      <c r="D479" s="296"/>
      <c r="E479" s="296"/>
      <c r="F479" s="296"/>
      <c r="G479" s="296"/>
      <c r="H479" s="296"/>
      <c r="I479" s="296"/>
      <c r="J479" s="295"/>
      <c r="K479" s="296"/>
      <c r="L479" s="296"/>
      <c r="M479" s="296"/>
      <c r="N479" s="297"/>
      <c r="O479" s="296"/>
      <c r="P479" s="296"/>
      <c r="Q479" s="298"/>
      <c r="R479" s="296"/>
      <c r="S479" s="296"/>
      <c r="T479" s="298"/>
      <c r="U479" s="298"/>
      <c r="V479" s="297"/>
      <c r="W479" s="298"/>
      <c r="X479" s="298"/>
      <c r="Y479" s="298"/>
      <c r="Z479" s="298"/>
      <c r="AA479" s="298"/>
      <c r="AB479" s="55"/>
      <c r="AC479" s="155"/>
    </row>
    <row r="480" ht="15.75" customHeight="1">
      <c r="A480" s="295"/>
      <c r="B480" s="296"/>
      <c r="C480" s="296"/>
      <c r="D480" s="296"/>
      <c r="E480" s="296"/>
      <c r="F480" s="296"/>
      <c r="G480" s="296"/>
      <c r="H480" s="296"/>
      <c r="I480" s="296"/>
      <c r="J480" s="295"/>
      <c r="K480" s="296"/>
      <c r="L480" s="296"/>
      <c r="M480" s="296"/>
      <c r="N480" s="297"/>
      <c r="O480" s="296"/>
      <c r="P480" s="296"/>
      <c r="Q480" s="298"/>
      <c r="R480" s="296"/>
      <c r="S480" s="296"/>
      <c r="T480" s="298"/>
      <c r="U480" s="298"/>
      <c r="V480" s="297"/>
      <c r="W480" s="298"/>
      <c r="X480" s="298"/>
      <c r="Y480" s="298"/>
      <c r="Z480" s="298"/>
      <c r="AA480" s="298"/>
      <c r="AB480" s="55"/>
      <c r="AC480" s="155"/>
    </row>
    <row r="481" ht="15.75" customHeight="1">
      <c r="A481" s="295"/>
      <c r="B481" s="296"/>
      <c r="C481" s="296"/>
      <c r="D481" s="296"/>
      <c r="E481" s="296"/>
      <c r="F481" s="296"/>
      <c r="G481" s="296"/>
      <c r="H481" s="296"/>
      <c r="I481" s="296"/>
      <c r="J481" s="295"/>
      <c r="K481" s="296"/>
      <c r="L481" s="296"/>
      <c r="M481" s="296"/>
      <c r="N481" s="297"/>
      <c r="O481" s="296"/>
      <c r="P481" s="296"/>
      <c r="Q481" s="298"/>
      <c r="R481" s="296"/>
      <c r="S481" s="296"/>
      <c r="T481" s="298"/>
      <c r="U481" s="298"/>
      <c r="V481" s="297"/>
      <c r="W481" s="298"/>
      <c r="X481" s="298"/>
      <c r="Y481" s="298"/>
      <c r="Z481" s="298"/>
      <c r="AA481" s="298"/>
      <c r="AB481" s="55"/>
      <c r="AC481" s="155"/>
    </row>
    <row r="482" ht="15.75" customHeight="1">
      <c r="A482" s="295"/>
      <c r="B482" s="296"/>
      <c r="C482" s="296"/>
      <c r="D482" s="296"/>
      <c r="E482" s="296"/>
      <c r="F482" s="296"/>
      <c r="G482" s="296"/>
      <c r="H482" s="296"/>
      <c r="I482" s="296"/>
      <c r="J482" s="295"/>
      <c r="K482" s="296"/>
      <c r="L482" s="296"/>
      <c r="M482" s="296"/>
      <c r="N482" s="297"/>
      <c r="O482" s="296"/>
      <c r="P482" s="296"/>
      <c r="Q482" s="298"/>
      <c r="R482" s="296"/>
      <c r="S482" s="296"/>
      <c r="T482" s="298"/>
      <c r="U482" s="298"/>
      <c r="V482" s="297"/>
      <c r="W482" s="298"/>
      <c r="X482" s="298"/>
      <c r="Y482" s="298"/>
      <c r="Z482" s="298"/>
      <c r="AA482" s="298"/>
      <c r="AB482" s="55"/>
      <c r="AC482" s="155"/>
    </row>
    <row r="483" ht="15.75" customHeight="1">
      <c r="A483" s="295"/>
      <c r="B483" s="296"/>
      <c r="C483" s="296"/>
      <c r="D483" s="296"/>
      <c r="E483" s="296"/>
      <c r="F483" s="296"/>
      <c r="G483" s="296"/>
      <c r="H483" s="296"/>
      <c r="I483" s="296"/>
      <c r="J483" s="295"/>
      <c r="K483" s="296"/>
      <c r="L483" s="296"/>
      <c r="M483" s="296"/>
      <c r="N483" s="297"/>
      <c r="O483" s="296"/>
      <c r="P483" s="296"/>
      <c r="Q483" s="298"/>
      <c r="R483" s="296"/>
      <c r="S483" s="296"/>
      <c r="T483" s="298"/>
      <c r="U483" s="298"/>
      <c r="V483" s="297"/>
      <c r="W483" s="298"/>
      <c r="X483" s="298"/>
      <c r="Y483" s="298"/>
      <c r="Z483" s="298"/>
      <c r="AA483" s="298"/>
      <c r="AB483" s="55"/>
      <c r="AC483" s="155"/>
    </row>
    <row r="484" ht="15.75" customHeight="1">
      <c r="A484" s="295"/>
      <c r="B484" s="296"/>
      <c r="C484" s="296"/>
      <c r="D484" s="296"/>
      <c r="E484" s="296"/>
      <c r="F484" s="296"/>
      <c r="G484" s="296"/>
      <c r="H484" s="296"/>
      <c r="I484" s="296"/>
      <c r="J484" s="295"/>
      <c r="K484" s="296"/>
      <c r="L484" s="296"/>
      <c r="M484" s="296"/>
      <c r="N484" s="297"/>
      <c r="O484" s="296"/>
      <c r="P484" s="296"/>
      <c r="Q484" s="298"/>
      <c r="R484" s="296"/>
      <c r="S484" s="296"/>
      <c r="T484" s="298"/>
      <c r="U484" s="298"/>
      <c r="V484" s="297"/>
      <c r="W484" s="298"/>
      <c r="X484" s="298"/>
      <c r="Y484" s="298"/>
      <c r="Z484" s="298"/>
      <c r="AA484" s="298"/>
      <c r="AB484" s="55"/>
      <c r="AC484" s="155"/>
    </row>
    <row r="485" ht="15.75" customHeight="1">
      <c r="A485" s="295"/>
      <c r="B485" s="296"/>
      <c r="C485" s="296"/>
      <c r="D485" s="296"/>
      <c r="E485" s="296"/>
      <c r="F485" s="296"/>
      <c r="G485" s="296"/>
      <c r="H485" s="296"/>
      <c r="I485" s="296"/>
      <c r="J485" s="295"/>
      <c r="K485" s="296"/>
      <c r="L485" s="296"/>
      <c r="M485" s="296"/>
      <c r="N485" s="297"/>
      <c r="O485" s="296"/>
      <c r="P485" s="296"/>
      <c r="Q485" s="298"/>
      <c r="R485" s="296"/>
      <c r="S485" s="296"/>
      <c r="T485" s="298"/>
      <c r="U485" s="298"/>
      <c r="V485" s="297"/>
      <c r="W485" s="298"/>
      <c r="X485" s="298"/>
      <c r="Y485" s="298"/>
      <c r="Z485" s="298"/>
      <c r="AA485" s="298"/>
      <c r="AB485" s="55"/>
      <c r="AC485" s="155"/>
    </row>
    <row r="486" ht="15.75" customHeight="1">
      <c r="A486" s="295"/>
      <c r="B486" s="296"/>
      <c r="C486" s="296"/>
      <c r="D486" s="296"/>
      <c r="E486" s="296"/>
      <c r="F486" s="296"/>
      <c r="G486" s="296"/>
      <c r="H486" s="296"/>
      <c r="I486" s="296"/>
      <c r="J486" s="295"/>
      <c r="K486" s="296"/>
      <c r="L486" s="296"/>
      <c r="M486" s="296"/>
      <c r="N486" s="297"/>
      <c r="O486" s="296"/>
      <c r="P486" s="296"/>
      <c r="Q486" s="298"/>
      <c r="R486" s="296"/>
      <c r="S486" s="296"/>
      <c r="T486" s="298"/>
      <c r="U486" s="298"/>
      <c r="V486" s="297"/>
      <c r="W486" s="298"/>
      <c r="X486" s="298"/>
      <c r="Y486" s="298"/>
      <c r="Z486" s="298"/>
      <c r="AA486" s="298"/>
      <c r="AB486" s="55"/>
      <c r="AC486" s="155"/>
    </row>
    <row r="487" ht="15.75" customHeight="1">
      <c r="A487" s="295"/>
      <c r="B487" s="296"/>
      <c r="C487" s="296"/>
      <c r="D487" s="296"/>
      <c r="E487" s="296"/>
      <c r="F487" s="296"/>
      <c r="G487" s="296"/>
      <c r="H487" s="296"/>
      <c r="I487" s="296"/>
      <c r="J487" s="295"/>
      <c r="K487" s="296"/>
      <c r="L487" s="296"/>
      <c r="M487" s="296"/>
      <c r="N487" s="297"/>
      <c r="O487" s="296"/>
      <c r="P487" s="296"/>
      <c r="Q487" s="298"/>
      <c r="R487" s="296"/>
      <c r="S487" s="296"/>
      <c r="T487" s="298"/>
      <c r="U487" s="298"/>
      <c r="V487" s="297"/>
      <c r="W487" s="298"/>
      <c r="X487" s="298"/>
      <c r="Y487" s="298"/>
      <c r="Z487" s="298"/>
      <c r="AA487" s="298"/>
      <c r="AB487" s="55"/>
      <c r="AC487" s="155"/>
    </row>
    <row r="488" ht="15.75" customHeight="1">
      <c r="A488" s="295"/>
      <c r="B488" s="296"/>
      <c r="C488" s="296"/>
      <c r="D488" s="296"/>
      <c r="E488" s="296"/>
      <c r="F488" s="296"/>
      <c r="G488" s="296"/>
      <c r="H488" s="296"/>
      <c r="I488" s="296"/>
      <c r="J488" s="295"/>
      <c r="K488" s="296"/>
      <c r="L488" s="296"/>
      <c r="M488" s="296"/>
      <c r="N488" s="297"/>
      <c r="O488" s="296"/>
      <c r="P488" s="296"/>
      <c r="Q488" s="298"/>
      <c r="R488" s="296"/>
      <c r="S488" s="296"/>
      <c r="T488" s="298"/>
      <c r="U488" s="298"/>
      <c r="V488" s="297"/>
      <c r="W488" s="298"/>
      <c r="X488" s="298"/>
      <c r="Y488" s="298"/>
      <c r="Z488" s="298"/>
      <c r="AA488" s="298"/>
      <c r="AB488" s="55"/>
      <c r="AC488" s="155"/>
    </row>
    <row r="489" ht="15.75" customHeight="1">
      <c r="A489" s="295"/>
      <c r="B489" s="296"/>
      <c r="C489" s="296"/>
      <c r="D489" s="296"/>
      <c r="E489" s="296"/>
      <c r="F489" s="296"/>
      <c r="G489" s="296"/>
      <c r="H489" s="296"/>
      <c r="I489" s="296"/>
      <c r="J489" s="295"/>
      <c r="K489" s="296"/>
      <c r="L489" s="296"/>
      <c r="M489" s="296"/>
      <c r="N489" s="297"/>
      <c r="O489" s="296"/>
      <c r="P489" s="296"/>
      <c r="Q489" s="298"/>
      <c r="R489" s="296"/>
      <c r="S489" s="296"/>
      <c r="T489" s="298"/>
      <c r="U489" s="298"/>
      <c r="V489" s="297"/>
      <c r="W489" s="298"/>
      <c r="X489" s="298"/>
      <c r="Y489" s="298"/>
      <c r="Z489" s="298"/>
      <c r="AA489" s="298"/>
      <c r="AB489" s="55"/>
      <c r="AC489" s="155"/>
    </row>
    <row r="490" ht="15.75" customHeight="1">
      <c r="A490" s="295"/>
      <c r="B490" s="296"/>
      <c r="C490" s="296"/>
      <c r="D490" s="296"/>
      <c r="E490" s="296"/>
      <c r="F490" s="296"/>
      <c r="G490" s="296"/>
      <c r="H490" s="296"/>
      <c r="I490" s="296"/>
      <c r="J490" s="295"/>
      <c r="K490" s="296"/>
      <c r="L490" s="296"/>
      <c r="M490" s="296"/>
      <c r="N490" s="297"/>
      <c r="O490" s="296"/>
      <c r="P490" s="296"/>
      <c r="Q490" s="298"/>
      <c r="R490" s="296"/>
      <c r="S490" s="296"/>
      <c r="T490" s="298"/>
      <c r="U490" s="298"/>
      <c r="V490" s="297"/>
      <c r="W490" s="298"/>
      <c r="X490" s="298"/>
      <c r="Y490" s="298"/>
      <c r="Z490" s="298"/>
      <c r="AA490" s="298"/>
      <c r="AB490" s="55"/>
      <c r="AC490" s="155"/>
    </row>
    <row r="491" ht="15.75" customHeight="1">
      <c r="A491" s="295"/>
      <c r="B491" s="296"/>
      <c r="C491" s="296"/>
      <c r="D491" s="296"/>
      <c r="E491" s="296"/>
      <c r="F491" s="296"/>
      <c r="G491" s="296"/>
      <c r="H491" s="296"/>
      <c r="I491" s="296"/>
      <c r="J491" s="295"/>
      <c r="K491" s="296"/>
      <c r="L491" s="296"/>
      <c r="M491" s="296"/>
      <c r="N491" s="297"/>
      <c r="O491" s="296"/>
      <c r="P491" s="296"/>
      <c r="Q491" s="298"/>
      <c r="R491" s="296"/>
      <c r="S491" s="296"/>
      <c r="T491" s="298"/>
      <c r="U491" s="298"/>
      <c r="V491" s="297"/>
      <c r="W491" s="298"/>
      <c r="X491" s="298"/>
      <c r="Y491" s="298"/>
      <c r="Z491" s="298"/>
      <c r="AA491" s="298"/>
      <c r="AB491" s="55"/>
      <c r="AC491" s="155"/>
    </row>
    <row r="492" ht="15.75" customHeight="1">
      <c r="A492" s="295"/>
      <c r="B492" s="296"/>
      <c r="C492" s="296"/>
      <c r="D492" s="296"/>
      <c r="E492" s="296"/>
      <c r="F492" s="296"/>
      <c r="G492" s="296"/>
      <c r="H492" s="296"/>
      <c r="I492" s="296"/>
      <c r="J492" s="295"/>
      <c r="K492" s="296"/>
      <c r="L492" s="296"/>
      <c r="M492" s="296"/>
      <c r="N492" s="297"/>
      <c r="O492" s="296"/>
      <c r="P492" s="296"/>
      <c r="Q492" s="298"/>
      <c r="R492" s="296"/>
      <c r="S492" s="296"/>
      <c r="T492" s="298"/>
      <c r="U492" s="298"/>
      <c r="V492" s="297"/>
      <c r="W492" s="298"/>
      <c r="X492" s="298"/>
      <c r="Y492" s="298"/>
      <c r="Z492" s="298"/>
      <c r="AA492" s="298"/>
      <c r="AB492" s="55"/>
      <c r="AC492" s="155"/>
    </row>
    <row r="493" ht="15.75" customHeight="1">
      <c r="A493" s="295"/>
      <c r="B493" s="296"/>
      <c r="C493" s="296"/>
      <c r="D493" s="296"/>
      <c r="E493" s="296"/>
      <c r="F493" s="296"/>
      <c r="G493" s="296"/>
      <c r="H493" s="296"/>
      <c r="I493" s="296"/>
      <c r="J493" s="295"/>
      <c r="K493" s="296"/>
      <c r="L493" s="296"/>
      <c r="M493" s="296"/>
      <c r="N493" s="297"/>
      <c r="O493" s="296"/>
      <c r="P493" s="296"/>
      <c r="Q493" s="298"/>
      <c r="R493" s="296"/>
      <c r="S493" s="296"/>
      <c r="T493" s="298"/>
      <c r="U493" s="298"/>
      <c r="V493" s="297"/>
      <c r="W493" s="298"/>
      <c r="X493" s="298"/>
      <c r="Y493" s="298"/>
      <c r="Z493" s="298"/>
      <c r="AA493" s="298"/>
      <c r="AB493" s="55"/>
      <c r="AC493" s="155"/>
    </row>
    <row r="494" ht="15.75" customHeight="1">
      <c r="A494" s="295"/>
      <c r="B494" s="296"/>
      <c r="C494" s="296"/>
      <c r="D494" s="296"/>
      <c r="E494" s="296"/>
      <c r="F494" s="296"/>
      <c r="G494" s="296"/>
      <c r="H494" s="296"/>
      <c r="I494" s="296"/>
      <c r="J494" s="295"/>
      <c r="K494" s="296"/>
      <c r="L494" s="296"/>
      <c r="M494" s="296"/>
      <c r="N494" s="297"/>
      <c r="O494" s="296"/>
      <c r="P494" s="296"/>
      <c r="Q494" s="298"/>
      <c r="R494" s="296"/>
      <c r="S494" s="296"/>
      <c r="T494" s="298"/>
      <c r="U494" s="298"/>
      <c r="V494" s="297"/>
      <c r="W494" s="298"/>
      <c r="X494" s="298"/>
      <c r="Y494" s="298"/>
      <c r="Z494" s="298"/>
      <c r="AA494" s="298"/>
      <c r="AB494" s="55"/>
      <c r="AC494" s="155"/>
    </row>
    <row r="495" ht="15.75" customHeight="1">
      <c r="A495" s="295"/>
      <c r="B495" s="296"/>
      <c r="C495" s="296"/>
      <c r="D495" s="296"/>
      <c r="E495" s="296"/>
      <c r="F495" s="296"/>
      <c r="G495" s="296"/>
      <c r="H495" s="296"/>
      <c r="I495" s="296"/>
      <c r="J495" s="295"/>
      <c r="K495" s="296"/>
      <c r="L495" s="296"/>
      <c r="M495" s="296"/>
      <c r="N495" s="297"/>
      <c r="O495" s="296"/>
      <c r="P495" s="296"/>
      <c r="Q495" s="298"/>
      <c r="R495" s="296"/>
      <c r="S495" s="296"/>
      <c r="T495" s="298"/>
      <c r="U495" s="298"/>
      <c r="V495" s="297"/>
      <c r="W495" s="298"/>
      <c r="X495" s="298"/>
      <c r="Y495" s="298"/>
      <c r="Z495" s="298"/>
      <c r="AA495" s="298"/>
      <c r="AB495" s="55"/>
      <c r="AC495" s="155"/>
    </row>
    <row r="496" ht="15.75" customHeight="1">
      <c r="A496" s="295"/>
      <c r="B496" s="296"/>
      <c r="C496" s="296"/>
      <c r="D496" s="296"/>
      <c r="E496" s="296"/>
      <c r="F496" s="296"/>
      <c r="G496" s="296"/>
      <c r="H496" s="296"/>
      <c r="I496" s="296"/>
      <c r="J496" s="295"/>
      <c r="K496" s="296"/>
      <c r="L496" s="296"/>
      <c r="M496" s="296"/>
      <c r="N496" s="297"/>
      <c r="O496" s="296"/>
      <c r="P496" s="296"/>
      <c r="Q496" s="298"/>
      <c r="R496" s="296"/>
      <c r="S496" s="296"/>
      <c r="T496" s="298"/>
      <c r="U496" s="298"/>
      <c r="V496" s="297"/>
      <c r="W496" s="298"/>
      <c r="X496" s="298"/>
      <c r="Y496" s="298"/>
      <c r="Z496" s="298"/>
      <c r="AA496" s="298"/>
      <c r="AB496" s="55"/>
      <c r="AC496" s="155"/>
    </row>
    <row r="497" ht="15.75" customHeight="1">
      <c r="A497" s="295"/>
      <c r="B497" s="296"/>
      <c r="C497" s="296"/>
      <c r="D497" s="296"/>
      <c r="E497" s="296"/>
      <c r="F497" s="296"/>
      <c r="G497" s="296"/>
      <c r="H497" s="296"/>
      <c r="I497" s="296"/>
      <c r="J497" s="295"/>
      <c r="K497" s="296"/>
      <c r="L497" s="296"/>
      <c r="M497" s="296"/>
      <c r="N497" s="297"/>
      <c r="O497" s="296"/>
      <c r="P497" s="296"/>
      <c r="Q497" s="298"/>
      <c r="R497" s="296"/>
      <c r="S497" s="296"/>
      <c r="T497" s="298"/>
      <c r="U497" s="298"/>
      <c r="V497" s="297"/>
      <c r="W497" s="298"/>
      <c r="X497" s="298"/>
      <c r="Y497" s="298"/>
      <c r="Z497" s="298"/>
      <c r="AA497" s="298"/>
      <c r="AB497" s="55"/>
      <c r="AC497" s="155"/>
    </row>
    <row r="498" ht="15.75" customHeight="1">
      <c r="A498" s="295"/>
      <c r="B498" s="296"/>
      <c r="C498" s="296"/>
      <c r="D498" s="296"/>
      <c r="E498" s="296"/>
      <c r="F498" s="296"/>
      <c r="G498" s="296"/>
      <c r="H498" s="296"/>
      <c r="I498" s="296"/>
      <c r="J498" s="295"/>
      <c r="K498" s="296"/>
      <c r="L498" s="296"/>
      <c r="M498" s="296"/>
      <c r="N498" s="297"/>
      <c r="O498" s="296"/>
      <c r="P498" s="296"/>
      <c r="Q498" s="298"/>
      <c r="R498" s="296"/>
      <c r="S498" s="296"/>
      <c r="T498" s="298"/>
      <c r="U498" s="298"/>
      <c r="V498" s="297"/>
      <c r="W498" s="298"/>
      <c r="X498" s="298"/>
      <c r="Y498" s="298"/>
      <c r="Z498" s="298"/>
      <c r="AA498" s="298"/>
      <c r="AB498" s="55"/>
      <c r="AC498" s="155"/>
    </row>
    <row r="499" ht="15.75" customHeight="1">
      <c r="A499" s="295"/>
      <c r="B499" s="296"/>
      <c r="C499" s="296"/>
      <c r="D499" s="296"/>
      <c r="E499" s="296"/>
      <c r="F499" s="296"/>
      <c r="G499" s="296"/>
      <c r="H499" s="296"/>
      <c r="I499" s="296"/>
      <c r="J499" s="295"/>
      <c r="K499" s="296"/>
      <c r="L499" s="296"/>
      <c r="M499" s="296"/>
      <c r="N499" s="297"/>
      <c r="O499" s="296"/>
      <c r="P499" s="296"/>
      <c r="Q499" s="298"/>
      <c r="R499" s="296"/>
      <c r="S499" s="296"/>
      <c r="T499" s="298"/>
      <c r="U499" s="298"/>
      <c r="V499" s="297"/>
      <c r="W499" s="298"/>
      <c r="X499" s="298"/>
      <c r="Y499" s="298"/>
      <c r="Z499" s="298"/>
      <c r="AA499" s="298"/>
      <c r="AB499" s="55"/>
      <c r="AC499" s="155"/>
    </row>
    <row r="500" ht="15.75" customHeight="1">
      <c r="A500" s="295"/>
      <c r="B500" s="296"/>
      <c r="C500" s="296"/>
      <c r="D500" s="296"/>
      <c r="E500" s="296"/>
      <c r="F500" s="296"/>
      <c r="G500" s="296"/>
      <c r="H500" s="296"/>
      <c r="I500" s="296"/>
      <c r="J500" s="295"/>
      <c r="K500" s="296"/>
      <c r="L500" s="296"/>
      <c r="M500" s="296"/>
      <c r="N500" s="297"/>
      <c r="O500" s="296"/>
      <c r="P500" s="296"/>
      <c r="Q500" s="298"/>
      <c r="R500" s="296"/>
      <c r="S500" s="296"/>
      <c r="T500" s="298"/>
      <c r="U500" s="298"/>
      <c r="V500" s="297"/>
      <c r="W500" s="298"/>
      <c r="X500" s="298"/>
      <c r="Y500" s="298"/>
      <c r="Z500" s="298"/>
      <c r="AA500" s="298"/>
      <c r="AB500" s="55"/>
      <c r="AC500" s="155"/>
    </row>
    <row r="501" ht="15.75" customHeight="1">
      <c r="A501" s="295"/>
      <c r="B501" s="296"/>
      <c r="C501" s="296"/>
      <c r="D501" s="296"/>
      <c r="E501" s="296"/>
      <c r="F501" s="296"/>
      <c r="G501" s="296"/>
      <c r="H501" s="296"/>
      <c r="I501" s="296"/>
      <c r="J501" s="295"/>
      <c r="K501" s="296"/>
      <c r="L501" s="296"/>
      <c r="M501" s="296"/>
      <c r="N501" s="297"/>
      <c r="O501" s="296"/>
      <c r="P501" s="296"/>
      <c r="Q501" s="298"/>
      <c r="R501" s="296"/>
      <c r="S501" s="296"/>
      <c r="T501" s="298"/>
      <c r="U501" s="298"/>
      <c r="V501" s="297"/>
      <c r="W501" s="298"/>
      <c r="X501" s="298"/>
      <c r="Y501" s="298"/>
      <c r="Z501" s="298"/>
      <c r="AA501" s="298"/>
      <c r="AB501" s="55"/>
      <c r="AC501" s="155"/>
    </row>
    <row r="502" ht="15.75" customHeight="1">
      <c r="A502" s="295"/>
      <c r="B502" s="296"/>
      <c r="C502" s="296"/>
      <c r="D502" s="296"/>
      <c r="E502" s="296"/>
      <c r="F502" s="296"/>
      <c r="G502" s="296"/>
      <c r="H502" s="296"/>
      <c r="I502" s="296"/>
      <c r="J502" s="295"/>
      <c r="K502" s="296"/>
      <c r="L502" s="296"/>
      <c r="M502" s="296"/>
      <c r="N502" s="297"/>
      <c r="O502" s="296"/>
      <c r="P502" s="296"/>
      <c r="Q502" s="298"/>
      <c r="R502" s="296"/>
      <c r="S502" s="296"/>
      <c r="T502" s="298"/>
      <c r="U502" s="298"/>
      <c r="V502" s="297"/>
      <c r="W502" s="298"/>
      <c r="X502" s="298"/>
      <c r="Y502" s="298"/>
      <c r="Z502" s="298"/>
      <c r="AA502" s="298"/>
      <c r="AB502" s="55"/>
      <c r="AC502" s="155"/>
    </row>
    <row r="503" ht="15.75" customHeight="1">
      <c r="A503" s="295"/>
      <c r="B503" s="296"/>
      <c r="C503" s="296"/>
      <c r="D503" s="296"/>
      <c r="E503" s="296"/>
      <c r="F503" s="296"/>
      <c r="G503" s="296"/>
      <c r="H503" s="296"/>
      <c r="I503" s="296"/>
      <c r="J503" s="295"/>
      <c r="K503" s="296"/>
      <c r="L503" s="296"/>
      <c r="M503" s="296"/>
      <c r="N503" s="297"/>
      <c r="O503" s="296"/>
      <c r="P503" s="296"/>
      <c r="Q503" s="298"/>
      <c r="R503" s="296"/>
      <c r="S503" s="296"/>
      <c r="T503" s="298"/>
      <c r="U503" s="298"/>
      <c r="V503" s="297"/>
      <c r="W503" s="298"/>
      <c r="X503" s="298"/>
      <c r="Y503" s="298"/>
      <c r="Z503" s="298"/>
      <c r="AA503" s="298"/>
      <c r="AB503" s="55"/>
      <c r="AC503" s="155"/>
    </row>
    <row r="504" ht="15.75" customHeight="1">
      <c r="A504" s="295"/>
      <c r="B504" s="296"/>
      <c r="C504" s="296"/>
      <c r="D504" s="296"/>
      <c r="E504" s="296"/>
      <c r="F504" s="296"/>
      <c r="G504" s="296"/>
      <c r="H504" s="296"/>
      <c r="I504" s="296"/>
      <c r="J504" s="295"/>
      <c r="K504" s="296"/>
      <c r="L504" s="296"/>
      <c r="M504" s="296"/>
      <c r="N504" s="297"/>
      <c r="O504" s="296"/>
      <c r="P504" s="296"/>
      <c r="Q504" s="298"/>
      <c r="R504" s="296"/>
      <c r="S504" s="296"/>
      <c r="T504" s="298"/>
      <c r="U504" s="298"/>
      <c r="V504" s="297"/>
      <c r="W504" s="298"/>
      <c r="X504" s="298"/>
      <c r="Y504" s="298"/>
      <c r="Z504" s="298"/>
      <c r="AA504" s="298"/>
      <c r="AB504" s="55"/>
      <c r="AC504" s="155"/>
    </row>
    <row r="505" ht="15.75" customHeight="1">
      <c r="A505" s="295"/>
      <c r="B505" s="296"/>
      <c r="C505" s="296"/>
      <c r="D505" s="296"/>
      <c r="E505" s="296"/>
      <c r="F505" s="296"/>
      <c r="G505" s="296"/>
      <c r="H505" s="296"/>
      <c r="I505" s="296"/>
      <c r="J505" s="295"/>
      <c r="K505" s="296"/>
      <c r="L505" s="296"/>
      <c r="M505" s="296"/>
      <c r="N505" s="297"/>
      <c r="O505" s="296"/>
      <c r="P505" s="296"/>
      <c r="Q505" s="298"/>
      <c r="R505" s="296"/>
      <c r="S505" s="296"/>
      <c r="T505" s="298"/>
      <c r="U505" s="298"/>
      <c r="V505" s="297"/>
      <c r="W505" s="298"/>
      <c r="X505" s="298"/>
      <c r="Y505" s="298"/>
      <c r="Z505" s="298"/>
      <c r="AA505" s="298"/>
      <c r="AB505" s="55"/>
      <c r="AC505" s="155"/>
    </row>
    <row r="506" ht="15.75" customHeight="1">
      <c r="A506" s="295"/>
      <c r="B506" s="296"/>
      <c r="C506" s="296"/>
      <c r="D506" s="296"/>
      <c r="E506" s="296"/>
      <c r="F506" s="296"/>
      <c r="G506" s="296"/>
      <c r="H506" s="296"/>
      <c r="I506" s="296"/>
      <c r="J506" s="295"/>
      <c r="K506" s="296"/>
      <c r="L506" s="296"/>
      <c r="M506" s="296"/>
      <c r="N506" s="297"/>
      <c r="O506" s="296"/>
      <c r="P506" s="296"/>
      <c r="Q506" s="298"/>
      <c r="R506" s="296"/>
      <c r="S506" s="296"/>
      <c r="T506" s="298"/>
      <c r="U506" s="298"/>
      <c r="V506" s="297"/>
      <c r="W506" s="298"/>
      <c r="X506" s="298"/>
      <c r="Y506" s="298"/>
      <c r="Z506" s="298"/>
      <c r="AA506" s="298"/>
      <c r="AB506" s="55"/>
      <c r="AC506" s="155"/>
    </row>
    <row r="507" ht="15.75" customHeight="1">
      <c r="A507" s="295"/>
      <c r="B507" s="296"/>
      <c r="C507" s="296"/>
      <c r="D507" s="296"/>
      <c r="E507" s="296"/>
      <c r="F507" s="296"/>
      <c r="G507" s="296"/>
      <c r="H507" s="296"/>
      <c r="I507" s="296"/>
      <c r="J507" s="295"/>
      <c r="K507" s="296"/>
      <c r="L507" s="296"/>
      <c r="M507" s="296"/>
      <c r="N507" s="297"/>
      <c r="O507" s="296"/>
      <c r="P507" s="296"/>
      <c r="Q507" s="298"/>
      <c r="R507" s="296"/>
      <c r="S507" s="296"/>
      <c r="T507" s="298"/>
      <c r="U507" s="298"/>
      <c r="V507" s="297"/>
      <c r="W507" s="298"/>
      <c r="X507" s="298"/>
      <c r="Y507" s="298"/>
      <c r="Z507" s="298"/>
      <c r="AA507" s="298"/>
      <c r="AB507" s="55"/>
      <c r="AC507" s="155"/>
    </row>
    <row r="508" ht="15.75" customHeight="1">
      <c r="A508" s="295"/>
      <c r="B508" s="296"/>
      <c r="C508" s="296"/>
      <c r="D508" s="296"/>
      <c r="E508" s="296"/>
      <c r="F508" s="296"/>
      <c r="G508" s="296"/>
      <c r="H508" s="296"/>
      <c r="I508" s="296"/>
      <c r="J508" s="295"/>
      <c r="K508" s="296"/>
      <c r="L508" s="296"/>
      <c r="M508" s="296"/>
      <c r="N508" s="297"/>
      <c r="O508" s="296"/>
      <c r="P508" s="296"/>
      <c r="Q508" s="298"/>
      <c r="R508" s="296"/>
      <c r="S508" s="296"/>
      <c r="T508" s="298"/>
      <c r="U508" s="298"/>
      <c r="V508" s="297"/>
      <c r="W508" s="298"/>
      <c r="X508" s="298"/>
      <c r="Y508" s="298"/>
      <c r="Z508" s="298"/>
      <c r="AA508" s="298"/>
      <c r="AB508" s="55"/>
      <c r="AC508" s="155"/>
    </row>
    <row r="509" ht="15.75" customHeight="1">
      <c r="A509" s="295"/>
      <c r="B509" s="296"/>
      <c r="C509" s="296"/>
      <c r="D509" s="296"/>
      <c r="E509" s="296"/>
      <c r="F509" s="296"/>
      <c r="G509" s="296"/>
      <c r="H509" s="296"/>
      <c r="I509" s="296"/>
      <c r="J509" s="295"/>
      <c r="K509" s="296"/>
      <c r="L509" s="296"/>
      <c r="M509" s="296"/>
      <c r="N509" s="297"/>
      <c r="O509" s="296"/>
      <c r="P509" s="296"/>
      <c r="Q509" s="298"/>
      <c r="R509" s="296"/>
      <c r="S509" s="296"/>
      <c r="T509" s="298"/>
      <c r="U509" s="298"/>
      <c r="V509" s="297"/>
      <c r="W509" s="298"/>
      <c r="X509" s="298"/>
      <c r="Y509" s="298"/>
      <c r="Z509" s="298"/>
      <c r="AA509" s="298"/>
      <c r="AB509" s="55"/>
      <c r="AC509" s="155"/>
    </row>
    <row r="510" ht="15.75" customHeight="1">
      <c r="A510" s="295"/>
      <c r="B510" s="296"/>
      <c r="C510" s="296"/>
      <c r="D510" s="296"/>
      <c r="E510" s="296"/>
      <c r="F510" s="296"/>
      <c r="G510" s="296"/>
      <c r="H510" s="296"/>
      <c r="I510" s="296"/>
      <c r="J510" s="295"/>
      <c r="K510" s="296"/>
      <c r="L510" s="296"/>
      <c r="M510" s="296"/>
      <c r="N510" s="297"/>
      <c r="O510" s="296"/>
      <c r="P510" s="296"/>
      <c r="Q510" s="298"/>
      <c r="R510" s="296"/>
      <c r="S510" s="296"/>
      <c r="T510" s="298"/>
      <c r="U510" s="298"/>
      <c r="V510" s="297"/>
      <c r="W510" s="298"/>
      <c r="X510" s="298"/>
      <c r="Y510" s="298"/>
      <c r="Z510" s="298"/>
      <c r="AA510" s="298"/>
      <c r="AB510" s="55"/>
      <c r="AC510" s="155"/>
    </row>
    <row r="511" ht="15.75" customHeight="1">
      <c r="A511" s="295"/>
      <c r="B511" s="296"/>
      <c r="C511" s="296"/>
      <c r="D511" s="296"/>
      <c r="E511" s="296"/>
      <c r="F511" s="296"/>
      <c r="G511" s="296"/>
      <c r="H511" s="296"/>
      <c r="I511" s="296"/>
      <c r="J511" s="295"/>
      <c r="K511" s="296"/>
      <c r="L511" s="296"/>
      <c r="M511" s="296"/>
      <c r="N511" s="297"/>
      <c r="O511" s="296"/>
      <c r="P511" s="296"/>
      <c r="Q511" s="298"/>
      <c r="R511" s="296"/>
      <c r="S511" s="296"/>
      <c r="T511" s="298"/>
      <c r="U511" s="298"/>
      <c r="V511" s="297"/>
      <c r="W511" s="298"/>
      <c r="X511" s="298"/>
      <c r="Y511" s="298"/>
      <c r="Z511" s="298"/>
      <c r="AA511" s="298"/>
      <c r="AB511" s="55"/>
      <c r="AC511" s="155"/>
    </row>
    <row r="512" ht="15.75" customHeight="1">
      <c r="A512" s="295"/>
      <c r="B512" s="296"/>
      <c r="C512" s="296"/>
      <c r="D512" s="296"/>
      <c r="E512" s="296"/>
      <c r="F512" s="296"/>
      <c r="G512" s="296"/>
      <c r="H512" s="296"/>
      <c r="I512" s="296"/>
      <c r="J512" s="295"/>
      <c r="K512" s="296"/>
      <c r="L512" s="296"/>
      <c r="M512" s="296"/>
      <c r="N512" s="297"/>
      <c r="O512" s="296"/>
      <c r="P512" s="296"/>
      <c r="Q512" s="298"/>
      <c r="R512" s="296"/>
      <c r="S512" s="296"/>
      <c r="T512" s="298"/>
      <c r="U512" s="298"/>
      <c r="V512" s="297"/>
      <c r="W512" s="298"/>
      <c r="X512" s="298"/>
      <c r="Y512" s="298"/>
      <c r="Z512" s="298"/>
      <c r="AA512" s="298"/>
      <c r="AB512" s="55"/>
      <c r="AC512" s="155"/>
    </row>
    <row r="513" ht="15.75" customHeight="1">
      <c r="A513" s="295"/>
      <c r="B513" s="296"/>
      <c r="C513" s="296"/>
      <c r="D513" s="296"/>
      <c r="E513" s="296"/>
      <c r="F513" s="296"/>
      <c r="G513" s="296"/>
      <c r="H513" s="296"/>
      <c r="I513" s="296"/>
      <c r="J513" s="295"/>
      <c r="K513" s="296"/>
      <c r="L513" s="296"/>
      <c r="M513" s="296"/>
      <c r="N513" s="297"/>
      <c r="O513" s="296"/>
      <c r="P513" s="296"/>
      <c r="Q513" s="298"/>
      <c r="R513" s="296"/>
      <c r="S513" s="296"/>
      <c r="T513" s="298"/>
      <c r="U513" s="298"/>
      <c r="V513" s="297"/>
      <c r="W513" s="298"/>
      <c r="X513" s="298"/>
      <c r="Y513" s="298"/>
      <c r="Z513" s="298"/>
      <c r="AA513" s="298"/>
      <c r="AB513" s="55"/>
      <c r="AC513" s="155"/>
    </row>
    <row r="514" ht="15.75" customHeight="1">
      <c r="A514" s="295"/>
      <c r="B514" s="296"/>
      <c r="C514" s="296"/>
      <c r="D514" s="296"/>
      <c r="E514" s="296"/>
      <c r="F514" s="296"/>
      <c r="G514" s="296"/>
      <c r="H514" s="296"/>
      <c r="I514" s="296"/>
      <c r="J514" s="295"/>
      <c r="K514" s="296"/>
      <c r="L514" s="296"/>
      <c r="M514" s="296"/>
      <c r="N514" s="297"/>
      <c r="O514" s="296"/>
      <c r="P514" s="296"/>
      <c r="Q514" s="298"/>
      <c r="R514" s="296"/>
      <c r="S514" s="296"/>
      <c r="T514" s="298"/>
      <c r="U514" s="298"/>
      <c r="V514" s="297"/>
      <c r="W514" s="298"/>
      <c r="X514" s="298"/>
      <c r="Y514" s="298"/>
      <c r="Z514" s="298"/>
      <c r="AA514" s="298"/>
      <c r="AB514" s="55"/>
      <c r="AC514" s="155"/>
    </row>
    <row r="515" ht="15.75" customHeight="1">
      <c r="A515" s="295"/>
      <c r="B515" s="296"/>
      <c r="C515" s="296"/>
      <c r="D515" s="296"/>
      <c r="E515" s="296"/>
      <c r="F515" s="296"/>
      <c r="G515" s="296"/>
      <c r="H515" s="296"/>
      <c r="I515" s="296"/>
      <c r="J515" s="295"/>
      <c r="K515" s="296"/>
      <c r="L515" s="296"/>
      <c r="M515" s="296"/>
      <c r="N515" s="297"/>
      <c r="O515" s="296"/>
      <c r="P515" s="296"/>
      <c r="Q515" s="298"/>
      <c r="R515" s="296"/>
      <c r="S515" s="296"/>
      <c r="T515" s="298"/>
      <c r="U515" s="298"/>
      <c r="V515" s="297"/>
      <c r="W515" s="298"/>
      <c r="X515" s="298"/>
      <c r="Y515" s="298"/>
      <c r="Z515" s="298"/>
      <c r="AA515" s="298"/>
      <c r="AB515" s="55"/>
      <c r="AC515" s="155"/>
    </row>
    <row r="516" ht="15.75" customHeight="1">
      <c r="A516" s="295"/>
      <c r="B516" s="296"/>
      <c r="C516" s="296"/>
      <c r="D516" s="296"/>
      <c r="E516" s="296"/>
      <c r="F516" s="296"/>
      <c r="G516" s="296"/>
      <c r="H516" s="296"/>
      <c r="I516" s="296"/>
      <c r="J516" s="295"/>
      <c r="K516" s="296"/>
      <c r="L516" s="296"/>
      <c r="M516" s="296"/>
      <c r="N516" s="297"/>
      <c r="O516" s="296"/>
      <c r="P516" s="296"/>
      <c r="Q516" s="298"/>
      <c r="R516" s="296"/>
      <c r="S516" s="296"/>
      <c r="T516" s="298"/>
      <c r="U516" s="298"/>
      <c r="V516" s="297"/>
      <c r="W516" s="298"/>
      <c r="X516" s="298"/>
      <c r="Y516" s="298"/>
      <c r="Z516" s="298"/>
      <c r="AA516" s="298"/>
      <c r="AB516" s="55"/>
      <c r="AC516" s="155"/>
    </row>
    <row r="517" ht="15.75" customHeight="1">
      <c r="A517" s="295"/>
      <c r="B517" s="296"/>
      <c r="C517" s="296"/>
      <c r="D517" s="296"/>
      <c r="E517" s="296"/>
      <c r="F517" s="296"/>
      <c r="G517" s="296"/>
      <c r="H517" s="296"/>
      <c r="I517" s="296"/>
      <c r="J517" s="295"/>
      <c r="K517" s="296"/>
      <c r="L517" s="296"/>
      <c r="M517" s="296"/>
      <c r="N517" s="297"/>
      <c r="O517" s="296"/>
      <c r="P517" s="296"/>
      <c r="Q517" s="298"/>
      <c r="R517" s="296"/>
      <c r="S517" s="296"/>
      <c r="T517" s="298"/>
      <c r="U517" s="298"/>
      <c r="V517" s="297"/>
      <c r="W517" s="298"/>
      <c r="X517" s="298"/>
      <c r="Y517" s="298"/>
      <c r="Z517" s="298"/>
      <c r="AA517" s="298"/>
      <c r="AB517" s="55"/>
      <c r="AC517" s="155"/>
    </row>
    <row r="518" ht="15.75" customHeight="1">
      <c r="A518" s="295"/>
      <c r="B518" s="296"/>
      <c r="C518" s="296"/>
      <c r="D518" s="296"/>
      <c r="E518" s="296"/>
      <c r="F518" s="296"/>
      <c r="G518" s="296"/>
      <c r="H518" s="296"/>
      <c r="I518" s="296"/>
      <c r="J518" s="295"/>
      <c r="K518" s="296"/>
      <c r="L518" s="296"/>
      <c r="M518" s="296"/>
      <c r="N518" s="297"/>
      <c r="O518" s="296"/>
      <c r="P518" s="296"/>
      <c r="Q518" s="298"/>
      <c r="R518" s="296"/>
      <c r="S518" s="296"/>
      <c r="T518" s="298"/>
      <c r="U518" s="298"/>
      <c r="V518" s="297"/>
      <c r="W518" s="298"/>
      <c r="X518" s="298"/>
      <c r="Y518" s="298"/>
      <c r="Z518" s="298"/>
      <c r="AA518" s="298"/>
      <c r="AB518" s="55"/>
      <c r="AC518" s="155"/>
    </row>
    <row r="519" ht="15.75" customHeight="1">
      <c r="A519" s="295"/>
      <c r="B519" s="296"/>
      <c r="C519" s="296"/>
      <c r="D519" s="296"/>
      <c r="E519" s="296"/>
      <c r="F519" s="296"/>
      <c r="G519" s="296"/>
      <c r="H519" s="296"/>
      <c r="I519" s="296"/>
      <c r="J519" s="295"/>
      <c r="K519" s="296"/>
      <c r="L519" s="296"/>
      <c r="M519" s="296"/>
      <c r="N519" s="297"/>
      <c r="O519" s="296"/>
      <c r="P519" s="296"/>
      <c r="Q519" s="298"/>
      <c r="R519" s="296"/>
      <c r="S519" s="296"/>
      <c r="T519" s="298"/>
      <c r="U519" s="298"/>
      <c r="V519" s="297"/>
      <c r="W519" s="298"/>
      <c r="X519" s="298"/>
      <c r="Y519" s="298"/>
      <c r="Z519" s="298"/>
      <c r="AA519" s="298"/>
      <c r="AB519" s="55"/>
      <c r="AC519" s="155"/>
    </row>
    <row r="520" ht="15.75" customHeight="1">
      <c r="A520" s="295"/>
      <c r="B520" s="296"/>
      <c r="C520" s="296"/>
      <c r="D520" s="296"/>
      <c r="E520" s="296"/>
      <c r="F520" s="296"/>
      <c r="G520" s="296"/>
      <c r="H520" s="296"/>
      <c r="I520" s="296"/>
      <c r="J520" s="295"/>
      <c r="K520" s="296"/>
      <c r="L520" s="296"/>
      <c r="M520" s="296"/>
      <c r="N520" s="297"/>
      <c r="O520" s="296"/>
      <c r="P520" s="296"/>
      <c r="Q520" s="298"/>
      <c r="R520" s="296"/>
      <c r="S520" s="296"/>
      <c r="T520" s="298"/>
      <c r="U520" s="298"/>
      <c r="V520" s="297"/>
      <c r="W520" s="298"/>
      <c r="X520" s="298"/>
      <c r="Y520" s="298"/>
      <c r="Z520" s="298"/>
      <c r="AA520" s="298"/>
      <c r="AB520" s="55"/>
      <c r="AC520" s="155"/>
    </row>
    <row r="521" ht="15.75" customHeight="1">
      <c r="A521" s="295"/>
      <c r="B521" s="296"/>
      <c r="C521" s="296"/>
      <c r="D521" s="296"/>
      <c r="E521" s="296"/>
      <c r="F521" s="296"/>
      <c r="G521" s="296"/>
      <c r="H521" s="296"/>
      <c r="I521" s="296"/>
      <c r="J521" s="295"/>
      <c r="K521" s="296"/>
      <c r="L521" s="296"/>
      <c r="M521" s="296"/>
      <c r="N521" s="297"/>
      <c r="O521" s="296"/>
      <c r="P521" s="296"/>
      <c r="Q521" s="298"/>
      <c r="R521" s="296"/>
      <c r="S521" s="296"/>
      <c r="T521" s="298"/>
      <c r="U521" s="298"/>
      <c r="V521" s="297"/>
      <c r="W521" s="298"/>
      <c r="X521" s="298"/>
      <c r="Y521" s="298"/>
      <c r="Z521" s="298"/>
      <c r="AA521" s="298"/>
      <c r="AB521" s="55"/>
      <c r="AC521" s="155"/>
    </row>
    <row r="522" ht="15.75" customHeight="1">
      <c r="A522" s="295"/>
      <c r="B522" s="296"/>
      <c r="C522" s="296"/>
      <c r="D522" s="296"/>
      <c r="E522" s="296"/>
      <c r="F522" s="296"/>
      <c r="G522" s="296"/>
      <c r="H522" s="296"/>
      <c r="I522" s="296"/>
      <c r="J522" s="295"/>
      <c r="K522" s="296"/>
      <c r="L522" s="296"/>
      <c r="M522" s="296"/>
      <c r="N522" s="297"/>
      <c r="O522" s="296"/>
      <c r="P522" s="296"/>
      <c r="Q522" s="298"/>
      <c r="R522" s="296"/>
      <c r="S522" s="296"/>
      <c r="T522" s="298"/>
      <c r="U522" s="298"/>
      <c r="V522" s="297"/>
      <c r="W522" s="298"/>
      <c r="X522" s="298"/>
      <c r="Y522" s="298"/>
      <c r="Z522" s="298"/>
      <c r="AA522" s="298"/>
      <c r="AB522" s="55"/>
      <c r="AC522" s="155"/>
    </row>
    <row r="523" ht="15.75" customHeight="1">
      <c r="A523" s="295"/>
      <c r="B523" s="296"/>
      <c r="C523" s="296"/>
      <c r="D523" s="296"/>
      <c r="E523" s="296"/>
      <c r="F523" s="296"/>
      <c r="G523" s="296"/>
      <c r="H523" s="296"/>
      <c r="I523" s="296"/>
      <c r="J523" s="295"/>
      <c r="K523" s="296"/>
      <c r="L523" s="296"/>
      <c r="M523" s="296"/>
      <c r="N523" s="297"/>
      <c r="O523" s="296"/>
      <c r="P523" s="296"/>
      <c r="Q523" s="298"/>
      <c r="R523" s="296"/>
      <c r="S523" s="296"/>
      <c r="T523" s="298"/>
      <c r="U523" s="298"/>
      <c r="V523" s="297"/>
      <c r="W523" s="298"/>
      <c r="X523" s="298"/>
      <c r="Y523" s="298"/>
      <c r="Z523" s="298"/>
      <c r="AA523" s="298"/>
      <c r="AB523" s="55"/>
      <c r="AC523" s="155"/>
    </row>
    <row r="524" ht="15.75" customHeight="1">
      <c r="A524" s="295"/>
      <c r="B524" s="296"/>
      <c r="C524" s="296"/>
      <c r="D524" s="296"/>
      <c r="E524" s="296"/>
      <c r="F524" s="296"/>
      <c r="G524" s="296"/>
      <c r="H524" s="296"/>
      <c r="I524" s="296"/>
      <c r="J524" s="295"/>
      <c r="K524" s="296"/>
      <c r="L524" s="296"/>
      <c r="M524" s="296"/>
      <c r="N524" s="297"/>
      <c r="O524" s="296"/>
      <c r="P524" s="296"/>
      <c r="Q524" s="298"/>
      <c r="R524" s="296"/>
      <c r="S524" s="296"/>
      <c r="T524" s="298"/>
      <c r="U524" s="298"/>
      <c r="V524" s="297"/>
      <c r="W524" s="298"/>
      <c r="X524" s="298"/>
      <c r="Y524" s="298"/>
      <c r="Z524" s="298"/>
      <c r="AA524" s="298"/>
      <c r="AB524" s="55"/>
      <c r="AC524" s="155"/>
    </row>
    <row r="525" ht="15.75" customHeight="1">
      <c r="A525" s="295"/>
      <c r="B525" s="296"/>
      <c r="C525" s="296"/>
      <c r="D525" s="296"/>
      <c r="E525" s="296"/>
      <c r="F525" s="296"/>
      <c r="G525" s="296"/>
      <c r="H525" s="296"/>
      <c r="I525" s="296"/>
      <c r="J525" s="295"/>
      <c r="K525" s="296"/>
      <c r="L525" s="296"/>
      <c r="M525" s="296"/>
      <c r="N525" s="297"/>
      <c r="O525" s="296"/>
      <c r="P525" s="296"/>
      <c r="Q525" s="298"/>
      <c r="R525" s="296"/>
      <c r="S525" s="296"/>
      <c r="T525" s="298"/>
      <c r="U525" s="298"/>
      <c r="V525" s="297"/>
      <c r="W525" s="298"/>
      <c r="X525" s="298"/>
      <c r="Y525" s="298"/>
      <c r="Z525" s="298"/>
      <c r="AA525" s="298"/>
      <c r="AB525" s="55"/>
      <c r="AC525" s="155"/>
    </row>
    <row r="526" ht="15.75" customHeight="1">
      <c r="A526" s="295"/>
      <c r="B526" s="296"/>
      <c r="C526" s="296"/>
      <c r="D526" s="296"/>
      <c r="E526" s="296"/>
      <c r="F526" s="296"/>
      <c r="G526" s="296"/>
      <c r="H526" s="296"/>
      <c r="I526" s="296"/>
      <c r="J526" s="295"/>
      <c r="K526" s="296"/>
      <c r="L526" s="296"/>
      <c r="M526" s="296"/>
      <c r="N526" s="297"/>
      <c r="O526" s="296"/>
      <c r="P526" s="296"/>
      <c r="Q526" s="298"/>
      <c r="R526" s="296"/>
      <c r="S526" s="296"/>
      <c r="T526" s="298"/>
      <c r="U526" s="298"/>
      <c r="V526" s="297"/>
      <c r="W526" s="298"/>
      <c r="X526" s="298"/>
      <c r="Y526" s="298"/>
      <c r="Z526" s="298"/>
      <c r="AA526" s="298"/>
      <c r="AB526" s="55"/>
      <c r="AC526" s="155"/>
    </row>
    <row r="527" ht="15.75" customHeight="1">
      <c r="A527" s="295"/>
      <c r="B527" s="296"/>
      <c r="C527" s="296"/>
      <c r="D527" s="296"/>
      <c r="E527" s="296"/>
      <c r="F527" s="296"/>
      <c r="G527" s="296"/>
      <c r="H527" s="296"/>
      <c r="I527" s="296"/>
      <c r="J527" s="295"/>
      <c r="K527" s="296"/>
      <c r="L527" s="296"/>
      <c r="M527" s="296"/>
      <c r="N527" s="297"/>
      <c r="O527" s="296"/>
      <c r="P527" s="296"/>
      <c r="Q527" s="298"/>
      <c r="R527" s="296"/>
      <c r="S527" s="296"/>
      <c r="T527" s="298"/>
      <c r="U527" s="298"/>
      <c r="V527" s="297"/>
      <c r="W527" s="298"/>
      <c r="X527" s="298"/>
      <c r="Y527" s="298"/>
      <c r="Z527" s="298"/>
      <c r="AA527" s="298"/>
      <c r="AB527" s="55"/>
      <c r="AC527" s="155"/>
    </row>
    <row r="528" ht="15.75" customHeight="1">
      <c r="A528" s="295"/>
      <c r="B528" s="296"/>
      <c r="C528" s="296"/>
      <c r="D528" s="296"/>
      <c r="E528" s="296"/>
      <c r="F528" s="296"/>
      <c r="G528" s="296"/>
      <c r="H528" s="296"/>
      <c r="I528" s="296"/>
      <c r="J528" s="295"/>
      <c r="K528" s="296"/>
      <c r="L528" s="296"/>
      <c r="M528" s="296"/>
      <c r="N528" s="297"/>
      <c r="O528" s="296"/>
      <c r="P528" s="296"/>
      <c r="Q528" s="298"/>
      <c r="R528" s="296"/>
      <c r="S528" s="296"/>
      <c r="T528" s="298"/>
      <c r="U528" s="298"/>
      <c r="V528" s="297"/>
      <c r="W528" s="298"/>
      <c r="X528" s="298"/>
      <c r="Y528" s="298"/>
      <c r="Z528" s="298"/>
      <c r="AA528" s="298"/>
      <c r="AB528" s="55"/>
      <c r="AC528" s="155"/>
    </row>
    <row r="529" ht="15.75" customHeight="1">
      <c r="A529" s="295"/>
      <c r="B529" s="296"/>
      <c r="C529" s="296"/>
      <c r="D529" s="296"/>
      <c r="E529" s="296"/>
      <c r="F529" s="296"/>
      <c r="G529" s="296"/>
      <c r="H529" s="296"/>
      <c r="I529" s="296"/>
      <c r="J529" s="295"/>
      <c r="K529" s="296"/>
      <c r="L529" s="296"/>
      <c r="M529" s="296"/>
      <c r="N529" s="297"/>
      <c r="O529" s="296"/>
      <c r="P529" s="296"/>
      <c r="Q529" s="298"/>
      <c r="R529" s="296"/>
      <c r="S529" s="296"/>
      <c r="T529" s="298"/>
      <c r="U529" s="298"/>
      <c r="V529" s="297"/>
      <c r="W529" s="298"/>
      <c r="X529" s="298"/>
      <c r="Y529" s="298"/>
      <c r="Z529" s="298"/>
      <c r="AA529" s="298"/>
      <c r="AB529" s="55"/>
      <c r="AC529" s="155"/>
    </row>
    <row r="530" ht="15.75" customHeight="1">
      <c r="A530" s="295"/>
      <c r="B530" s="296"/>
      <c r="C530" s="296"/>
      <c r="D530" s="296"/>
      <c r="E530" s="296"/>
      <c r="F530" s="296"/>
      <c r="G530" s="296"/>
      <c r="H530" s="296"/>
      <c r="I530" s="296"/>
      <c r="J530" s="295"/>
      <c r="K530" s="296"/>
      <c r="L530" s="296"/>
      <c r="M530" s="296"/>
      <c r="N530" s="297"/>
      <c r="O530" s="296"/>
      <c r="P530" s="296"/>
      <c r="Q530" s="298"/>
      <c r="R530" s="296"/>
      <c r="S530" s="296"/>
      <c r="T530" s="298"/>
      <c r="U530" s="298"/>
      <c r="V530" s="297"/>
      <c r="W530" s="298"/>
      <c r="X530" s="298"/>
      <c r="Y530" s="298"/>
      <c r="Z530" s="298"/>
      <c r="AA530" s="298"/>
      <c r="AB530" s="55"/>
      <c r="AC530" s="155"/>
    </row>
    <row r="531" ht="15.75" customHeight="1">
      <c r="A531" s="295"/>
      <c r="B531" s="296"/>
      <c r="C531" s="296"/>
      <c r="D531" s="296"/>
      <c r="E531" s="296"/>
      <c r="F531" s="296"/>
      <c r="G531" s="296"/>
      <c r="H531" s="296"/>
      <c r="I531" s="296"/>
      <c r="J531" s="295"/>
      <c r="K531" s="296"/>
      <c r="L531" s="296"/>
      <c r="M531" s="296"/>
      <c r="N531" s="297"/>
      <c r="O531" s="296"/>
      <c r="P531" s="296"/>
      <c r="Q531" s="298"/>
      <c r="R531" s="296"/>
      <c r="S531" s="296"/>
      <c r="T531" s="298"/>
      <c r="U531" s="298"/>
      <c r="V531" s="297"/>
      <c r="W531" s="298"/>
      <c r="X531" s="298"/>
      <c r="Y531" s="298"/>
      <c r="Z531" s="298"/>
      <c r="AA531" s="298"/>
      <c r="AB531" s="55"/>
      <c r="AC531" s="155"/>
    </row>
    <row r="532" ht="15.75" customHeight="1">
      <c r="A532" s="295"/>
      <c r="B532" s="296"/>
      <c r="C532" s="296"/>
      <c r="D532" s="296"/>
      <c r="E532" s="296"/>
      <c r="F532" s="296"/>
      <c r="G532" s="296"/>
      <c r="H532" s="296"/>
      <c r="I532" s="296"/>
      <c r="J532" s="295"/>
      <c r="K532" s="296"/>
      <c r="L532" s="296"/>
      <c r="M532" s="296"/>
      <c r="N532" s="297"/>
      <c r="O532" s="296"/>
      <c r="P532" s="296"/>
      <c r="Q532" s="298"/>
      <c r="R532" s="296"/>
      <c r="S532" s="296"/>
      <c r="T532" s="298"/>
      <c r="U532" s="298"/>
      <c r="V532" s="297"/>
      <c r="W532" s="298"/>
      <c r="X532" s="298"/>
      <c r="Y532" s="298"/>
      <c r="Z532" s="298"/>
      <c r="AA532" s="298"/>
      <c r="AB532" s="55"/>
      <c r="AC532" s="155"/>
    </row>
    <row r="533" ht="15.75" customHeight="1">
      <c r="A533" s="295"/>
      <c r="B533" s="296"/>
      <c r="C533" s="296"/>
      <c r="D533" s="296"/>
      <c r="E533" s="296"/>
      <c r="F533" s="296"/>
      <c r="G533" s="296"/>
      <c r="H533" s="296"/>
      <c r="I533" s="296"/>
      <c r="J533" s="295"/>
      <c r="K533" s="296"/>
      <c r="L533" s="296"/>
      <c r="M533" s="296"/>
      <c r="N533" s="297"/>
      <c r="O533" s="296"/>
      <c r="P533" s="296"/>
      <c r="Q533" s="298"/>
      <c r="R533" s="296"/>
      <c r="S533" s="296"/>
      <c r="T533" s="298"/>
      <c r="U533" s="298"/>
      <c r="V533" s="297"/>
      <c r="W533" s="298"/>
      <c r="X533" s="298"/>
      <c r="Y533" s="298"/>
      <c r="Z533" s="298"/>
      <c r="AA533" s="298"/>
      <c r="AB533" s="55"/>
      <c r="AC533" s="155"/>
    </row>
    <row r="534" ht="15.75" customHeight="1">
      <c r="A534" s="295"/>
      <c r="B534" s="296"/>
      <c r="C534" s="296"/>
      <c r="D534" s="296"/>
      <c r="E534" s="296"/>
      <c r="F534" s="296"/>
      <c r="G534" s="296"/>
      <c r="H534" s="296"/>
      <c r="I534" s="296"/>
      <c r="J534" s="295"/>
      <c r="K534" s="296"/>
      <c r="L534" s="296"/>
      <c r="M534" s="296"/>
      <c r="N534" s="297"/>
      <c r="O534" s="296"/>
      <c r="P534" s="296"/>
      <c r="Q534" s="298"/>
      <c r="R534" s="296"/>
      <c r="S534" s="296"/>
      <c r="T534" s="298"/>
      <c r="U534" s="298"/>
      <c r="V534" s="297"/>
      <c r="W534" s="298"/>
      <c r="X534" s="298"/>
      <c r="Y534" s="298"/>
      <c r="Z534" s="298"/>
      <c r="AA534" s="298"/>
      <c r="AB534" s="55"/>
      <c r="AC534" s="155"/>
    </row>
    <row r="535" ht="15.75" customHeight="1">
      <c r="A535" s="295"/>
      <c r="B535" s="296"/>
      <c r="C535" s="296"/>
      <c r="D535" s="296"/>
      <c r="E535" s="296"/>
      <c r="F535" s="296"/>
      <c r="G535" s="296"/>
      <c r="H535" s="296"/>
      <c r="I535" s="296"/>
      <c r="J535" s="295"/>
      <c r="K535" s="296"/>
      <c r="L535" s="296"/>
      <c r="M535" s="296"/>
      <c r="N535" s="297"/>
      <c r="O535" s="296"/>
      <c r="P535" s="296"/>
      <c r="Q535" s="298"/>
      <c r="R535" s="296"/>
      <c r="S535" s="296"/>
      <c r="T535" s="298"/>
      <c r="U535" s="298"/>
      <c r="V535" s="297"/>
      <c r="W535" s="298"/>
      <c r="X535" s="298"/>
      <c r="Y535" s="298"/>
      <c r="Z535" s="298"/>
      <c r="AA535" s="298"/>
      <c r="AB535" s="55"/>
      <c r="AC535" s="155"/>
    </row>
    <row r="536" ht="15.75" customHeight="1">
      <c r="A536" s="295"/>
      <c r="B536" s="296"/>
      <c r="C536" s="296"/>
      <c r="D536" s="296"/>
      <c r="E536" s="296"/>
      <c r="F536" s="296"/>
      <c r="G536" s="296"/>
      <c r="H536" s="296"/>
      <c r="I536" s="296"/>
      <c r="J536" s="295"/>
      <c r="K536" s="296"/>
      <c r="L536" s="296"/>
      <c r="M536" s="296"/>
      <c r="N536" s="297"/>
      <c r="O536" s="296"/>
      <c r="P536" s="296"/>
      <c r="Q536" s="298"/>
      <c r="R536" s="296"/>
      <c r="S536" s="296"/>
      <c r="T536" s="298"/>
      <c r="U536" s="298"/>
      <c r="V536" s="297"/>
      <c r="W536" s="298"/>
      <c r="X536" s="298"/>
      <c r="Y536" s="298"/>
      <c r="Z536" s="298"/>
      <c r="AA536" s="298"/>
      <c r="AB536" s="55"/>
      <c r="AC536" s="155"/>
    </row>
    <row r="537" ht="15.75" customHeight="1">
      <c r="A537" s="295"/>
      <c r="B537" s="296"/>
      <c r="C537" s="296"/>
      <c r="D537" s="296"/>
      <c r="E537" s="296"/>
      <c r="F537" s="296"/>
      <c r="G537" s="296"/>
      <c r="H537" s="296"/>
      <c r="I537" s="296"/>
      <c r="J537" s="295"/>
      <c r="K537" s="296"/>
      <c r="L537" s="296"/>
      <c r="M537" s="296"/>
      <c r="N537" s="297"/>
      <c r="O537" s="296"/>
      <c r="P537" s="296"/>
      <c r="Q537" s="298"/>
      <c r="R537" s="296"/>
      <c r="S537" s="296"/>
      <c r="T537" s="298"/>
      <c r="U537" s="298"/>
      <c r="V537" s="297"/>
      <c r="W537" s="298"/>
      <c r="X537" s="298"/>
      <c r="Y537" s="298"/>
      <c r="Z537" s="298"/>
      <c r="AA537" s="298"/>
      <c r="AB537" s="55"/>
      <c r="AC537" s="155"/>
    </row>
    <row r="538" ht="15.75" customHeight="1">
      <c r="A538" s="295"/>
      <c r="B538" s="296"/>
      <c r="C538" s="296"/>
      <c r="D538" s="296"/>
      <c r="E538" s="296"/>
      <c r="F538" s="296"/>
      <c r="G538" s="296"/>
      <c r="H538" s="296"/>
      <c r="I538" s="296"/>
      <c r="J538" s="295"/>
      <c r="K538" s="296"/>
      <c r="L538" s="296"/>
      <c r="M538" s="296"/>
      <c r="N538" s="297"/>
      <c r="O538" s="296"/>
      <c r="P538" s="296"/>
      <c r="Q538" s="298"/>
      <c r="R538" s="296"/>
      <c r="S538" s="296"/>
      <c r="T538" s="298"/>
      <c r="U538" s="298"/>
      <c r="V538" s="297"/>
      <c r="W538" s="298"/>
      <c r="X538" s="298"/>
      <c r="Y538" s="298"/>
      <c r="Z538" s="298"/>
      <c r="AA538" s="298"/>
      <c r="AB538" s="55"/>
      <c r="AC538" s="155"/>
    </row>
    <row r="539" ht="15.75" customHeight="1">
      <c r="A539" s="295"/>
      <c r="B539" s="296"/>
      <c r="C539" s="296"/>
      <c r="D539" s="296"/>
      <c r="E539" s="296"/>
      <c r="F539" s="296"/>
      <c r="G539" s="296"/>
      <c r="H539" s="296"/>
      <c r="I539" s="296"/>
      <c r="J539" s="295"/>
      <c r="K539" s="296"/>
      <c r="L539" s="296"/>
      <c r="M539" s="296"/>
      <c r="N539" s="297"/>
      <c r="O539" s="296"/>
      <c r="P539" s="296"/>
      <c r="Q539" s="298"/>
      <c r="R539" s="296"/>
      <c r="S539" s="296"/>
      <c r="T539" s="298"/>
      <c r="U539" s="298"/>
      <c r="V539" s="297"/>
      <c r="W539" s="298"/>
      <c r="X539" s="298"/>
      <c r="Y539" s="298"/>
      <c r="Z539" s="298"/>
      <c r="AA539" s="298"/>
      <c r="AB539" s="55"/>
      <c r="AC539" s="155"/>
    </row>
    <row r="540" ht="15.75" customHeight="1">
      <c r="A540" s="295"/>
      <c r="B540" s="296"/>
      <c r="C540" s="296"/>
      <c r="D540" s="296"/>
      <c r="E540" s="296"/>
      <c r="F540" s="296"/>
      <c r="G540" s="296"/>
      <c r="H540" s="296"/>
      <c r="I540" s="296"/>
      <c r="J540" s="295"/>
      <c r="K540" s="296"/>
      <c r="L540" s="296"/>
      <c r="M540" s="296"/>
      <c r="N540" s="297"/>
      <c r="O540" s="296"/>
      <c r="P540" s="296"/>
      <c r="Q540" s="298"/>
      <c r="R540" s="296"/>
      <c r="S540" s="296"/>
      <c r="T540" s="298"/>
      <c r="U540" s="298"/>
      <c r="V540" s="297"/>
      <c r="W540" s="298"/>
      <c r="X540" s="298"/>
      <c r="Y540" s="298"/>
      <c r="Z540" s="298"/>
      <c r="AA540" s="298"/>
      <c r="AB540" s="55"/>
      <c r="AC540" s="155"/>
    </row>
    <row r="541" ht="15.75" customHeight="1">
      <c r="A541" s="295"/>
      <c r="B541" s="296"/>
      <c r="C541" s="296"/>
      <c r="D541" s="296"/>
      <c r="E541" s="296"/>
      <c r="F541" s="296"/>
      <c r="G541" s="296"/>
      <c r="H541" s="296"/>
      <c r="I541" s="296"/>
      <c r="J541" s="295"/>
      <c r="K541" s="296"/>
      <c r="L541" s="296"/>
      <c r="M541" s="296"/>
      <c r="N541" s="297"/>
      <c r="O541" s="296"/>
      <c r="P541" s="296"/>
      <c r="Q541" s="298"/>
      <c r="R541" s="296"/>
      <c r="S541" s="296"/>
      <c r="T541" s="298"/>
      <c r="U541" s="298"/>
      <c r="V541" s="297"/>
      <c r="W541" s="298"/>
      <c r="X541" s="298"/>
      <c r="Y541" s="298"/>
      <c r="Z541" s="298"/>
      <c r="AA541" s="298"/>
      <c r="AB541" s="55"/>
      <c r="AC541" s="155"/>
    </row>
    <row r="542" ht="15.75" customHeight="1">
      <c r="A542" s="295"/>
      <c r="B542" s="296"/>
      <c r="C542" s="296"/>
      <c r="D542" s="296"/>
      <c r="E542" s="296"/>
      <c r="F542" s="296"/>
      <c r="G542" s="296"/>
      <c r="H542" s="296"/>
      <c r="I542" s="296"/>
      <c r="J542" s="295"/>
      <c r="K542" s="296"/>
      <c r="L542" s="296"/>
      <c r="M542" s="296"/>
      <c r="N542" s="297"/>
      <c r="O542" s="296"/>
      <c r="P542" s="296"/>
      <c r="Q542" s="298"/>
      <c r="R542" s="296"/>
      <c r="S542" s="296"/>
      <c r="T542" s="298"/>
      <c r="U542" s="298"/>
      <c r="V542" s="297"/>
      <c r="W542" s="298"/>
      <c r="X542" s="298"/>
      <c r="Y542" s="298"/>
      <c r="Z542" s="298"/>
      <c r="AA542" s="298"/>
      <c r="AB542" s="55"/>
      <c r="AC542" s="155"/>
    </row>
    <row r="543" ht="15.75" customHeight="1">
      <c r="A543" s="295"/>
      <c r="B543" s="296"/>
      <c r="C543" s="296"/>
      <c r="D543" s="296"/>
      <c r="E543" s="296"/>
      <c r="F543" s="296"/>
      <c r="G543" s="296"/>
      <c r="H543" s="296"/>
      <c r="I543" s="296"/>
      <c r="J543" s="295"/>
      <c r="K543" s="296"/>
      <c r="L543" s="296"/>
      <c r="M543" s="296"/>
      <c r="N543" s="297"/>
      <c r="O543" s="296"/>
      <c r="P543" s="296"/>
      <c r="Q543" s="298"/>
      <c r="R543" s="296"/>
      <c r="S543" s="296"/>
      <c r="T543" s="298"/>
      <c r="U543" s="298"/>
      <c r="V543" s="297"/>
      <c r="W543" s="298"/>
      <c r="X543" s="298"/>
      <c r="Y543" s="298"/>
      <c r="Z543" s="298"/>
      <c r="AA543" s="298"/>
      <c r="AB543" s="55"/>
      <c r="AC543" s="155"/>
    </row>
    <row r="544" ht="15.75" customHeight="1">
      <c r="A544" s="295"/>
      <c r="B544" s="296"/>
      <c r="C544" s="296"/>
      <c r="D544" s="296"/>
      <c r="E544" s="296"/>
      <c r="F544" s="296"/>
      <c r="G544" s="296"/>
      <c r="H544" s="296"/>
      <c r="I544" s="296"/>
      <c r="J544" s="295"/>
      <c r="K544" s="296"/>
      <c r="L544" s="296"/>
      <c r="M544" s="296"/>
      <c r="N544" s="297"/>
      <c r="O544" s="296"/>
      <c r="P544" s="296"/>
      <c r="Q544" s="298"/>
      <c r="R544" s="296"/>
      <c r="S544" s="296"/>
      <c r="T544" s="298"/>
      <c r="U544" s="298"/>
      <c r="V544" s="297"/>
      <c r="W544" s="298"/>
      <c r="X544" s="298"/>
      <c r="Y544" s="298"/>
      <c r="Z544" s="298"/>
      <c r="AA544" s="298"/>
      <c r="AB544" s="55"/>
      <c r="AC544" s="155"/>
    </row>
    <row r="545" ht="15.75" customHeight="1">
      <c r="A545" s="295"/>
      <c r="B545" s="296"/>
      <c r="C545" s="296"/>
      <c r="D545" s="296"/>
      <c r="E545" s="296"/>
      <c r="F545" s="296"/>
      <c r="G545" s="296"/>
      <c r="H545" s="296"/>
      <c r="I545" s="296"/>
      <c r="J545" s="295"/>
      <c r="K545" s="296"/>
      <c r="L545" s="296"/>
      <c r="M545" s="296"/>
      <c r="N545" s="297"/>
      <c r="O545" s="296"/>
      <c r="P545" s="296"/>
      <c r="Q545" s="298"/>
      <c r="R545" s="296"/>
      <c r="S545" s="296"/>
      <c r="T545" s="298"/>
      <c r="U545" s="298"/>
      <c r="V545" s="297"/>
      <c r="W545" s="298"/>
      <c r="X545" s="298"/>
      <c r="Y545" s="298"/>
      <c r="Z545" s="298"/>
      <c r="AA545" s="298"/>
      <c r="AB545" s="55"/>
      <c r="AC545" s="155"/>
    </row>
    <row r="546" ht="15.75" customHeight="1">
      <c r="A546" s="295"/>
      <c r="B546" s="296"/>
      <c r="C546" s="296"/>
      <c r="D546" s="296"/>
      <c r="E546" s="296"/>
      <c r="F546" s="296"/>
      <c r="G546" s="296"/>
      <c r="H546" s="296"/>
      <c r="I546" s="296"/>
      <c r="J546" s="295"/>
      <c r="K546" s="296"/>
      <c r="L546" s="296"/>
      <c r="M546" s="296"/>
      <c r="N546" s="297"/>
      <c r="O546" s="296"/>
      <c r="P546" s="296"/>
      <c r="Q546" s="298"/>
      <c r="R546" s="296"/>
      <c r="S546" s="296"/>
      <c r="T546" s="298"/>
      <c r="U546" s="298"/>
      <c r="V546" s="297"/>
      <c r="W546" s="298"/>
      <c r="X546" s="298"/>
      <c r="Y546" s="298"/>
      <c r="Z546" s="298"/>
      <c r="AA546" s="298"/>
      <c r="AB546" s="55"/>
      <c r="AC546" s="155"/>
    </row>
    <row r="547" ht="15.75" customHeight="1">
      <c r="A547" s="295"/>
      <c r="B547" s="296"/>
      <c r="C547" s="296"/>
      <c r="D547" s="296"/>
      <c r="E547" s="296"/>
      <c r="F547" s="296"/>
      <c r="G547" s="296"/>
      <c r="H547" s="296"/>
      <c r="I547" s="296"/>
      <c r="J547" s="295"/>
      <c r="K547" s="296"/>
      <c r="L547" s="296"/>
      <c r="M547" s="296"/>
      <c r="N547" s="297"/>
      <c r="O547" s="296"/>
      <c r="P547" s="296"/>
      <c r="Q547" s="298"/>
      <c r="R547" s="296"/>
      <c r="S547" s="296"/>
      <c r="T547" s="298"/>
      <c r="U547" s="298"/>
      <c r="V547" s="297"/>
      <c r="W547" s="298"/>
      <c r="X547" s="298"/>
      <c r="Y547" s="298"/>
      <c r="Z547" s="298"/>
      <c r="AA547" s="298"/>
      <c r="AB547" s="55"/>
      <c r="AC547" s="155"/>
    </row>
    <row r="548" ht="15.75" customHeight="1">
      <c r="A548" s="295"/>
      <c r="B548" s="296"/>
      <c r="C548" s="296"/>
      <c r="D548" s="296"/>
      <c r="E548" s="296"/>
      <c r="F548" s="296"/>
      <c r="G548" s="296"/>
      <c r="H548" s="296"/>
      <c r="I548" s="296"/>
      <c r="J548" s="295"/>
      <c r="K548" s="296"/>
      <c r="L548" s="296"/>
      <c r="M548" s="296"/>
      <c r="N548" s="297"/>
      <c r="O548" s="296"/>
      <c r="P548" s="296"/>
      <c r="Q548" s="298"/>
      <c r="R548" s="296"/>
      <c r="S548" s="296"/>
      <c r="T548" s="298"/>
      <c r="U548" s="298"/>
      <c r="V548" s="297"/>
      <c r="W548" s="298"/>
      <c r="X548" s="298"/>
      <c r="Y548" s="298"/>
      <c r="Z548" s="298"/>
      <c r="AA548" s="298"/>
      <c r="AB548" s="55"/>
      <c r="AC548" s="155"/>
    </row>
    <row r="549" ht="15.75" customHeight="1">
      <c r="A549" s="295"/>
      <c r="B549" s="296"/>
      <c r="C549" s="296"/>
      <c r="D549" s="296"/>
      <c r="E549" s="296"/>
      <c r="F549" s="296"/>
      <c r="G549" s="296"/>
      <c r="H549" s="296"/>
      <c r="I549" s="296"/>
      <c r="J549" s="295"/>
      <c r="K549" s="296"/>
      <c r="L549" s="296"/>
      <c r="M549" s="296"/>
      <c r="N549" s="297"/>
      <c r="O549" s="296"/>
      <c r="P549" s="296"/>
      <c r="Q549" s="298"/>
      <c r="R549" s="296"/>
      <c r="S549" s="296"/>
      <c r="T549" s="298"/>
      <c r="U549" s="298"/>
      <c r="V549" s="297"/>
      <c r="W549" s="298"/>
      <c r="X549" s="298"/>
      <c r="Y549" s="298"/>
      <c r="Z549" s="298"/>
      <c r="AA549" s="298"/>
      <c r="AB549" s="55"/>
      <c r="AC549" s="155"/>
    </row>
    <row r="550" ht="15.75" customHeight="1">
      <c r="A550" s="295"/>
      <c r="B550" s="296"/>
      <c r="C550" s="296"/>
      <c r="D550" s="296"/>
      <c r="E550" s="296"/>
      <c r="F550" s="296"/>
      <c r="G550" s="296"/>
      <c r="H550" s="296"/>
      <c r="I550" s="296"/>
      <c r="J550" s="295"/>
      <c r="K550" s="296"/>
      <c r="L550" s="296"/>
      <c r="M550" s="296"/>
      <c r="N550" s="297"/>
      <c r="O550" s="296"/>
      <c r="P550" s="296"/>
      <c r="Q550" s="298"/>
      <c r="R550" s="296"/>
      <c r="S550" s="296"/>
      <c r="T550" s="298"/>
      <c r="U550" s="298"/>
      <c r="V550" s="297"/>
      <c r="W550" s="298"/>
      <c r="X550" s="298"/>
      <c r="Y550" s="298"/>
      <c r="Z550" s="298"/>
      <c r="AA550" s="298"/>
      <c r="AB550" s="55"/>
      <c r="AC550" s="155"/>
    </row>
    <row r="551" ht="15.75" customHeight="1">
      <c r="A551" s="295"/>
      <c r="B551" s="296"/>
      <c r="C551" s="296"/>
      <c r="D551" s="296"/>
      <c r="E551" s="296"/>
      <c r="F551" s="296"/>
      <c r="G551" s="296"/>
      <c r="H551" s="296"/>
      <c r="I551" s="296"/>
      <c r="J551" s="295"/>
      <c r="K551" s="296"/>
      <c r="L551" s="296"/>
      <c r="M551" s="296"/>
      <c r="N551" s="297"/>
      <c r="O551" s="296"/>
      <c r="P551" s="296"/>
      <c r="Q551" s="298"/>
      <c r="R551" s="296"/>
      <c r="S551" s="296"/>
      <c r="T551" s="298"/>
      <c r="U551" s="298"/>
      <c r="V551" s="297"/>
      <c r="W551" s="298"/>
      <c r="X551" s="298"/>
      <c r="Y551" s="298"/>
      <c r="Z551" s="298"/>
      <c r="AA551" s="298"/>
      <c r="AB551" s="55"/>
      <c r="AC551" s="155"/>
    </row>
    <row r="552" ht="15.75" customHeight="1">
      <c r="A552" s="295"/>
      <c r="B552" s="296"/>
      <c r="C552" s="296"/>
      <c r="D552" s="296"/>
      <c r="E552" s="296"/>
      <c r="F552" s="296"/>
      <c r="G552" s="296"/>
      <c r="H552" s="296"/>
      <c r="I552" s="296"/>
      <c r="J552" s="295"/>
      <c r="K552" s="296"/>
      <c r="L552" s="296"/>
      <c r="M552" s="296"/>
      <c r="N552" s="297"/>
      <c r="O552" s="296"/>
      <c r="P552" s="296"/>
      <c r="Q552" s="298"/>
      <c r="R552" s="296"/>
      <c r="S552" s="296"/>
      <c r="T552" s="298"/>
      <c r="U552" s="298"/>
      <c r="V552" s="297"/>
      <c r="W552" s="298"/>
      <c r="X552" s="298"/>
      <c r="Y552" s="298"/>
      <c r="Z552" s="298"/>
      <c r="AA552" s="298"/>
      <c r="AB552" s="55"/>
      <c r="AC552" s="155"/>
    </row>
    <row r="553" ht="15.75" customHeight="1">
      <c r="A553" s="295"/>
      <c r="B553" s="296"/>
      <c r="C553" s="296"/>
      <c r="D553" s="296"/>
      <c r="E553" s="296"/>
      <c r="F553" s="296"/>
      <c r="G553" s="296"/>
      <c r="H553" s="296"/>
      <c r="I553" s="296"/>
      <c r="J553" s="295"/>
      <c r="K553" s="296"/>
      <c r="L553" s="296"/>
      <c r="M553" s="296"/>
      <c r="N553" s="297"/>
      <c r="O553" s="296"/>
      <c r="P553" s="296"/>
      <c r="Q553" s="298"/>
      <c r="R553" s="296"/>
      <c r="S553" s="296"/>
      <c r="T553" s="298"/>
      <c r="U553" s="298"/>
      <c r="V553" s="297"/>
      <c r="W553" s="298"/>
      <c r="X553" s="298"/>
      <c r="Y553" s="298"/>
      <c r="Z553" s="298"/>
      <c r="AA553" s="298"/>
      <c r="AB553" s="55"/>
      <c r="AC553" s="155"/>
    </row>
    <row r="554" ht="15.75" customHeight="1">
      <c r="A554" s="295"/>
      <c r="B554" s="296"/>
      <c r="C554" s="296"/>
      <c r="D554" s="296"/>
      <c r="E554" s="296"/>
      <c r="F554" s="296"/>
      <c r="G554" s="296"/>
      <c r="H554" s="296"/>
      <c r="I554" s="296"/>
      <c r="J554" s="295"/>
      <c r="K554" s="296"/>
      <c r="L554" s="296"/>
      <c r="M554" s="296"/>
      <c r="N554" s="297"/>
      <c r="O554" s="296"/>
      <c r="P554" s="296"/>
      <c r="Q554" s="298"/>
      <c r="R554" s="296"/>
      <c r="S554" s="296"/>
      <c r="T554" s="298"/>
      <c r="U554" s="298"/>
      <c r="V554" s="297"/>
      <c r="W554" s="298"/>
      <c r="X554" s="298"/>
      <c r="Y554" s="298"/>
      <c r="Z554" s="298"/>
      <c r="AA554" s="298"/>
      <c r="AB554" s="55"/>
      <c r="AC554" s="155"/>
    </row>
    <row r="555" ht="15.75" customHeight="1">
      <c r="A555" s="295"/>
      <c r="B555" s="296"/>
      <c r="C555" s="296"/>
      <c r="D555" s="296"/>
      <c r="E555" s="296"/>
      <c r="F555" s="296"/>
      <c r="G555" s="296"/>
      <c r="H555" s="296"/>
      <c r="I555" s="296"/>
      <c r="J555" s="295"/>
      <c r="K555" s="296"/>
      <c r="L555" s="296"/>
      <c r="M555" s="296"/>
      <c r="N555" s="297"/>
      <c r="O555" s="296"/>
      <c r="P555" s="296"/>
      <c r="Q555" s="298"/>
      <c r="R555" s="296"/>
      <c r="S555" s="296"/>
      <c r="T555" s="298"/>
      <c r="U555" s="298"/>
      <c r="V555" s="297"/>
      <c r="W555" s="298"/>
      <c r="X555" s="298"/>
      <c r="Y555" s="298"/>
      <c r="Z555" s="298"/>
      <c r="AA555" s="298"/>
      <c r="AB555" s="55"/>
      <c r="AC555" s="155"/>
    </row>
    <row r="556" ht="15.75" customHeight="1">
      <c r="A556" s="295"/>
      <c r="B556" s="296"/>
      <c r="C556" s="296"/>
      <c r="D556" s="296"/>
      <c r="E556" s="296"/>
      <c r="F556" s="296"/>
      <c r="G556" s="296"/>
      <c r="H556" s="296"/>
      <c r="I556" s="296"/>
      <c r="J556" s="295"/>
      <c r="K556" s="296"/>
      <c r="L556" s="296"/>
      <c r="M556" s="296"/>
      <c r="N556" s="297"/>
      <c r="O556" s="296"/>
      <c r="P556" s="296"/>
      <c r="Q556" s="298"/>
      <c r="R556" s="296"/>
      <c r="S556" s="296"/>
      <c r="T556" s="298"/>
      <c r="U556" s="298"/>
      <c r="V556" s="297"/>
      <c r="W556" s="298"/>
      <c r="X556" s="298"/>
      <c r="Y556" s="298"/>
      <c r="Z556" s="298"/>
      <c r="AA556" s="298"/>
      <c r="AB556" s="55"/>
      <c r="AC556" s="155"/>
    </row>
    <row r="557" ht="15.75" customHeight="1">
      <c r="A557" s="295"/>
      <c r="B557" s="296"/>
      <c r="C557" s="296"/>
      <c r="D557" s="296"/>
      <c r="E557" s="296"/>
      <c r="F557" s="296"/>
      <c r="G557" s="296"/>
      <c r="H557" s="296"/>
      <c r="I557" s="296"/>
      <c r="J557" s="295"/>
      <c r="K557" s="296"/>
      <c r="L557" s="296"/>
      <c r="M557" s="296"/>
      <c r="N557" s="297"/>
      <c r="O557" s="296"/>
      <c r="P557" s="296"/>
      <c r="Q557" s="298"/>
      <c r="R557" s="296"/>
      <c r="S557" s="296"/>
      <c r="T557" s="298"/>
      <c r="U557" s="298"/>
      <c r="V557" s="297"/>
      <c r="W557" s="298"/>
      <c r="X557" s="298"/>
      <c r="Y557" s="298"/>
      <c r="Z557" s="298"/>
      <c r="AA557" s="298"/>
      <c r="AB557" s="55"/>
      <c r="AC557" s="155"/>
    </row>
    <row r="558" ht="15.75" customHeight="1">
      <c r="A558" s="295"/>
      <c r="B558" s="296"/>
      <c r="C558" s="296"/>
      <c r="D558" s="296"/>
      <c r="E558" s="296"/>
      <c r="F558" s="296"/>
      <c r="G558" s="296"/>
      <c r="H558" s="296"/>
      <c r="I558" s="296"/>
      <c r="J558" s="295"/>
      <c r="K558" s="296"/>
      <c r="L558" s="296"/>
      <c r="M558" s="296"/>
      <c r="N558" s="297"/>
      <c r="O558" s="296"/>
      <c r="P558" s="296"/>
      <c r="Q558" s="298"/>
      <c r="R558" s="296"/>
      <c r="S558" s="296"/>
      <c r="T558" s="298"/>
      <c r="U558" s="298"/>
      <c r="V558" s="297"/>
      <c r="W558" s="298"/>
      <c r="X558" s="298"/>
      <c r="Y558" s="298"/>
      <c r="Z558" s="298"/>
      <c r="AA558" s="298"/>
      <c r="AB558" s="55"/>
      <c r="AC558" s="155"/>
    </row>
    <row r="559" ht="15.75" customHeight="1">
      <c r="A559" s="295"/>
      <c r="B559" s="296"/>
      <c r="C559" s="296"/>
      <c r="D559" s="296"/>
      <c r="E559" s="296"/>
      <c r="F559" s="296"/>
      <c r="G559" s="296"/>
      <c r="H559" s="296"/>
      <c r="I559" s="296"/>
      <c r="J559" s="295"/>
      <c r="K559" s="296"/>
      <c r="L559" s="296"/>
      <c r="M559" s="296"/>
      <c r="N559" s="297"/>
      <c r="O559" s="296"/>
      <c r="P559" s="296"/>
      <c r="Q559" s="298"/>
      <c r="R559" s="296"/>
      <c r="S559" s="296"/>
      <c r="T559" s="298"/>
      <c r="U559" s="298"/>
      <c r="V559" s="297"/>
      <c r="W559" s="298"/>
      <c r="X559" s="298"/>
      <c r="Y559" s="298"/>
      <c r="Z559" s="298"/>
      <c r="AA559" s="298"/>
      <c r="AB559" s="55"/>
      <c r="AC559" s="155"/>
    </row>
    <row r="560" ht="15.75" customHeight="1">
      <c r="A560" s="295"/>
      <c r="B560" s="296"/>
      <c r="C560" s="296"/>
      <c r="D560" s="296"/>
      <c r="E560" s="296"/>
      <c r="F560" s="296"/>
      <c r="G560" s="296"/>
      <c r="H560" s="296"/>
      <c r="I560" s="296"/>
      <c r="J560" s="295"/>
      <c r="K560" s="296"/>
      <c r="L560" s="296"/>
      <c r="M560" s="296"/>
      <c r="N560" s="297"/>
      <c r="O560" s="296"/>
      <c r="P560" s="296"/>
      <c r="Q560" s="298"/>
      <c r="R560" s="296"/>
      <c r="S560" s="296"/>
      <c r="T560" s="298"/>
      <c r="U560" s="298"/>
      <c r="V560" s="297"/>
      <c r="W560" s="298"/>
      <c r="X560" s="298"/>
      <c r="Y560" s="298"/>
      <c r="Z560" s="298"/>
      <c r="AA560" s="298"/>
      <c r="AB560" s="55"/>
      <c r="AC560" s="155"/>
    </row>
    <row r="561" ht="15.75" customHeight="1">
      <c r="A561" s="295"/>
      <c r="B561" s="296"/>
      <c r="C561" s="296"/>
      <c r="D561" s="296"/>
      <c r="E561" s="296"/>
      <c r="F561" s="296"/>
      <c r="G561" s="296"/>
      <c r="H561" s="296"/>
      <c r="I561" s="296"/>
      <c r="J561" s="295"/>
      <c r="K561" s="296"/>
      <c r="L561" s="296"/>
      <c r="M561" s="296"/>
      <c r="N561" s="297"/>
      <c r="O561" s="296"/>
      <c r="P561" s="296"/>
      <c r="Q561" s="298"/>
      <c r="R561" s="296"/>
      <c r="S561" s="296"/>
      <c r="T561" s="298"/>
      <c r="U561" s="298"/>
      <c r="V561" s="297"/>
      <c r="W561" s="298"/>
      <c r="X561" s="298"/>
      <c r="Y561" s="298"/>
      <c r="Z561" s="298"/>
      <c r="AA561" s="298"/>
      <c r="AB561" s="55"/>
      <c r="AC561" s="155"/>
    </row>
    <row r="562" ht="15.75" customHeight="1">
      <c r="A562" s="295"/>
      <c r="B562" s="296"/>
      <c r="C562" s="296"/>
      <c r="D562" s="296"/>
      <c r="E562" s="296"/>
      <c r="F562" s="296"/>
      <c r="G562" s="296"/>
      <c r="H562" s="296"/>
      <c r="I562" s="296"/>
      <c r="J562" s="295"/>
      <c r="K562" s="296"/>
      <c r="L562" s="296"/>
      <c r="M562" s="296"/>
      <c r="N562" s="297"/>
      <c r="O562" s="296"/>
      <c r="P562" s="296"/>
      <c r="Q562" s="298"/>
      <c r="R562" s="296"/>
      <c r="S562" s="296"/>
      <c r="T562" s="298"/>
      <c r="U562" s="298"/>
      <c r="V562" s="297"/>
      <c r="W562" s="298"/>
      <c r="X562" s="298"/>
      <c r="Y562" s="298"/>
      <c r="Z562" s="298"/>
      <c r="AA562" s="298"/>
      <c r="AB562" s="55"/>
      <c r="AC562" s="155"/>
    </row>
    <row r="563" ht="15.75" customHeight="1">
      <c r="A563" s="295"/>
      <c r="B563" s="296"/>
      <c r="C563" s="296"/>
      <c r="D563" s="296"/>
      <c r="E563" s="296"/>
      <c r="F563" s="296"/>
      <c r="G563" s="296"/>
      <c r="H563" s="296"/>
      <c r="I563" s="296"/>
      <c r="J563" s="295"/>
      <c r="K563" s="296"/>
      <c r="L563" s="296"/>
      <c r="M563" s="296"/>
      <c r="N563" s="297"/>
      <c r="O563" s="296"/>
      <c r="P563" s="296"/>
      <c r="Q563" s="298"/>
      <c r="R563" s="296"/>
      <c r="S563" s="296"/>
      <c r="T563" s="298"/>
      <c r="U563" s="298"/>
      <c r="V563" s="297"/>
      <c r="W563" s="298"/>
      <c r="X563" s="298"/>
      <c r="Y563" s="298"/>
      <c r="Z563" s="298"/>
      <c r="AA563" s="298"/>
      <c r="AB563" s="55"/>
      <c r="AC563" s="155"/>
    </row>
    <row r="564" ht="15.75" customHeight="1">
      <c r="A564" s="295"/>
      <c r="B564" s="296"/>
      <c r="C564" s="296"/>
      <c r="D564" s="296"/>
      <c r="E564" s="296"/>
      <c r="F564" s="296"/>
      <c r="G564" s="296"/>
      <c r="H564" s="296"/>
      <c r="I564" s="296"/>
      <c r="J564" s="295"/>
      <c r="K564" s="296"/>
      <c r="L564" s="296"/>
      <c r="M564" s="296"/>
      <c r="N564" s="297"/>
      <c r="O564" s="296"/>
      <c r="P564" s="296"/>
      <c r="Q564" s="298"/>
      <c r="R564" s="296"/>
      <c r="S564" s="296"/>
      <c r="T564" s="298"/>
      <c r="U564" s="298"/>
      <c r="V564" s="297"/>
      <c r="W564" s="298"/>
      <c r="X564" s="298"/>
      <c r="Y564" s="298"/>
      <c r="Z564" s="298"/>
      <c r="AA564" s="298"/>
      <c r="AB564" s="55"/>
      <c r="AC564" s="155"/>
    </row>
    <row r="565" ht="15.75" customHeight="1">
      <c r="A565" s="295"/>
      <c r="B565" s="296"/>
      <c r="C565" s="296"/>
      <c r="D565" s="296"/>
      <c r="E565" s="296"/>
      <c r="F565" s="296"/>
      <c r="G565" s="296"/>
      <c r="H565" s="296"/>
      <c r="I565" s="296"/>
      <c r="J565" s="295"/>
      <c r="K565" s="296"/>
      <c r="L565" s="296"/>
      <c r="M565" s="296"/>
      <c r="N565" s="297"/>
      <c r="O565" s="296"/>
      <c r="P565" s="296"/>
      <c r="Q565" s="298"/>
      <c r="R565" s="296"/>
      <c r="S565" s="296"/>
      <c r="T565" s="298"/>
      <c r="U565" s="298"/>
      <c r="V565" s="297"/>
      <c r="W565" s="298"/>
      <c r="X565" s="298"/>
      <c r="Y565" s="298"/>
      <c r="Z565" s="298"/>
      <c r="AA565" s="298"/>
      <c r="AB565" s="55"/>
      <c r="AC565" s="155"/>
    </row>
    <row r="566" ht="15.75" customHeight="1">
      <c r="A566" s="295"/>
      <c r="B566" s="296"/>
      <c r="C566" s="296"/>
      <c r="D566" s="296"/>
      <c r="E566" s="296"/>
      <c r="F566" s="296"/>
      <c r="G566" s="296"/>
      <c r="H566" s="296"/>
      <c r="I566" s="296"/>
      <c r="J566" s="295"/>
      <c r="K566" s="296"/>
      <c r="L566" s="296"/>
      <c r="M566" s="296"/>
      <c r="N566" s="297"/>
      <c r="O566" s="296"/>
      <c r="P566" s="296"/>
      <c r="Q566" s="298"/>
      <c r="R566" s="296"/>
      <c r="S566" s="296"/>
      <c r="T566" s="298"/>
      <c r="U566" s="298"/>
      <c r="V566" s="297"/>
      <c r="W566" s="298"/>
      <c r="X566" s="298"/>
      <c r="Y566" s="298"/>
      <c r="Z566" s="298"/>
      <c r="AA566" s="298"/>
      <c r="AB566" s="55"/>
      <c r="AC566" s="155"/>
    </row>
    <row r="567" ht="15.75" customHeight="1">
      <c r="A567" s="295"/>
      <c r="B567" s="296"/>
      <c r="C567" s="296"/>
      <c r="D567" s="296"/>
      <c r="E567" s="296"/>
      <c r="F567" s="296"/>
      <c r="G567" s="296"/>
      <c r="H567" s="296"/>
      <c r="I567" s="296"/>
      <c r="J567" s="295"/>
      <c r="K567" s="296"/>
      <c r="L567" s="296"/>
      <c r="M567" s="296"/>
      <c r="N567" s="297"/>
      <c r="O567" s="296"/>
      <c r="P567" s="296"/>
      <c r="Q567" s="298"/>
      <c r="R567" s="296"/>
      <c r="S567" s="296"/>
      <c r="T567" s="298"/>
      <c r="U567" s="298"/>
      <c r="V567" s="297"/>
      <c r="W567" s="298"/>
      <c r="X567" s="298"/>
      <c r="Y567" s="298"/>
      <c r="Z567" s="298"/>
      <c r="AA567" s="298"/>
      <c r="AB567" s="55"/>
      <c r="AC567" s="155"/>
    </row>
    <row r="568" ht="15.75" customHeight="1">
      <c r="A568" s="295"/>
      <c r="B568" s="296"/>
      <c r="C568" s="296"/>
      <c r="D568" s="296"/>
      <c r="E568" s="296"/>
      <c r="F568" s="296"/>
      <c r="G568" s="296"/>
      <c r="H568" s="296"/>
      <c r="I568" s="296"/>
      <c r="J568" s="295"/>
      <c r="K568" s="296"/>
      <c r="L568" s="296"/>
      <c r="M568" s="296"/>
      <c r="N568" s="297"/>
      <c r="O568" s="296"/>
      <c r="P568" s="296"/>
      <c r="Q568" s="298"/>
      <c r="R568" s="296"/>
      <c r="S568" s="296"/>
      <c r="T568" s="298"/>
      <c r="U568" s="298"/>
      <c r="V568" s="297"/>
      <c r="W568" s="298"/>
      <c r="X568" s="298"/>
      <c r="Y568" s="298"/>
      <c r="Z568" s="298"/>
      <c r="AA568" s="298"/>
      <c r="AB568" s="55"/>
      <c r="AC568" s="155"/>
    </row>
    <row r="569" ht="15.75" customHeight="1">
      <c r="A569" s="295"/>
      <c r="B569" s="296"/>
      <c r="C569" s="296"/>
      <c r="D569" s="296"/>
      <c r="E569" s="296"/>
      <c r="F569" s="296"/>
      <c r="G569" s="296"/>
      <c r="H569" s="296"/>
      <c r="I569" s="296"/>
      <c r="J569" s="295"/>
      <c r="K569" s="296"/>
      <c r="L569" s="296"/>
      <c r="M569" s="296"/>
      <c r="N569" s="297"/>
      <c r="O569" s="296"/>
      <c r="P569" s="296"/>
      <c r="Q569" s="298"/>
      <c r="R569" s="296"/>
      <c r="S569" s="296"/>
      <c r="T569" s="298"/>
      <c r="U569" s="298"/>
      <c r="V569" s="297"/>
      <c r="W569" s="298"/>
      <c r="X569" s="298"/>
      <c r="Y569" s="298"/>
      <c r="Z569" s="298"/>
      <c r="AA569" s="298"/>
      <c r="AB569" s="55"/>
      <c r="AC569" s="155"/>
    </row>
    <row r="570" ht="15.75" customHeight="1">
      <c r="A570" s="295"/>
      <c r="B570" s="296"/>
      <c r="C570" s="296"/>
      <c r="D570" s="296"/>
      <c r="E570" s="296"/>
      <c r="F570" s="296"/>
      <c r="G570" s="296"/>
      <c r="H570" s="296"/>
      <c r="I570" s="296"/>
      <c r="J570" s="295"/>
      <c r="K570" s="296"/>
      <c r="L570" s="296"/>
      <c r="M570" s="296"/>
      <c r="N570" s="297"/>
      <c r="O570" s="296"/>
      <c r="P570" s="296"/>
      <c r="Q570" s="298"/>
      <c r="R570" s="296"/>
      <c r="S570" s="296"/>
      <c r="T570" s="298"/>
      <c r="U570" s="298"/>
      <c r="V570" s="297"/>
      <c r="W570" s="298"/>
      <c r="X570" s="298"/>
      <c r="Y570" s="298"/>
      <c r="Z570" s="298"/>
      <c r="AA570" s="298"/>
      <c r="AB570" s="55"/>
      <c r="AC570" s="155"/>
    </row>
    <row r="571" ht="15.75" customHeight="1">
      <c r="A571" s="295"/>
      <c r="B571" s="296"/>
      <c r="C571" s="296"/>
      <c r="D571" s="296"/>
      <c r="E571" s="296"/>
      <c r="F571" s="296"/>
      <c r="G571" s="296"/>
      <c r="H571" s="296"/>
      <c r="I571" s="296"/>
      <c r="J571" s="295"/>
      <c r="K571" s="296"/>
      <c r="L571" s="296"/>
      <c r="M571" s="296"/>
      <c r="N571" s="297"/>
      <c r="O571" s="296"/>
      <c r="P571" s="296"/>
      <c r="Q571" s="298"/>
      <c r="R571" s="296"/>
      <c r="S571" s="296"/>
      <c r="T571" s="298"/>
      <c r="U571" s="298"/>
      <c r="V571" s="297"/>
      <c r="W571" s="298"/>
      <c r="X571" s="298"/>
      <c r="Y571" s="298"/>
      <c r="Z571" s="298"/>
      <c r="AA571" s="298"/>
      <c r="AB571" s="55"/>
      <c r="AC571" s="155"/>
    </row>
    <row r="572" ht="15.75" customHeight="1">
      <c r="A572" s="295"/>
      <c r="B572" s="296"/>
      <c r="C572" s="296"/>
      <c r="D572" s="296"/>
      <c r="E572" s="296"/>
      <c r="F572" s="296"/>
      <c r="G572" s="296"/>
      <c r="H572" s="296"/>
      <c r="I572" s="296"/>
      <c r="J572" s="295"/>
      <c r="K572" s="296"/>
      <c r="L572" s="296"/>
      <c r="M572" s="296"/>
      <c r="N572" s="297"/>
      <c r="O572" s="296"/>
      <c r="P572" s="296"/>
      <c r="Q572" s="298"/>
      <c r="R572" s="296"/>
      <c r="S572" s="296"/>
      <c r="T572" s="298"/>
      <c r="U572" s="298"/>
      <c r="V572" s="297"/>
      <c r="W572" s="298"/>
      <c r="X572" s="298"/>
      <c r="Y572" s="298"/>
      <c r="Z572" s="298"/>
      <c r="AA572" s="298"/>
      <c r="AB572" s="55"/>
      <c r="AC572" s="155"/>
    </row>
    <row r="573" ht="15.75" customHeight="1">
      <c r="A573" s="295"/>
      <c r="B573" s="296"/>
      <c r="C573" s="296"/>
      <c r="D573" s="296"/>
      <c r="E573" s="296"/>
      <c r="F573" s="296"/>
      <c r="G573" s="296"/>
      <c r="H573" s="296"/>
      <c r="I573" s="296"/>
      <c r="J573" s="295"/>
      <c r="K573" s="296"/>
      <c r="L573" s="296"/>
      <c r="M573" s="296"/>
      <c r="N573" s="297"/>
      <c r="O573" s="296"/>
      <c r="P573" s="296"/>
      <c r="Q573" s="298"/>
      <c r="R573" s="296"/>
      <c r="S573" s="296"/>
      <c r="T573" s="298"/>
      <c r="U573" s="298"/>
      <c r="V573" s="297"/>
      <c r="W573" s="298"/>
      <c r="X573" s="298"/>
      <c r="Y573" s="298"/>
      <c r="Z573" s="298"/>
      <c r="AA573" s="298"/>
      <c r="AB573" s="55"/>
      <c r="AC573" s="155"/>
    </row>
    <row r="574" ht="15.75" customHeight="1">
      <c r="A574" s="295"/>
      <c r="B574" s="296"/>
      <c r="C574" s="296"/>
      <c r="D574" s="296"/>
      <c r="E574" s="296"/>
      <c r="F574" s="296"/>
      <c r="G574" s="296"/>
      <c r="H574" s="296"/>
      <c r="I574" s="296"/>
      <c r="J574" s="295"/>
      <c r="K574" s="296"/>
      <c r="L574" s="296"/>
      <c r="M574" s="296"/>
      <c r="N574" s="297"/>
      <c r="O574" s="296"/>
      <c r="P574" s="296"/>
      <c r="Q574" s="298"/>
      <c r="R574" s="296"/>
      <c r="S574" s="296"/>
      <c r="T574" s="298"/>
      <c r="U574" s="298"/>
      <c r="V574" s="297"/>
      <c r="W574" s="298"/>
      <c r="X574" s="298"/>
      <c r="Y574" s="298"/>
      <c r="Z574" s="298"/>
      <c r="AA574" s="298"/>
      <c r="AB574" s="55"/>
      <c r="AC574" s="155"/>
    </row>
    <row r="575" ht="15.75" customHeight="1">
      <c r="A575" s="295"/>
      <c r="B575" s="296"/>
      <c r="C575" s="296"/>
      <c r="D575" s="296"/>
      <c r="E575" s="296"/>
      <c r="F575" s="296"/>
      <c r="G575" s="296"/>
      <c r="H575" s="296"/>
      <c r="I575" s="296"/>
      <c r="J575" s="295"/>
      <c r="K575" s="296"/>
      <c r="L575" s="296"/>
      <c r="M575" s="296"/>
      <c r="N575" s="297"/>
      <c r="O575" s="296"/>
      <c r="P575" s="296"/>
      <c r="Q575" s="298"/>
      <c r="R575" s="296"/>
      <c r="S575" s="296"/>
      <c r="T575" s="298"/>
      <c r="U575" s="298"/>
      <c r="V575" s="297"/>
      <c r="W575" s="298"/>
      <c r="X575" s="298"/>
      <c r="Y575" s="298"/>
      <c r="Z575" s="298"/>
      <c r="AA575" s="298"/>
      <c r="AB575" s="55"/>
      <c r="AC575" s="155"/>
    </row>
    <row r="576" ht="15.75" customHeight="1">
      <c r="A576" s="295"/>
      <c r="B576" s="296"/>
      <c r="C576" s="296"/>
      <c r="D576" s="296"/>
      <c r="E576" s="296"/>
      <c r="F576" s="296"/>
      <c r="G576" s="296"/>
      <c r="H576" s="296"/>
      <c r="I576" s="296"/>
      <c r="J576" s="295"/>
      <c r="K576" s="296"/>
      <c r="L576" s="296"/>
      <c r="M576" s="296"/>
      <c r="N576" s="297"/>
      <c r="O576" s="296"/>
      <c r="P576" s="296"/>
      <c r="Q576" s="298"/>
      <c r="R576" s="296"/>
      <c r="S576" s="296"/>
      <c r="T576" s="298"/>
      <c r="U576" s="298"/>
      <c r="V576" s="297"/>
      <c r="W576" s="298"/>
      <c r="X576" s="298"/>
      <c r="Y576" s="298"/>
      <c r="Z576" s="298"/>
      <c r="AA576" s="298"/>
      <c r="AB576" s="55"/>
      <c r="AC576" s="155"/>
    </row>
    <row r="577" ht="15.75" customHeight="1">
      <c r="A577" s="295"/>
      <c r="B577" s="296"/>
      <c r="C577" s="296"/>
      <c r="D577" s="296"/>
      <c r="E577" s="296"/>
      <c r="F577" s="296"/>
      <c r="G577" s="296"/>
      <c r="H577" s="296"/>
      <c r="I577" s="296"/>
      <c r="J577" s="295"/>
      <c r="K577" s="296"/>
      <c r="L577" s="296"/>
      <c r="M577" s="296"/>
      <c r="N577" s="297"/>
      <c r="O577" s="296"/>
      <c r="P577" s="296"/>
      <c r="Q577" s="298"/>
      <c r="R577" s="296"/>
      <c r="S577" s="296"/>
      <c r="T577" s="298"/>
      <c r="U577" s="298"/>
      <c r="V577" s="297"/>
      <c r="W577" s="298"/>
      <c r="X577" s="298"/>
      <c r="Y577" s="298"/>
      <c r="Z577" s="298"/>
      <c r="AA577" s="298"/>
      <c r="AB577" s="55"/>
      <c r="AC577" s="155"/>
    </row>
    <row r="578" ht="15.75" customHeight="1">
      <c r="A578" s="295"/>
      <c r="B578" s="296"/>
      <c r="C578" s="296"/>
      <c r="D578" s="296"/>
      <c r="E578" s="296"/>
      <c r="F578" s="296"/>
      <c r="G578" s="296"/>
      <c r="H578" s="296"/>
      <c r="I578" s="296"/>
      <c r="J578" s="295"/>
      <c r="K578" s="296"/>
      <c r="L578" s="296"/>
      <c r="M578" s="296"/>
      <c r="N578" s="297"/>
      <c r="O578" s="296"/>
      <c r="P578" s="296"/>
      <c r="Q578" s="298"/>
      <c r="R578" s="296"/>
      <c r="S578" s="296"/>
      <c r="T578" s="298"/>
      <c r="U578" s="298"/>
      <c r="V578" s="297"/>
      <c r="W578" s="298"/>
      <c r="X578" s="298"/>
      <c r="Y578" s="298"/>
      <c r="Z578" s="298"/>
      <c r="AA578" s="298"/>
      <c r="AB578" s="55"/>
      <c r="AC578" s="155"/>
    </row>
    <row r="579" ht="15.75" customHeight="1">
      <c r="A579" s="295"/>
      <c r="B579" s="296"/>
      <c r="C579" s="296"/>
      <c r="D579" s="296"/>
      <c r="E579" s="296"/>
      <c r="F579" s="296"/>
      <c r="G579" s="296"/>
      <c r="H579" s="296"/>
      <c r="I579" s="296"/>
      <c r="J579" s="295"/>
      <c r="K579" s="296"/>
      <c r="L579" s="296"/>
      <c r="M579" s="296"/>
      <c r="N579" s="297"/>
      <c r="O579" s="296"/>
      <c r="P579" s="296"/>
      <c r="Q579" s="298"/>
      <c r="R579" s="296"/>
      <c r="S579" s="296"/>
      <c r="T579" s="298"/>
      <c r="U579" s="298"/>
      <c r="V579" s="297"/>
      <c r="W579" s="298"/>
      <c r="X579" s="298"/>
      <c r="Y579" s="298"/>
      <c r="Z579" s="298"/>
      <c r="AA579" s="298"/>
      <c r="AB579" s="55"/>
      <c r="AC579" s="155"/>
    </row>
    <row r="580" ht="15.75" customHeight="1">
      <c r="A580" s="295"/>
      <c r="B580" s="296"/>
      <c r="C580" s="296"/>
      <c r="D580" s="296"/>
      <c r="E580" s="296"/>
      <c r="F580" s="296"/>
      <c r="G580" s="296"/>
      <c r="H580" s="296"/>
      <c r="I580" s="296"/>
      <c r="J580" s="295"/>
      <c r="K580" s="296"/>
      <c r="L580" s="296"/>
      <c r="M580" s="296"/>
      <c r="N580" s="297"/>
      <c r="O580" s="296"/>
      <c r="P580" s="296"/>
      <c r="Q580" s="298"/>
      <c r="R580" s="296"/>
      <c r="S580" s="296"/>
      <c r="T580" s="298"/>
      <c r="U580" s="298"/>
      <c r="V580" s="297"/>
      <c r="W580" s="298"/>
      <c r="X580" s="298"/>
      <c r="Y580" s="298"/>
      <c r="Z580" s="298"/>
      <c r="AA580" s="298"/>
      <c r="AB580" s="55"/>
      <c r="AC580" s="155"/>
    </row>
    <row r="581" ht="15.75" customHeight="1">
      <c r="A581" s="295"/>
      <c r="B581" s="296"/>
      <c r="C581" s="296"/>
      <c r="D581" s="296"/>
      <c r="E581" s="296"/>
      <c r="F581" s="296"/>
      <c r="G581" s="296"/>
      <c r="H581" s="296"/>
      <c r="I581" s="296"/>
      <c r="J581" s="295"/>
      <c r="K581" s="296"/>
      <c r="L581" s="296"/>
      <c r="M581" s="296"/>
      <c r="N581" s="297"/>
      <c r="O581" s="296"/>
      <c r="P581" s="296"/>
      <c r="Q581" s="298"/>
      <c r="R581" s="296"/>
      <c r="S581" s="296"/>
      <c r="T581" s="298"/>
      <c r="U581" s="298"/>
      <c r="V581" s="297"/>
      <c r="W581" s="298"/>
      <c r="X581" s="298"/>
      <c r="Y581" s="298"/>
      <c r="Z581" s="298"/>
      <c r="AA581" s="298"/>
      <c r="AB581" s="55"/>
      <c r="AC581" s="155"/>
    </row>
    <row r="582" ht="15.75" customHeight="1">
      <c r="A582" s="295"/>
      <c r="B582" s="296"/>
      <c r="C582" s="296"/>
      <c r="D582" s="296"/>
      <c r="E582" s="296"/>
      <c r="F582" s="296"/>
      <c r="G582" s="296"/>
      <c r="H582" s="296"/>
      <c r="I582" s="296"/>
      <c r="J582" s="295"/>
      <c r="K582" s="296"/>
      <c r="L582" s="296"/>
      <c r="M582" s="296"/>
      <c r="N582" s="297"/>
      <c r="O582" s="296"/>
      <c r="P582" s="296"/>
      <c r="Q582" s="298"/>
      <c r="R582" s="296"/>
      <c r="S582" s="296"/>
      <c r="T582" s="298"/>
      <c r="U582" s="298"/>
      <c r="V582" s="297"/>
      <c r="W582" s="298"/>
      <c r="X582" s="298"/>
      <c r="Y582" s="298"/>
      <c r="Z582" s="298"/>
      <c r="AA582" s="298"/>
      <c r="AB582" s="55"/>
      <c r="AC582" s="155"/>
    </row>
    <row r="583" ht="15.75" customHeight="1">
      <c r="A583" s="295"/>
      <c r="B583" s="296"/>
      <c r="C583" s="296"/>
      <c r="D583" s="296"/>
      <c r="E583" s="296"/>
      <c r="F583" s="296"/>
      <c r="G583" s="296"/>
      <c r="H583" s="296"/>
      <c r="I583" s="296"/>
      <c r="J583" s="295"/>
      <c r="K583" s="296"/>
      <c r="L583" s="296"/>
      <c r="M583" s="296"/>
      <c r="N583" s="297"/>
      <c r="O583" s="296"/>
      <c r="P583" s="296"/>
      <c r="Q583" s="298"/>
      <c r="R583" s="296"/>
      <c r="S583" s="296"/>
      <c r="T583" s="298"/>
      <c r="U583" s="298"/>
      <c r="V583" s="297"/>
      <c r="W583" s="298"/>
      <c r="X583" s="298"/>
      <c r="Y583" s="298"/>
      <c r="Z583" s="298"/>
      <c r="AA583" s="298"/>
      <c r="AB583" s="55"/>
      <c r="AC583" s="155"/>
    </row>
    <row r="584" ht="15.75" customHeight="1">
      <c r="A584" s="295"/>
      <c r="B584" s="296"/>
      <c r="C584" s="296"/>
      <c r="D584" s="296"/>
      <c r="E584" s="296"/>
      <c r="F584" s="296"/>
      <c r="G584" s="296"/>
      <c r="H584" s="296"/>
      <c r="I584" s="296"/>
      <c r="J584" s="295"/>
      <c r="K584" s="296"/>
      <c r="L584" s="296"/>
      <c r="M584" s="296"/>
      <c r="N584" s="297"/>
      <c r="O584" s="296"/>
      <c r="P584" s="296"/>
      <c r="Q584" s="298"/>
      <c r="R584" s="296"/>
      <c r="S584" s="296"/>
      <c r="T584" s="298"/>
      <c r="U584" s="298"/>
      <c r="V584" s="297"/>
      <c r="W584" s="298"/>
      <c r="X584" s="298"/>
      <c r="Y584" s="298"/>
      <c r="Z584" s="298"/>
      <c r="AA584" s="298"/>
      <c r="AB584" s="55"/>
      <c r="AC584" s="155"/>
    </row>
    <row r="585" ht="15.75" customHeight="1">
      <c r="A585" s="295"/>
      <c r="B585" s="296"/>
      <c r="C585" s="296"/>
      <c r="D585" s="296"/>
      <c r="E585" s="296"/>
      <c r="F585" s="296"/>
      <c r="G585" s="296"/>
      <c r="H585" s="296"/>
      <c r="I585" s="296"/>
      <c r="J585" s="295"/>
      <c r="K585" s="296"/>
      <c r="L585" s="296"/>
      <c r="M585" s="296"/>
      <c r="N585" s="297"/>
      <c r="O585" s="296"/>
      <c r="P585" s="296"/>
      <c r="Q585" s="298"/>
      <c r="R585" s="296"/>
      <c r="S585" s="296"/>
      <c r="T585" s="298"/>
      <c r="U585" s="298"/>
      <c r="V585" s="297"/>
      <c r="W585" s="298"/>
      <c r="X585" s="298"/>
      <c r="Y585" s="298"/>
      <c r="Z585" s="298"/>
      <c r="AA585" s="298"/>
      <c r="AB585" s="55"/>
      <c r="AC585" s="155"/>
    </row>
    <row r="586" ht="15.75" customHeight="1">
      <c r="A586" s="295"/>
      <c r="B586" s="296"/>
      <c r="C586" s="296"/>
      <c r="D586" s="296"/>
      <c r="E586" s="296"/>
      <c r="F586" s="296"/>
      <c r="G586" s="296"/>
      <c r="H586" s="296"/>
      <c r="I586" s="296"/>
      <c r="J586" s="295"/>
      <c r="K586" s="296"/>
      <c r="L586" s="296"/>
      <c r="M586" s="296"/>
      <c r="N586" s="297"/>
      <c r="O586" s="296"/>
      <c r="P586" s="296"/>
      <c r="Q586" s="298"/>
      <c r="R586" s="296"/>
      <c r="S586" s="296"/>
      <c r="T586" s="298"/>
      <c r="U586" s="298"/>
      <c r="V586" s="297"/>
      <c r="W586" s="298"/>
      <c r="X586" s="298"/>
      <c r="Y586" s="298"/>
      <c r="Z586" s="298"/>
      <c r="AA586" s="298"/>
      <c r="AB586" s="55"/>
      <c r="AC586" s="155"/>
    </row>
    <row r="587" ht="15.75" customHeight="1">
      <c r="A587" s="295"/>
      <c r="B587" s="296"/>
      <c r="C587" s="296"/>
      <c r="D587" s="296"/>
      <c r="E587" s="296"/>
      <c r="F587" s="296"/>
      <c r="G587" s="296"/>
      <c r="H587" s="296"/>
      <c r="I587" s="296"/>
      <c r="J587" s="295"/>
      <c r="K587" s="296"/>
      <c r="L587" s="296"/>
      <c r="M587" s="296"/>
      <c r="N587" s="297"/>
      <c r="O587" s="296"/>
      <c r="P587" s="296"/>
      <c r="Q587" s="298"/>
      <c r="R587" s="296"/>
      <c r="S587" s="296"/>
      <c r="T587" s="298"/>
      <c r="U587" s="298"/>
      <c r="V587" s="297"/>
      <c r="W587" s="298"/>
      <c r="X587" s="298"/>
      <c r="Y587" s="298"/>
      <c r="Z587" s="298"/>
      <c r="AA587" s="298"/>
      <c r="AB587" s="55"/>
      <c r="AC587" s="155"/>
    </row>
    <row r="588" ht="15.75" customHeight="1">
      <c r="A588" s="295"/>
      <c r="B588" s="296"/>
      <c r="C588" s="296"/>
      <c r="D588" s="296"/>
      <c r="E588" s="296"/>
      <c r="F588" s="296"/>
      <c r="G588" s="296"/>
      <c r="H588" s="296"/>
      <c r="I588" s="296"/>
      <c r="J588" s="295"/>
      <c r="K588" s="296"/>
      <c r="L588" s="296"/>
      <c r="M588" s="296"/>
      <c r="N588" s="297"/>
      <c r="O588" s="296"/>
      <c r="P588" s="296"/>
      <c r="Q588" s="298"/>
      <c r="R588" s="296"/>
      <c r="S588" s="296"/>
      <c r="T588" s="298"/>
      <c r="U588" s="298"/>
      <c r="V588" s="297"/>
      <c r="W588" s="298"/>
      <c r="X588" s="298"/>
      <c r="Y588" s="298"/>
      <c r="Z588" s="298"/>
      <c r="AA588" s="298"/>
      <c r="AB588" s="55"/>
      <c r="AC588" s="155"/>
    </row>
    <row r="589" ht="15.75" customHeight="1">
      <c r="A589" s="295"/>
      <c r="B589" s="296"/>
      <c r="C589" s="296"/>
      <c r="D589" s="296"/>
      <c r="E589" s="296"/>
      <c r="F589" s="296"/>
      <c r="G589" s="296"/>
      <c r="H589" s="296"/>
      <c r="I589" s="296"/>
      <c r="J589" s="295"/>
      <c r="K589" s="296"/>
      <c r="L589" s="296"/>
      <c r="M589" s="296"/>
      <c r="N589" s="297"/>
      <c r="O589" s="296"/>
      <c r="P589" s="296"/>
      <c r="Q589" s="298"/>
      <c r="R589" s="296"/>
      <c r="S589" s="296"/>
      <c r="T589" s="298"/>
      <c r="U589" s="298"/>
      <c r="V589" s="297"/>
      <c r="W589" s="298"/>
      <c r="X589" s="298"/>
      <c r="Y589" s="298"/>
      <c r="Z589" s="298"/>
      <c r="AA589" s="298"/>
      <c r="AB589" s="55"/>
      <c r="AC589" s="155"/>
    </row>
    <row r="590" ht="15.75" customHeight="1">
      <c r="A590" s="295"/>
      <c r="B590" s="296"/>
      <c r="C590" s="296"/>
      <c r="D590" s="296"/>
      <c r="E590" s="296"/>
      <c r="F590" s="296"/>
      <c r="G590" s="296"/>
      <c r="H590" s="296"/>
      <c r="I590" s="296"/>
      <c r="J590" s="295"/>
      <c r="K590" s="296"/>
      <c r="L590" s="296"/>
      <c r="M590" s="296"/>
      <c r="N590" s="297"/>
      <c r="O590" s="296"/>
      <c r="P590" s="296"/>
      <c r="Q590" s="298"/>
      <c r="R590" s="296"/>
      <c r="S590" s="296"/>
      <c r="T590" s="298"/>
      <c r="U590" s="298"/>
      <c r="V590" s="297"/>
      <c r="W590" s="298"/>
      <c r="X590" s="298"/>
      <c r="Y590" s="298"/>
      <c r="Z590" s="298"/>
      <c r="AA590" s="298"/>
      <c r="AB590" s="55"/>
      <c r="AC590" s="155"/>
    </row>
    <row r="591" ht="15.75" customHeight="1">
      <c r="A591" s="295"/>
      <c r="B591" s="296"/>
      <c r="C591" s="296"/>
      <c r="D591" s="296"/>
      <c r="E591" s="296"/>
      <c r="F591" s="296"/>
      <c r="G591" s="296"/>
      <c r="H591" s="296"/>
      <c r="I591" s="296"/>
      <c r="J591" s="295"/>
      <c r="K591" s="296"/>
      <c r="L591" s="296"/>
      <c r="M591" s="296"/>
      <c r="N591" s="297"/>
      <c r="O591" s="296"/>
      <c r="P591" s="296"/>
      <c r="Q591" s="298"/>
      <c r="R591" s="296"/>
      <c r="S591" s="296"/>
      <c r="T591" s="298"/>
      <c r="U591" s="298"/>
      <c r="V591" s="297"/>
      <c r="W591" s="298"/>
      <c r="X591" s="298"/>
      <c r="Y591" s="298"/>
      <c r="Z591" s="298"/>
      <c r="AA591" s="298"/>
      <c r="AB591" s="55"/>
      <c r="AC591" s="155"/>
    </row>
    <row r="592" ht="15.75" customHeight="1">
      <c r="A592" s="295"/>
      <c r="B592" s="296"/>
      <c r="C592" s="296"/>
      <c r="D592" s="296"/>
      <c r="E592" s="296"/>
      <c r="F592" s="296"/>
      <c r="G592" s="296"/>
      <c r="H592" s="296"/>
      <c r="I592" s="296"/>
      <c r="J592" s="295"/>
      <c r="K592" s="296"/>
      <c r="L592" s="296"/>
      <c r="M592" s="296"/>
      <c r="N592" s="297"/>
      <c r="O592" s="296"/>
      <c r="P592" s="296"/>
      <c r="Q592" s="298"/>
      <c r="R592" s="296"/>
      <c r="S592" s="296"/>
      <c r="T592" s="298"/>
      <c r="U592" s="298"/>
      <c r="V592" s="297"/>
      <c r="W592" s="298"/>
      <c r="X592" s="298"/>
      <c r="Y592" s="298"/>
      <c r="Z592" s="298"/>
      <c r="AA592" s="298"/>
      <c r="AB592" s="55"/>
      <c r="AC592" s="155"/>
    </row>
    <row r="593" ht="15.75" customHeight="1">
      <c r="A593" s="295"/>
      <c r="B593" s="296"/>
      <c r="C593" s="296"/>
      <c r="D593" s="296"/>
      <c r="E593" s="296"/>
      <c r="F593" s="296"/>
      <c r="G593" s="296"/>
      <c r="H593" s="296"/>
      <c r="I593" s="296"/>
      <c r="J593" s="295"/>
      <c r="K593" s="296"/>
      <c r="L593" s="296"/>
      <c r="M593" s="296"/>
      <c r="N593" s="297"/>
      <c r="O593" s="296"/>
      <c r="P593" s="296"/>
      <c r="Q593" s="298"/>
      <c r="R593" s="296"/>
      <c r="S593" s="296"/>
      <c r="T593" s="298"/>
      <c r="U593" s="298"/>
      <c r="V593" s="297"/>
      <c r="W593" s="298"/>
      <c r="X593" s="298"/>
      <c r="Y593" s="298"/>
      <c r="Z593" s="298"/>
      <c r="AA593" s="298"/>
      <c r="AB593" s="55"/>
      <c r="AC593" s="155"/>
    </row>
    <row r="594" ht="15.75" customHeight="1">
      <c r="A594" s="295"/>
      <c r="B594" s="296"/>
      <c r="C594" s="296"/>
      <c r="D594" s="296"/>
      <c r="E594" s="296"/>
      <c r="F594" s="296"/>
      <c r="G594" s="296"/>
      <c r="H594" s="296"/>
      <c r="I594" s="296"/>
      <c r="J594" s="295"/>
      <c r="K594" s="296"/>
      <c r="L594" s="296"/>
      <c r="M594" s="296"/>
      <c r="N594" s="297"/>
      <c r="O594" s="296"/>
      <c r="P594" s="296"/>
      <c r="Q594" s="298"/>
      <c r="R594" s="296"/>
      <c r="S594" s="296"/>
      <c r="T594" s="298"/>
      <c r="U594" s="298"/>
      <c r="V594" s="297"/>
      <c r="W594" s="298"/>
      <c r="X594" s="298"/>
      <c r="Y594" s="298"/>
      <c r="Z594" s="298"/>
      <c r="AA594" s="298"/>
      <c r="AB594" s="55"/>
      <c r="AC594" s="155"/>
    </row>
    <row r="595" ht="15.75" customHeight="1">
      <c r="A595" s="295"/>
      <c r="B595" s="296"/>
      <c r="C595" s="296"/>
      <c r="D595" s="296"/>
      <c r="E595" s="296"/>
      <c r="F595" s="296"/>
      <c r="G595" s="296"/>
      <c r="H595" s="296"/>
      <c r="I595" s="296"/>
      <c r="J595" s="295"/>
      <c r="K595" s="296"/>
      <c r="L595" s="296"/>
      <c r="M595" s="296"/>
      <c r="N595" s="297"/>
      <c r="O595" s="296"/>
      <c r="P595" s="296"/>
      <c r="Q595" s="298"/>
      <c r="R595" s="296"/>
      <c r="S595" s="296"/>
      <c r="T595" s="298"/>
      <c r="U595" s="298"/>
      <c r="V595" s="297"/>
      <c r="W595" s="298"/>
      <c r="X595" s="298"/>
      <c r="Y595" s="298"/>
      <c r="Z595" s="298"/>
      <c r="AA595" s="298"/>
      <c r="AB595" s="55"/>
      <c r="AC595" s="155"/>
    </row>
    <row r="596" ht="15.75" customHeight="1">
      <c r="A596" s="295"/>
      <c r="B596" s="296"/>
      <c r="C596" s="296"/>
      <c r="D596" s="296"/>
      <c r="E596" s="296"/>
      <c r="F596" s="296"/>
      <c r="G596" s="296"/>
      <c r="H596" s="296"/>
      <c r="I596" s="296"/>
      <c r="J596" s="295"/>
      <c r="K596" s="296"/>
      <c r="L596" s="296"/>
      <c r="M596" s="296"/>
      <c r="N596" s="297"/>
      <c r="O596" s="296"/>
      <c r="P596" s="296"/>
      <c r="Q596" s="298"/>
      <c r="R596" s="296"/>
      <c r="S596" s="296"/>
      <c r="T596" s="298"/>
      <c r="U596" s="298"/>
      <c r="V596" s="297"/>
      <c r="W596" s="298"/>
      <c r="X596" s="298"/>
      <c r="Y596" s="298"/>
      <c r="Z596" s="298"/>
      <c r="AA596" s="298"/>
      <c r="AB596" s="55"/>
      <c r="AC596" s="155"/>
    </row>
    <row r="597" ht="15.75" customHeight="1">
      <c r="A597" s="295"/>
      <c r="B597" s="296"/>
      <c r="C597" s="296"/>
      <c r="D597" s="296"/>
      <c r="E597" s="296"/>
      <c r="F597" s="296"/>
      <c r="G597" s="296"/>
      <c r="H597" s="296"/>
      <c r="I597" s="296"/>
      <c r="J597" s="295"/>
      <c r="K597" s="296"/>
      <c r="L597" s="296"/>
      <c r="M597" s="296"/>
      <c r="N597" s="297"/>
      <c r="O597" s="296"/>
      <c r="P597" s="296"/>
      <c r="Q597" s="298"/>
      <c r="R597" s="296"/>
      <c r="S597" s="296"/>
      <c r="T597" s="298"/>
      <c r="U597" s="298"/>
      <c r="V597" s="297"/>
      <c r="W597" s="298"/>
      <c r="X597" s="298"/>
      <c r="Y597" s="298"/>
      <c r="Z597" s="298"/>
      <c r="AA597" s="298"/>
      <c r="AB597" s="55"/>
      <c r="AC597" s="155"/>
    </row>
    <row r="598" ht="15.75" customHeight="1">
      <c r="A598" s="295"/>
      <c r="B598" s="296"/>
      <c r="C598" s="296"/>
      <c r="D598" s="296"/>
      <c r="E598" s="296"/>
      <c r="F598" s="296"/>
      <c r="G598" s="296"/>
      <c r="H598" s="296"/>
      <c r="I598" s="296"/>
      <c r="J598" s="295"/>
      <c r="K598" s="296"/>
      <c r="L598" s="296"/>
      <c r="M598" s="296"/>
      <c r="N598" s="297"/>
      <c r="O598" s="296"/>
      <c r="P598" s="296"/>
      <c r="Q598" s="298"/>
      <c r="R598" s="296"/>
      <c r="S598" s="296"/>
      <c r="T598" s="298"/>
      <c r="U598" s="298"/>
      <c r="V598" s="297"/>
      <c r="W598" s="298"/>
      <c r="X598" s="298"/>
      <c r="Y598" s="298"/>
      <c r="Z598" s="298"/>
      <c r="AA598" s="298"/>
      <c r="AB598" s="55"/>
      <c r="AC598" s="155"/>
    </row>
    <row r="599" ht="15.75" customHeight="1">
      <c r="A599" s="295"/>
      <c r="B599" s="296"/>
      <c r="C599" s="296"/>
      <c r="D599" s="296"/>
      <c r="E599" s="296"/>
      <c r="F599" s="296"/>
      <c r="G599" s="296"/>
      <c r="H599" s="296"/>
      <c r="I599" s="296"/>
      <c r="J599" s="295"/>
      <c r="K599" s="296"/>
      <c r="L599" s="296"/>
      <c r="M599" s="296"/>
      <c r="N599" s="297"/>
      <c r="O599" s="296"/>
      <c r="P599" s="296"/>
      <c r="Q599" s="298"/>
      <c r="R599" s="296"/>
      <c r="S599" s="296"/>
      <c r="T599" s="298"/>
      <c r="U599" s="298"/>
      <c r="V599" s="297"/>
      <c r="W599" s="298"/>
      <c r="X599" s="298"/>
      <c r="Y599" s="298"/>
      <c r="Z599" s="298"/>
      <c r="AA599" s="298"/>
      <c r="AB599" s="55"/>
      <c r="AC599" s="155"/>
    </row>
    <row r="600" ht="15.75" customHeight="1">
      <c r="A600" s="295"/>
      <c r="B600" s="296"/>
      <c r="C600" s="296"/>
      <c r="D600" s="296"/>
      <c r="E600" s="296"/>
      <c r="F600" s="296"/>
      <c r="G600" s="296"/>
      <c r="H600" s="296"/>
      <c r="I600" s="296"/>
      <c r="J600" s="295"/>
      <c r="K600" s="296"/>
      <c r="L600" s="296"/>
      <c r="M600" s="296"/>
      <c r="N600" s="297"/>
      <c r="O600" s="296"/>
      <c r="P600" s="296"/>
      <c r="Q600" s="298"/>
      <c r="R600" s="296"/>
      <c r="S600" s="296"/>
      <c r="T600" s="298"/>
      <c r="U600" s="298"/>
      <c r="V600" s="297"/>
      <c r="W600" s="298"/>
      <c r="X600" s="298"/>
      <c r="Y600" s="298"/>
      <c r="Z600" s="298"/>
      <c r="AA600" s="298"/>
      <c r="AB600" s="55"/>
      <c r="AC600" s="155"/>
    </row>
    <row r="601" ht="15.75" customHeight="1">
      <c r="A601" s="295"/>
      <c r="B601" s="296"/>
      <c r="C601" s="296"/>
      <c r="D601" s="296"/>
      <c r="E601" s="296"/>
      <c r="F601" s="296"/>
      <c r="G601" s="296"/>
      <c r="H601" s="296"/>
      <c r="I601" s="296"/>
      <c r="J601" s="295"/>
      <c r="K601" s="296"/>
      <c r="L601" s="296"/>
      <c r="M601" s="296"/>
      <c r="N601" s="297"/>
      <c r="O601" s="296"/>
      <c r="P601" s="296"/>
      <c r="Q601" s="298"/>
      <c r="R601" s="296"/>
      <c r="S601" s="296"/>
      <c r="T601" s="298"/>
      <c r="U601" s="298"/>
      <c r="V601" s="297"/>
      <c r="W601" s="298"/>
      <c r="X601" s="298"/>
      <c r="Y601" s="298"/>
      <c r="Z601" s="298"/>
      <c r="AA601" s="298"/>
      <c r="AB601" s="55"/>
      <c r="AC601" s="155"/>
    </row>
    <row r="602" ht="15.75" customHeight="1">
      <c r="A602" s="295"/>
      <c r="B602" s="296"/>
      <c r="C602" s="296"/>
      <c r="D602" s="296"/>
      <c r="E602" s="296"/>
      <c r="F602" s="296"/>
      <c r="G602" s="296"/>
      <c r="H602" s="296"/>
      <c r="I602" s="296"/>
      <c r="J602" s="295"/>
      <c r="K602" s="296"/>
      <c r="L602" s="296"/>
      <c r="M602" s="296"/>
      <c r="N602" s="297"/>
      <c r="O602" s="296"/>
      <c r="P602" s="296"/>
      <c r="Q602" s="298"/>
      <c r="R602" s="296"/>
      <c r="S602" s="296"/>
      <c r="T602" s="298"/>
      <c r="U602" s="298"/>
      <c r="V602" s="297"/>
      <c r="W602" s="298"/>
      <c r="X602" s="298"/>
      <c r="Y602" s="298"/>
      <c r="Z602" s="298"/>
      <c r="AA602" s="298"/>
      <c r="AB602" s="55"/>
      <c r="AC602" s="155"/>
    </row>
    <row r="603" ht="15.75" customHeight="1">
      <c r="A603" s="295"/>
      <c r="B603" s="296"/>
      <c r="C603" s="296"/>
      <c r="D603" s="296"/>
      <c r="E603" s="296"/>
      <c r="F603" s="296"/>
      <c r="G603" s="296"/>
      <c r="H603" s="296"/>
      <c r="I603" s="296"/>
      <c r="J603" s="295"/>
      <c r="K603" s="296"/>
      <c r="L603" s="296"/>
      <c r="M603" s="296"/>
      <c r="N603" s="297"/>
      <c r="O603" s="296"/>
      <c r="P603" s="296"/>
      <c r="Q603" s="298"/>
      <c r="R603" s="296"/>
      <c r="S603" s="296"/>
      <c r="T603" s="298"/>
      <c r="U603" s="298"/>
      <c r="V603" s="297"/>
      <c r="W603" s="298"/>
      <c r="X603" s="298"/>
      <c r="Y603" s="298"/>
      <c r="Z603" s="298"/>
      <c r="AA603" s="298"/>
      <c r="AB603" s="55"/>
      <c r="AC603" s="155"/>
    </row>
    <row r="604" ht="15.75" customHeight="1">
      <c r="A604" s="295"/>
      <c r="B604" s="296"/>
      <c r="C604" s="296"/>
      <c r="D604" s="296"/>
      <c r="E604" s="296"/>
      <c r="F604" s="296"/>
      <c r="G604" s="296"/>
      <c r="H604" s="296"/>
      <c r="I604" s="296"/>
      <c r="J604" s="295"/>
      <c r="K604" s="296"/>
      <c r="L604" s="296"/>
      <c r="M604" s="296"/>
      <c r="N604" s="297"/>
      <c r="O604" s="296"/>
      <c r="P604" s="296"/>
      <c r="Q604" s="298"/>
      <c r="R604" s="296"/>
      <c r="S604" s="296"/>
      <c r="T604" s="298"/>
      <c r="U604" s="298"/>
      <c r="V604" s="297"/>
      <c r="W604" s="298"/>
      <c r="X604" s="298"/>
      <c r="Y604" s="298"/>
      <c r="Z604" s="298"/>
      <c r="AA604" s="298"/>
      <c r="AB604" s="55"/>
      <c r="AC604" s="155"/>
    </row>
    <row r="605" ht="15.75" customHeight="1">
      <c r="A605" s="295"/>
      <c r="B605" s="296"/>
      <c r="C605" s="296"/>
      <c r="D605" s="296"/>
      <c r="E605" s="296"/>
      <c r="F605" s="296"/>
      <c r="G605" s="296"/>
      <c r="H605" s="296"/>
      <c r="I605" s="296"/>
      <c r="J605" s="295"/>
      <c r="K605" s="296"/>
      <c r="L605" s="296"/>
      <c r="M605" s="296"/>
      <c r="N605" s="297"/>
      <c r="O605" s="296"/>
      <c r="P605" s="296"/>
      <c r="Q605" s="298"/>
      <c r="R605" s="296"/>
      <c r="S605" s="296"/>
      <c r="T605" s="298"/>
      <c r="U605" s="298"/>
      <c r="V605" s="297"/>
      <c r="W605" s="298"/>
      <c r="X605" s="298"/>
      <c r="Y605" s="298"/>
      <c r="Z605" s="298"/>
      <c r="AA605" s="298"/>
      <c r="AB605" s="55"/>
      <c r="AC605" s="155"/>
    </row>
    <row r="606" ht="15.75" customHeight="1">
      <c r="A606" s="295"/>
      <c r="B606" s="296"/>
      <c r="C606" s="296"/>
      <c r="D606" s="296"/>
      <c r="E606" s="296"/>
      <c r="F606" s="296"/>
      <c r="G606" s="296"/>
      <c r="H606" s="296"/>
      <c r="I606" s="296"/>
      <c r="J606" s="295"/>
      <c r="K606" s="296"/>
      <c r="L606" s="296"/>
      <c r="M606" s="296"/>
      <c r="N606" s="297"/>
      <c r="O606" s="296"/>
      <c r="P606" s="296"/>
      <c r="Q606" s="298"/>
      <c r="R606" s="296"/>
      <c r="S606" s="296"/>
      <c r="T606" s="298"/>
      <c r="U606" s="298"/>
      <c r="V606" s="297"/>
      <c r="W606" s="298"/>
      <c r="X606" s="298"/>
      <c r="Y606" s="298"/>
      <c r="Z606" s="298"/>
      <c r="AA606" s="298"/>
      <c r="AB606" s="55"/>
      <c r="AC606" s="155"/>
    </row>
    <row r="607" ht="15.75" customHeight="1">
      <c r="A607" s="295"/>
      <c r="B607" s="296"/>
      <c r="C607" s="296"/>
      <c r="D607" s="296"/>
      <c r="E607" s="296"/>
      <c r="F607" s="296"/>
      <c r="G607" s="296"/>
      <c r="H607" s="296"/>
      <c r="I607" s="296"/>
      <c r="J607" s="295"/>
      <c r="K607" s="296"/>
      <c r="L607" s="296"/>
      <c r="M607" s="296"/>
      <c r="N607" s="297"/>
      <c r="O607" s="296"/>
      <c r="P607" s="296"/>
      <c r="Q607" s="298"/>
      <c r="R607" s="296"/>
      <c r="S607" s="296"/>
      <c r="T607" s="298"/>
      <c r="U607" s="298"/>
      <c r="V607" s="297"/>
      <c r="W607" s="298"/>
      <c r="X607" s="298"/>
      <c r="Y607" s="298"/>
      <c r="Z607" s="298"/>
      <c r="AA607" s="298"/>
      <c r="AB607" s="55"/>
      <c r="AC607" s="155"/>
    </row>
    <row r="608" ht="15.75" customHeight="1">
      <c r="A608" s="295"/>
      <c r="B608" s="296"/>
      <c r="C608" s="296"/>
      <c r="D608" s="296"/>
      <c r="E608" s="296"/>
      <c r="F608" s="296"/>
      <c r="G608" s="296"/>
      <c r="H608" s="296"/>
      <c r="I608" s="296"/>
      <c r="J608" s="295"/>
      <c r="K608" s="296"/>
      <c r="L608" s="296"/>
      <c r="M608" s="296"/>
      <c r="N608" s="297"/>
      <c r="O608" s="296"/>
      <c r="P608" s="296"/>
      <c r="Q608" s="298"/>
      <c r="R608" s="296"/>
      <c r="S608" s="296"/>
      <c r="T608" s="298"/>
      <c r="U608" s="298"/>
      <c r="V608" s="297"/>
      <c r="W608" s="298"/>
      <c r="X608" s="298"/>
      <c r="Y608" s="298"/>
      <c r="Z608" s="298"/>
      <c r="AA608" s="298"/>
      <c r="AB608" s="55"/>
      <c r="AC608" s="155"/>
    </row>
    <row r="609" ht="15.75" customHeight="1">
      <c r="A609" s="295"/>
      <c r="B609" s="296"/>
      <c r="C609" s="296"/>
      <c r="D609" s="296"/>
      <c r="E609" s="296"/>
      <c r="F609" s="296"/>
      <c r="G609" s="296"/>
      <c r="H609" s="296"/>
      <c r="I609" s="296"/>
      <c r="J609" s="295"/>
      <c r="K609" s="296"/>
      <c r="L609" s="296"/>
      <c r="M609" s="296"/>
      <c r="N609" s="297"/>
      <c r="O609" s="296"/>
      <c r="P609" s="296"/>
      <c r="Q609" s="298"/>
      <c r="R609" s="296"/>
      <c r="S609" s="296"/>
      <c r="T609" s="298"/>
      <c r="U609" s="298"/>
      <c r="V609" s="297"/>
      <c r="W609" s="298"/>
      <c r="X609" s="298"/>
      <c r="Y609" s="298"/>
      <c r="Z609" s="298"/>
      <c r="AA609" s="298"/>
      <c r="AB609" s="55"/>
      <c r="AC609" s="155"/>
    </row>
    <row r="610" ht="15.75" customHeight="1">
      <c r="A610" s="295"/>
      <c r="B610" s="296"/>
      <c r="C610" s="296"/>
      <c r="D610" s="296"/>
      <c r="E610" s="296"/>
      <c r="F610" s="296"/>
      <c r="G610" s="296"/>
      <c r="H610" s="296"/>
      <c r="I610" s="296"/>
      <c r="J610" s="295"/>
      <c r="K610" s="296"/>
      <c r="L610" s="296"/>
      <c r="M610" s="296"/>
      <c r="N610" s="297"/>
      <c r="O610" s="296"/>
      <c r="P610" s="296"/>
      <c r="Q610" s="298"/>
      <c r="R610" s="296"/>
      <c r="S610" s="296"/>
      <c r="T610" s="298"/>
      <c r="U610" s="298"/>
      <c r="V610" s="297"/>
      <c r="W610" s="298"/>
      <c r="X610" s="298"/>
      <c r="Y610" s="298"/>
      <c r="Z610" s="298"/>
      <c r="AA610" s="298"/>
      <c r="AB610" s="55"/>
      <c r="AC610" s="155"/>
    </row>
    <row r="611" ht="15.75" customHeight="1">
      <c r="A611" s="295"/>
      <c r="B611" s="296"/>
      <c r="C611" s="296"/>
      <c r="D611" s="296"/>
      <c r="E611" s="296"/>
      <c r="F611" s="296"/>
      <c r="G611" s="296"/>
      <c r="H611" s="296"/>
      <c r="I611" s="296"/>
      <c r="J611" s="295"/>
      <c r="K611" s="296"/>
      <c r="L611" s="296"/>
      <c r="M611" s="296"/>
      <c r="N611" s="297"/>
      <c r="O611" s="296"/>
      <c r="P611" s="296"/>
      <c r="Q611" s="298"/>
      <c r="R611" s="296"/>
      <c r="S611" s="296"/>
      <c r="T611" s="298"/>
      <c r="U611" s="298"/>
      <c r="V611" s="297"/>
      <c r="W611" s="298"/>
      <c r="X611" s="298"/>
      <c r="Y611" s="298"/>
      <c r="Z611" s="298"/>
      <c r="AA611" s="298"/>
      <c r="AB611" s="55"/>
      <c r="AC611" s="155"/>
    </row>
    <row r="612" ht="15.75" customHeight="1">
      <c r="A612" s="295"/>
      <c r="B612" s="296"/>
      <c r="C612" s="296"/>
      <c r="D612" s="296"/>
      <c r="E612" s="296"/>
      <c r="F612" s="296"/>
      <c r="G612" s="296"/>
      <c r="H612" s="296"/>
      <c r="I612" s="296"/>
      <c r="J612" s="295"/>
      <c r="K612" s="296"/>
      <c r="L612" s="296"/>
      <c r="M612" s="296"/>
      <c r="N612" s="297"/>
      <c r="O612" s="296"/>
      <c r="P612" s="296"/>
      <c r="Q612" s="298"/>
      <c r="R612" s="296"/>
      <c r="S612" s="296"/>
      <c r="T612" s="298"/>
      <c r="U612" s="298"/>
      <c r="V612" s="297"/>
      <c r="W612" s="298"/>
      <c r="X612" s="298"/>
      <c r="Y612" s="298"/>
      <c r="Z612" s="298"/>
      <c r="AA612" s="298"/>
      <c r="AB612" s="55"/>
      <c r="AC612" s="155"/>
    </row>
    <row r="613" ht="15.75" customHeight="1">
      <c r="A613" s="295"/>
      <c r="B613" s="296"/>
      <c r="C613" s="296"/>
      <c r="D613" s="296"/>
      <c r="E613" s="296"/>
      <c r="F613" s="296"/>
      <c r="G613" s="296"/>
      <c r="H613" s="296"/>
      <c r="I613" s="296"/>
      <c r="J613" s="295"/>
      <c r="K613" s="296"/>
      <c r="L613" s="296"/>
      <c r="M613" s="296"/>
      <c r="N613" s="297"/>
      <c r="O613" s="296"/>
      <c r="P613" s="296"/>
      <c r="Q613" s="298"/>
      <c r="R613" s="296"/>
      <c r="S613" s="296"/>
      <c r="T613" s="298"/>
      <c r="U613" s="298"/>
      <c r="V613" s="297"/>
      <c r="W613" s="298"/>
      <c r="X613" s="298"/>
      <c r="Y613" s="298"/>
      <c r="Z613" s="298"/>
      <c r="AA613" s="298"/>
      <c r="AB613" s="55"/>
      <c r="AC613" s="155"/>
    </row>
    <row r="614" ht="15.75" customHeight="1">
      <c r="A614" s="295"/>
      <c r="B614" s="296"/>
      <c r="C614" s="296"/>
      <c r="D614" s="296"/>
      <c r="E614" s="296"/>
      <c r="F614" s="296"/>
      <c r="G614" s="296"/>
      <c r="H614" s="296"/>
      <c r="I614" s="296"/>
      <c r="J614" s="295"/>
      <c r="K614" s="296"/>
      <c r="L614" s="296"/>
      <c r="M614" s="296"/>
      <c r="N614" s="297"/>
      <c r="O614" s="296"/>
      <c r="P614" s="296"/>
      <c r="Q614" s="298"/>
      <c r="R614" s="296"/>
      <c r="S614" s="296"/>
      <c r="T614" s="298"/>
      <c r="U614" s="298"/>
      <c r="V614" s="297"/>
      <c r="W614" s="298"/>
      <c r="X614" s="298"/>
      <c r="Y614" s="298"/>
      <c r="Z614" s="298"/>
      <c r="AA614" s="298"/>
      <c r="AB614" s="55"/>
      <c r="AC614" s="155"/>
    </row>
    <row r="615" ht="15.75" customHeight="1">
      <c r="A615" s="295"/>
      <c r="B615" s="296"/>
      <c r="C615" s="296"/>
      <c r="D615" s="296"/>
      <c r="E615" s="296"/>
      <c r="F615" s="296"/>
      <c r="G615" s="296"/>
      <c r="H615" s="296"/>
      <c r="I615" s="296"/>
      <c r="J615" s="295"/>
      <c r="K615" s="296"/>
      <c r="L615" s="296"/>
      <c r="M615" s="296"/>
      <c r="N615" s="297"/>
      <c r="O615" s="296"/>
      <c r="P615" s="296"/>
      <c r="Q615" s="298"/>
      <c r="R615" s="296"/>
      <c r="S615" s="296"/>
      <c r="T615" s="298"/>
      <c r="U615" s="298"/>
      <c r="V615" s="297"/>
      <c r="W615" s="298"/>
      <c r="X615" s="298"/>
      <c r="Y615" s="298"/>
      <c r="Z615" s="298"/>
      <c r="AA615" s="298"/>
      <c r="AB615" s="55"/>
      <c r="AC615" s="155"/>
    </row>
    <row r="616" ht="15.75" customHeight="1">
      <c r="A616" s="295"/>
      <c r="B616" s="296"/>
      <c r="C616" s="296"/>
      <c r="D616" s="296"/>
      <c r="E616" s="296"/>
      <c r="F616" s="296"/>
      <c r="G616" s="296"/>
      <c r="H616" s="296"/>
      <c r="I616" s="296"/>
      <c r="J616" s="295"/>
      <c r="K616" s="296"/>
      <c r="L616" s="296"/>
      <c r="M616" s="296"/>
      <c r="N616" s="297"/>
      <c r="O616" s="296"/>
      <c r="P616" s="296"/>
      <c r="Q616" s="298"/>
      <c r="R616" s="296"/>
      <c r="S616" s="296"/>
      <c r="T616" s="298"/>
      <c r="U616" s="298"/>
      <c r="V616" s="297"/>
      <c r="W616" s="298"/>
      <c r="X616" s="298"/>
      <c r="Y616" s="298"/>
      <c r="Z616" s="298"/>
      <c r="AA616" s="298"/>
      <c r="AB616" s="55"/>
      <c r="AC616" s="155"/>
    </row>
    <row r="617" ht="15.75" customHeight="1">
      <c r="A617" s="295"/>
      <c r="B617" s="296"/>
      <c r="C617" s="296"/>
      <c r="D617" s="296"/>
      <c r="E617" s="296"/>
      <c r="F617" s="296"/>
      <c r="G617" s="296"/>
      <c r="H617" s="296"/>
      <c r="I617" s="296"/>
      <c r="J617" s="295"/>
      <c r="K617" s="296"/>
      <c r="L617" s="296"/>
      <c r="M617" s="296"/>
      <c r="N617" s="297"/>
      <c r="O617" s="296"/>
      <c r="P617" s="296"/>
      <c r="Q617" s="298"/>
      <c r="R617" s="296"/>
      <c r="S617" s="296"/>
      <c r="T617" s="298"/>
      <c r="U617" s="298"/>
      <c r="V617" s="297"/>
      <c r="W617" s="298"/>
      <c r="X617" s="298"/>
      <c r="Y617" s="298"/>
      <c r="Z617" s="298"/>
      <c r="AA617" s="298"/>
      <c r="AB617" s="55"/>
      <c r="AC617" s="155"/>
    </row>
    <row r="618" ht="15.75" customHeight="1">
      <c r="A618" s="295"/>
      <c r="B618" s="296"/>
      <c r="C618" s="296"/>
      <c r="D618" s="296"/>
      <c r="E618" s="296"/>
      <c r="F618" s="296"/>
      <c r="G618" s="296"/>
      <c r="H618" s="296"/>
      <c r="I618" s="296"/>
      <c r="J618" s="295"/>
      <c r="K618" s="296"/>
      <c r="L618" s="296"/>
      <c r="M618" s="296"/>
      <c r="N618" s="297"/>
      <c r="O618" s="296"/>
      <c r="P618" s="296"/>
      <c r="Q618" s="298"/>
      <c r="R618" s="296"/>
      <c r="S618" s="296"/>
      <c r="T618" s="298"/>
      <c r="U618" s="298"/>
      <c r="V618" s="297"/>
      <c r="W618" s="298"/>
      <c r="X618" s="298"/>
      <c r="Y618" s="298"/>
      <c r="Z618" s="298"/>
      <c r="AA618" s="298"/>
      <c r="AB618" s="55"/>
      <c r="AC618" s="155"/>
    </row>
    <row r="619" ht="15.75" customHeight="1">
      <c r="A619" s="295"/>
      <c r="B619" s="296"/>
      <c r="C619" s="296"/>
      <c r="D619" s="296"/>
      <c r="E619" s="296"/>
      <c r="F619" s="296"/>
      <c r="G619" s="296"/>
      <c r="H619" s="296"/>
      <c r="I619" s="296"/>
      <c r="J619" s="295"/>
      <c r="K619" s="296"/>
      <c r="L619" s="296"/>
      <c r="M619" s="296"/>
      <c r="N619" s="297"/>
      <c r="O619" s="296"/>
      <c r="P619" s="296"/>
      <c r="Q619" s="298"/>
      <c r="R619" s="296"/>
      <c r="S619" s="296"/>
      <c r="T619" s="298"/>
      <c r="U619" s="298"/>
      <c r="V619" s="297"/>
      <c r="W619" s="298"/>
      <c r="X619" s="298"/>
      <c r="Y619" s="298"/>
      <c r="Z619" s="298"/>
      <c r="AA619" s="298"/>
      <c r="AB619" s="55"/>
      <c r="AC619" s="155"/>
    </row>
    <row r="620" ht="15.75" customHeight="1">
      <c r="A620" s="295"/>
      <c r="B620" s="296"/>
      <c r="C620" s="296"/>
      <c r="D620" s="296"/>
      <c r="E620" s="296"/>
      <c r="F620" s="296"/>
      <c r="G620" s="296"/>
      <c r="H620" s="296"/>
      <c r="I620" s="296"/>
      <c r="J620" s="295"/>
      <c r="K620" s="296"/>
      <c r="L620" s="296"/>
      <c r="M620" s="296"/>
      <c r="N620" s="297"/>
      <c r="O620" s="296"/>
      <c r="P620" s="296"/>
      <c r="Q620" s="298"/>
      <c r="R620" s="296"/>
      <c r="S620" s="296"/>
      <c r="T620" s="298"/>
      <c r="U620" s="298"/>
      <c r="V620" s="297"/>
      <c r="W620" s="298"/>
      <c r="X620" s="298"/>
      <c r="Y620" s="298"/>
      <c r="Z620" s="298"/>
      <c r="AA620" s="298"/>
      <c r="AB620" s="55"/>
      <c r="AC620" s="155"/>
    </row>
    <row r="621" ht="15.75" customHeight="1">
      <c r="A621" s="295"/>
      <c r="B621" s="296"/>
      <c r="C621" s="296"/>
      <c r="D621" s="296"/>
      <c r="E621" s="296"/>
      <c r="F621" s="296"/>
      <c r="G621" s="296"/>
      <c r="H621" s="296"/>
      <c r="I621" s="296"/>
      <c r="J621" s="295"/>
      <c r="K621" s="296"/>
      <c r="L621" s="296"/>
      <c r="M621" s="296"/>
      <c r="N621" s="297"/>
      <c r="O621" s="296"/>
      <c r="P621" s="296"/>
      <c r="Q621" s="298"/>
      <c r="R621" s="296"/>
      <c r="S621" s="296"/>
      <c r="T621" s="298"/>
      <c r="U621" s="298"/>
      <c r="V621" s="297"/>
      <c r="W621" s="298"/>
      <c r="X621" s="298"/>
      <c r="Y621" s="298"/>
      <c r="Z621" s="298"/>
      <c r="AA621" s="298"/>
      <c r="AB621" s="55"/>
      <c r="AC621" s="155"/>
    </row>
    <row r="622" ht="15.75" customHeight="1">
      <c r="A622" s="295"/>
      <c r="B622" s="296"/>
      <c r="C622" s="296"/>
      <c r="D622" s="296"/>
      <c r="E622" s="296"/>
      <c r="F622" s="296"/>
      <c r="G622" s="296"/>
      <c r="H622" s="296"/>
      <c r="I622" s="296"/>
      <c r="J622" s="295"/>
      <c r="K622" s="296"/>
      <c r="L622" s="296"/>
      <c r="M622" s="296"/>
      <c r="N622" s="297"/>
      <c r="O622" s="296"/>
      <c r="P622" s="296"/>
      <c r="Q622" s="298"/>
      <c r="R622" s="296"/>
      <c r="S622" s="296"/>
      <c r="T622" s="298"/>
      <c r="U622" s="298"/>
      <c r="V622" s="297"/>
      <c r="W622" s="298"/>
      <c r="X622" s="298"/>
      <c r="Y622" s="298"/>
      <c r="Z622" s="298"/>
      <c r="AA622" s="298"/>
      <c r="AB622" s="55"/>
      <c r="AC622" s="155"/>
    </row>
    <row r="623" ht="15.75" customHeight="1">
      <c r="A623" s="295"/>
      <c r="B623" s="296"/>
      <c r="C623" s="296"/>
      <c r="D623" s="296"/>
      <c r="E623" s="296"/>
      <c r="F623" s="296"/>
      <c r="G623" s="296"/>
      <c r="H623" s="296"/>
      <c r="I623" s="296"/>
      <c r="J623" s="295"/>
      <c r="K623" s="296"/>
      <c r="L623" s="296"/>
      <c r="M623" s="296"/>
      <c r="N623" s="297"/>
      <c r="O623" s="296"/>
      <c r="P623" s="296"/>
      <c r="Q623" s="298"/>
      <c r="R623" s="296"/>
      <c r="S623" s="296"/>
      <c r="T623" s="298"/>
      <c r="U623" s="298"/>
      <c r="V623" s="297"/>
      <c r="W623" s="298"/>
      <c r="X623" s="298"/>
      <c r="Y623" s="298"/>
      <c r="Z623" s="298"/>
      <c r="AA623" s="298"/>
      <c r="AB623" s="55"/>
      <c r="AC623" s="155"/>
    </row>
    <row r="624" ht="15.75" customHeight="1">
      <c r="A624" s="295"/>
      <c r="B624" s="296"/>
      <c r="C624" s="296"/>
      <c r="D624" s="296"/>
      <c r="E624" s="296"/>
      <c r="F624" s="296"/>
      <c r="G624" s="296"/>
      <c r="H624" s="296"/>
      <c r="I624" s="296"/>
      <c r="J624" s="295"/>
      <c r="K624" s="296"/>
      <c r="L624" s="296"/>
      <c r="M624" s="296"/>
      <c r="N624" s="297"/>
      <c r="O624" s="296"/>
      <c r="P624" s="296"/>
      <c r="Q624" s="298"/>
      <c r="R624" s="296"/>
      <c r="S624" s="296"/>
      <c r="T624" s="298"/>
      <c r="U624" s="298"/>
      <c r="V624" s="297"/>
      <c r="W624" s="298"/>
      <c r="X624" s="298"/>
      <c r="Y624" s="298"/>
      <c r="Z624" s="298"/>
      <c r="AA624" s="298"/>
      <c r="AB624" s="55"/>
      <c r="AC624" s="155"/>
    </row>
    <row r="625" ht="15.75" customHeight="1">
      <c r="A625" s="295"/>
      <c r="B625" s="296"/>
      <c r="C625" s="296"/>
      <c r="D625" s="296"/>
      <c r="E625" s="296"/>
      <c r="F625" s="296"/>
      <c r="G625" s="296"/>
      <c r="H625" s="296"/>
      <c r="I625" s="296"/>
      <c r="J625" s="295"/>
      <c r="K625" s="296"/>
      <c r="L625" s="296"/>
      <c r="M625" s="296"/>
      <c r="N625" s="297"/>
      <c r="O625" s="296"/>
      <c r="P625" s="296"/>
      <c r="Q625" s="298"/>
      <c r="R625" s="296"/>
      <c r="S625" s="296"/>
      <c r="T625" s="298"/>
      <c r="U625" s="298"/>
      <c r="V625" s="297"/>
      <c r="W625" s="298"/>
      <c r="X625" s="298"/>
      <c r="Y625" s="298"/>
      <c r="Z625" s="298"/>
      <c r="AA625" s="298"/>
      <c r="AB625" s="55"/>
      <c r="AC625" s="155"/>
    </row>
    <row r="626" ht="15.75" customHeight="1">
      <c r="A626" s="295"/>
      <c r="B626" s="296"/>
      <c r="C626" s="296"/>
      <c r="D626" s="296"/>
      <c r="E626" s="296"/>
      <c r="F626" s="296"/>
      <c r="G626" s="296"/>
      <c r="H626" s="296"/>
      <c r="I626" s="296"/>
      <c r="J626" s="295"/>
      <c r="K626" s="296"/>
      <c r="L626" s="296"/>
      <c r="M626" s="296"/>
      <c r="N626" s="297"/>
      <c r="O626" s="296"/>
      <c r="P626" s="296"/>
      <c r="Q626" s="298"/>
      <c r="R626" s="296"/>
      <c r="S626" s="296"/>
      <c r="T626" s="298"/>
      <c r="U626" s="298"/>
      <c r="V626" s="297"/>
      <c r="W626" s="298"/>
      <c r="X626" s="298"/>
      <c r="Y626" s="298"/>
      <c r="Z626" s="298"/>
      <c r="AA626" s="298"/>
      <c r="AB626" s="55"/>
      <c r="AC626" s="155"/>
    </row>
    <row r="627" ht="15.75" customHeight="1">
      <c r="A627" s="295"/>
      <c r="B627" s="296"/>
      <c r="C627" s="296"/>
      <c r="D627" s="296"/>
      <c r="E627" s="296"/>
      <c r="F627" s="296"/>
      <c r="G627" s="296"/>
      <c r="H627" s="296"/>
      <c r="I627" s="296"/>
      <c r="J627" s="295"/>
      <c r="K627" s="296"/>
      <c r="L627" s="296"/>
      <c r="M627" s="296"/>
      <c r="N627" s="297"/>
      <c r="O627" s="296"/>
      <c r="P627" s="296"/>
      <c r="Q627" s="298"/>
      <c r="R627" s="296"/>
      <c r="S627" s="296"/>
      <c r="T627" s="298"/>
      <c r="U627" s="298"/>
      <c r="V627" s="297"/>
      <c r="W627" s="298"/>
      <c r="X627" s="298"/>
      <c r="Y627" s="298"/>
      <c r="Z627" s="298"/>
      <c r="AA627" s="298"/>
      <c r="AB627" s="55"/>
      <c r="AC627" s="155"/>
    </row>
    <row r="628" ht="15.75" customHeight="1">
      <c r="A628" s="295"/>
      <c r="B628" s="296"/>
      <c r="C628" s="296"/>
      <c r="D628" s="296"/>
      <c r="E628" s="296"/>
      <c r="F628" s="296"/>
      <c r="G628" s="296"/>
      <c r="H628" s="296"/>
      <c r="I628" s="296"/>
      <c r="J628" s="295"/>
      <c r="K628" s="296"/>
      <c r="L628" s="296"/>
      <c r="M628" s="296"/>
      <c r="N628" s="297"/>
      <c r="O628" s="296"/>
      <c r="P628" s="296"/>
      <c r="Q628" s="298"/>
      <c r="R628" s="296"/>
      <c r="S628" s="296"/>
      <c r="T628" s="298"/>
      <c r="U628" s="298"/>
      <c r="V628" s="297"/>
      <c r="W628" s="298"/>
      <c r="X628" s="298"/>
      <c r="Y628" s="298"/>
      <c r="Z628" s="298"/>
      <c r="AA628" s="298"/>
      <c r="AB628" s="55"/>
      <c r="AC628" s="155"/>
    </row>
    <row r="629" ht="15.75" customHeight="1">
      <c r="A629" s="295"/>
      <c r="B629" s="296"/>
      <c r="C629" s="296"/>
      <c r="D629" s="296"/>
      <c r="E629" s="296"/>
      <c r="F629" s="296"/>
      <c r="G629" s="296"/>
      <c r="H629" s="296"/>
      <c r="I629" s="296"/>
      <c r="J629" s="295"/>
      <c r="K629" s="296"/>
      <c r="L629" s="296"/>
      <c r="M629" s="296"/>
      <c r="N629" s="297"/>
      <c r="O629" s="296"/>
      <c r="P629" s="296"/>
      <c r="Q629" s="298"/>
      <c r="R629" s="296"/>
      <c r="S629" s="296"/>
      <c r="T629" s="298"/>
      <c r="U629" s="298"/>
      <c r="V629" s="297"/>
      <c r="W629" s="298"/>
      <c r="X629" s="298"/>
      <c r="Y629" s="298"/>
      <c r="Z629" s="298"/>
      <c r="AA629" s="298"/>
      <c r="AB629" s="55"/>
      <c r="AC629" s="155"/>
    </row>
    <row r="630" ht="15.75" customHeight="1">
      <c r="A630" s="295"/>
      <c r="B630" s="296"/>
      <c r="C630" s="296"/>
      <c r="D630" s="296"/>
      <c r="E630" s="296"/>
      <c r="F630" s="296"/>
      <c r="G630" s="296"/>
      <c r="H630" s="296"/>
      <c r="I630" s="296"/>
      <c r="J630" s="295"/>
      <c r="K630" s="296"/>
      <c r="L630" s="296"/>
      <c r="M630" s="296"/>
      <c r="N630" s="297"/>
      <c r="O630" s="296"/>
      <c r="P630" s="296"/>
      <c r="Q630" s="298"/>
      <c r="R630" s="296"/>
      <c r="S630" s="296"/>
      <c r="T630" s="298"/>
      <c r="U630" s="298"/>
      <c r="V630" s="297"/>
      <c r="W630" s="298"/>
      <c r="X630" s="298"/>
      <c r="Y630" s="298"/>
      <c r="Z630" s="298"/>
      <c r="AA630" s="298"/>
      <c r="AB630" s="55"/>
      <c r="AC630" s="155"/>
    </row>
    <row r="631" ht="15.75" customHeight="1">
      <c r="A631" s="295"/>
      <c r="B631" s="296"/>
      <c r="C631" s="296"/>
      <c r="D631" s="296"/>
      <c r="E631" s="296"/>
      <c r="F631" s="296"/>
      <c r="G631" s="296"/>
      <c r="H631" s="296"/>
      <c r="I631" s="296"/>
      <c r="J631" s="295"/>
      <c r="K631" s="296"/>
      <c r="L631" s="296"/>
      <c r="M631" s="296"/>
      <c r="N631" s="297"/>
      <c r="O631" s="296"/>
      <c r="P631" s="296"/>
      <c r="Q631" s="298"/>
      <c r="R631" s="296"/>
      <c r="S631" s="296"/>
      <c r="T631" s="298"/>
      <c r="U631" s="298"/>
      <c r="V631" s="297"/>
      <c r="W631" s="298"/>
      <c r="X631" s="298"/>
      <c r="Y631" s="298"/>
      <c r="Z631" s="298"/>
      <c r="AA631" s="298"/>
      <c r="AB631" s="55"/>
      <c r="AC631" s="155"/>
    </row>
    <row r="632" ht="15.75" customHeight="1">
      <c r="A632" s="295"/>
      <c r="B632" s="296"/>
      <c r="C632" s="296"/>
      <c r="D632" s="296"/>
      <c r="E632" s="296"/>
      <c r="F632" s="296"/>
      <c r="G632" s="296"/>
      <c r="H632" s="296"/>
      <c r="I632" s="296"/>
      <c r="J632" s="295"/>
      <c r="K632" s="296"/>
      <c r="L632" s="296"/>
      <c r="M632" s="296"/>
      <c r="N632" s="297"/>
      <c r="O632" s="296"/>
      <c r="P632" s="296"/>
      <c r="Q632" s="298"/>
      <c r="R632" s="296"/>
      <c r="S632" s="296"/>
      <c r="T632" s="298"/>
      <c r="U632" s="298"/>
      <c r="V632" s="297"/>
      <c r="W632" s="298"/>
      <c r="X632" s="298"/>
      <c r="Y632" s="298"/>
      <c r="Z632" s="298"/>
      <c r="AA632" s="298"/>
      <c r="AB632" s="55"/>
      <c r="AC632" s="155"/>
    </row>
    <row r="633" ht="15.75" customHeight="1">
      <c r="A633" s="295"/>
      <c r="B633" s="296"/>
      <c r="C633" s="296"/>
      <c r="D633" s="296"/>
      <c r="E633" s="296"/>
      <c r="F633" s="296"/>
      <c r="G633" s="296"/>
      <c r="H633" s="296"/>
      <c r="I633" s="296"/>
      <c r="J633" s="295"/>
      <c r="K633" s="296"/>
      <c r="L633" s="296"/>
      <c r="M633" s="296"/>
      <c r="N633" s="297"/>
      <c r="O633" s="296"/>
      <c r="P633" s="296"/>
      <c r="Q633" s="298"/>
      <c r="R633" s="296"/>
      <c r="S633" s="296"/>
      <c r="T633" s="298"/>
      <c r="U633" s="298"/>
      <c r="V633" s="297"/>
      <c r="W633" s="298"/>
      <c r="X633" s="298"/>
      <c r="Y633" s="298"/>
      <c r="Z633" s="298"/>
      <c r="AA633" s="298"/>
      <c r="AB633" s="55"/>
      <c r="AC633" s="155"/>
    </row>
    <row r="634" ht="15.75" customHeight="1">
      <c r="A634" s="295"/>
      <c r="B634" s="296"/>
      <c r="C634" s="296"/>
      <c r="D634" s="296"/>
      <c r="E634" s="296"/>
      <c r="F634" s="296"/>
      <c r="G634" s="296"/>
      <c r="H634" s="296"/>
      <c r="I634" s="296"/>
      <c r="J634" s="295"/>
      <c r="K634" s="296"/>
      <c r="L634" s="296"/>
      <c r="M634" s="296"/>
      <c r="N634" s="297"/>
      <c r="O634" s="296"/>
      <c r="P634" s="296"/>
      <c r="Q634" s="298"/>
      <c r="R634" s="296"/>
      <c r="S634" s="296"/>
      <c r="T634" s="298"/>
      <c r="U634" s="298"/>
      <c r="V634" s="297"/>
      <c r="W634" s="298"/>
      <c r="X634" s="298"/>
      <c r="Y634" s="298"/>
      <c r="Z634" s="298"/>
      <c r="AA634" s="298"/>
      <c r="AB634" s="55"/>
      <c r="AC634" s="155"/>
    </row>
    <row r="635" ht="15.75" customHeight="1">
      <c r="A635" s="295"/>
      <c r="B635" s="296"/>
      <c r="C635" s="296"/>
      <c r="D635" s="296"/>
      <c r="E635" s="296"/>
      <c r="F635" s="296"/>
      <c r="G635" s="296"/>
      <c r="H635" s="296"/>
      <c r="I635" s="296"/>
      <c r="J635" s="295"/>
      <c r="K635" s="296"/>
      <c r="L635" s="296"/>
      <c r="M635" s="296"/>
      <c r="N635" s="297"/>
      <c r="O635" s="296"/>
      <c r="P635" s="296"/>
      <c r="Q635" s="298"/>
      <c r="R635" s="296"/>
      <c r="S635" s="296"/>
      <c r="T635" s="298"/>
      <c r="U635" s="298"/>
      <c r="V635" s="297"/>
      <c r="W635" s="298"/>
      <c r="X635" s="298"/>
      <c r="Y635" s="298"/>
      <c r="Z635" s="298"/>
      <c r="AA635" s="298"/>
      <c r="AB635" s="55"/>
      <c r="AC635" s="155"/>
    </row>
    <row r="636" ht="15.75" customHeight="1">
      <c r="A636" s="295"/>
      <c r="B636" s="296"/>
      <c r="C636" s="296"/>
      <c r="D636" s="296"/>
      <c r="E636" s="296"/>
      <c r="F636" s="296"/>
      <c r="G636" s="296"/>
      <c r="H636" s="296"/>
      <c r="I636" s="296"/>
      <c r="J636" s="295"/>
      <c r="K636" s="296"/>
      <c r="L636" s="296"/>
      <c r="M636" s="296"/>
      <c r="N636" s="297"/>
      <c r="O636" s="296"/>
      <c r="P636" s="296"/>
      <c r="Q636" s="298"/>
      <c r="R636" s="296"/>
      <c r="S636" s="296"/>
      <c r="T636" s="298"/>
      <c r="U636" s="298"/>
      <c r="V636" s="297"/>
      <c r="W636" s="298"/>
      <c r="X636" s="298"/>
      <c r="Y636" s="298"/>
      <c r="Z636" s="298"/>
      <c r="AA636" s="298"/>
      <c r="AB636" s="55"/>
      <c r="AC636" s="155"/>
    </row>
    <row r="637" ht="15.75" customHeight="1">
      <c r="A637" s="295"/>
      <c r="B637" s="296"/>
      <c r="C637" s="296"/>
      <c r="D637" s="296"/>
      <c r="E637" s="296"/>
      <c r="F637" s="296"/>
      <c r="G637" s="296"/>
      <c r="H637" s="296"/>
      <c r="I637" s="296"/>
      <c r="J637" s="295"/>
      <c r="K637" s="296"/>
      <c r="L637" s="296"/>
      <c r="M637" s="296"/>
      <c r="N637" s="297"/>
      <c r="O637" s="296"/>
      <c r="P637" s="296"/>
      <c r="Q637" s="298"/>
      <c r="R637" s="296"/>
      <c r="S637" s="296"/>
      <c r="T637" s="298"/>
      <c r="U637" s="298"/>
      <c r="V637" s="297"/>
      <c r="W637" s="298"/>
      <c r="X637" s="298"/>
      <c r="Y637" s="298"/>
      <c r="Z637" s="298"/>
      <c r="AA637" s="298"/>
      <c r="AB637" s="55"/>
      <c r="AC637" s="155"/>
    </row>
    <row r="638" ht="15.75" customHeight="1">
      <c r="A638" s="295"/>
      <c r="B638" s="296"/>
      <c r="C638" s="296"/>
      <c r="D638" s="296"/>
      <c r="E638" s="296"/>
      <c r="F638" s="296"/>
      <c r="G638" s="296"/>
      <c r="H638" s="296"/>
      <c r="I638" s="296"/>
      <c r="J638" s="295"/>
      <c r="K638" s="296"/>
      <c r="L638" s="296"/>
      <c r="M638" s="296"/>
      <c r="N638" s="297"/>
      <c r="O638" s="296"/>
      <c r="P638" s="296"/>
      <c r="Q638" s="298"/>
      <c r="R638" s="296"/>
      <c r="S638" s="296"/>
      <c r="T638" s="298"/>
      <c r="U638" s="298"/>
      <c r="V638" s="297"/>
      <c r="W638" s="298"/>
      <c r="X638" s="298"/>
      <c r="Y638" s="298"/>
      <c r="Z638" s="298"/>
      <c r="AA638" s="298"/>
      <c r="AB638" s="55"/>
      <c r="AC638" s="155"/>
    </row>
    <row r="639" ht="15.75" customHeight="1">
      <c r="A639" s="295"/>
      <c r="B639" s="296"/>
      <c r="C639" s="296"/>
      <c r="D639" s="296"/>
      <c r="E639" s="296"/>
      <c r="F639" s="296"/>
      <c r="G639" s="296"/>
      <c r="H639" s="296"/>
      <c r="I639" s="296"/>
      <c r="J639" s="295"/>
      <c r="K639" s="296"/>
      <c r="L639" s="296"/>
      <c r="M639" s="296"/>
      <c r="N639" s="297"/>
      <c r="O639" s="296"/>
      <c r="P639" s="296"/>
      <c r="Q639" s="298"/>
      <c r="R639" s="296"/>
      <c r="S639" s="296"/>
      <c r="T639" s="298"/>
      <c r="U639" s="298"/>
      <c r="V639" s="297"/>
      <c r="W639" s="298"/>
      <c r="X639" s="298"/>
      <c r="Y639" s="298"/>
      <c r="Z639" s="298"/>
      <c r="AA639" s="298"/>
      <c r="AB639" s="55"/>
      <c r="AC639" s="155"/>
    </row>
    <row r="640" ht="15.75" customHeight="1">
      <c r="A640" s="295"/>
      <c r="B640" s="296"/>
      <c r="C640" s="296"/>
      <c r="D640" s="296"/>
      <c r="E640" s="296"/>
      <c r="F640" s="296"/>
      <c r="G640" s="296"/>
      <c r="H640" s="296"/>
      <c r="I640" s="296"/>
      <c r="J640" s="295"/>
      <c r="K640" s="296"/>
      <c r="L640" s="296"/>
      <c r="M640" s="296"/>
      <c r="N640" s="297"/>
      <c r="O640" s="296"/>
      <c r="P640" s="296"/>
      <c r="Q640" s="298"/>
      <c r="R640" s="296"/>
      <c r="S640" s="296"/>
      <c r="T640" s="298"/>
      <c r="U640" s="298"/>
      <c r="V640" s="297"/>
      <c r="W640" s="298"/>
      <c r="X640" s="298"/>
      <c r="Y640" s="298"/>
      <c r="Z640" s="298"/>
      <c r="AA640" s="298"/>
      <c r="AB640" s="55"/>
      <c r="AC640" s="155"/>
    </row>
    <row r="641" ht="15.75" customHeight="1">
      <c r="A641" s="295"/>
      <c r="B641" s="296"/>
      <c r="C641" s="296"/>
      <c r="D641" s="296"/>
      <c r="E641" s="296"/>
      <c r="F641" s="296"/>
      <c r="G641" s="296"/>
      <c r="H641" s="296"/>
      <c r="I641" s="296"/>
      <c r="J641" s="295"/>
      <c r="K641" s="296"/>
      <c r="L641" s="296"/>
      <c r="M641" s="296"/>
      <c r="N641" s="297"/>
      <c r="O641" s="296"/>
      <c r="P641" s="296"/>
      <c r="Q641" s="298"/>
      <c r="R641" s="296"/>
      <c r="S641" s="296"/>
      <c r="T641" s="298"/>
      <c r="U641" s="298"/>
      <c r="V641" s="297"/>
      <c r="W641" s="298"/>
      <c r="X641" s="298"/>
      <c r="Y641" s="298"/>
      <c r="Z641" s="298"/>
      <c r="AA641" s="298"/>
      <c r="AB641" s="55"/>
      <c r="AC641" s="155"/>
    </row>
    <row r="642" ht="15.75" customHeight="1">
      <c r="A642" s="295"/>
      <c r="B642" s="296"/>
      <c r="C642" s="296"/>
      <c r="D642" s="296"/>
      <c r="E642" s="296"/>
      <c r="F642" s="296"/>
      <c r="G642" s="296"/>
      <c r="H642" s="296"/>
      <c r="I642" s="296"/>
      <c r="J642" s="295"/>
      <c r="K642" s="296"/>
      <c r="L642" s="296"/>
      <c r="M642" s="296"/>
      <c r="N642" s="297"/>
      <c r="O642" s="296"/>
      <c r="P642" s="296"/>
      <c r="Q642" s="298"/>
      <c r="R642" s="296"/>
      <c r="S642" s="296"/>
      <c r="T642" s="298"/>
      <c r="U642" s="298"/>
      <c r="V642" s="297"/>
      <c r="W642" s="298"/>
      <c r="X642" s="298"/>
      <c r="Y642" s="298"/>
      <c r="Z642" s="298"/>
      <c r="AA642" s="298"/>
      <c r="AB642" s="55"/>
      <c r="AC642" s="155"/>
    </row>
    <row r="643" ht="15.75" customHeight="1">
      <c r="A643" s="295"/>
      <c r="B643" s="296"/>
      <c r="C643" s="296"/>
      <c r="D643" s="296"/>
      <c r="E643" s="296"/>
      <c r="F643" s="296"/>
      <c r="G643" s="296"/>
      <c r="H643" s="296"/>
      <c r="I643" s="296"/>
      <c r="J643" s="295"/>
      <c r="K643" s="296"/>
      <c r="L643" s="296"/>
      <c r="M643" s="296"/>
      <c r="N643" s="297"/>
      <c r="O643" s="296"/>
      <c r="P643" s="296"/>
      <c r="Q643" s="298"/>
      <c r="R643" s="296"/>
      <c r="S643" s="296"/>
      <c r="T643" s="298"/>
      <c r="U643" s="298"/>
      <c r="V643" s="297"/>
      <c r="W643" s="298"/>
      <c r="X643" s="298"/>
      <c r="Y643" s="298"/>
      <c r="Z643" s="298"/>
      <c r="AA643" s="298"/>
      <c r="AB643" s="55"/>
      <c r="AC643" s="155"/>
    </row>
    <row r="644" ht="15.75" customHeight="1">
      <c r="A644" s="295"/>
      <c r="B644" s="296"/>
      <c r="C644" s="296"/>
      <c r="D644" s="296"/>
      <c r="E644" s="296"/>
      <c r="F644" s="296"/>
      <c r="G644" s="296"/>
      <c r="H644" s="296"/>
      <c r="I644" s="296"/>
      <c r="J644" s="295"/>
      <c r="K644" s="296"/>
      <c r="L644" s="296"/>
      <c r="M644" s="296"/>
      <c r="N644" s="297"/>
      <c r="O644" s="296"/>
      <c r="P644" s="296"/>
      <c r="Q644" s="298"/>
      <c r="R644" s="296"/>
      <c r="S644" s="296"/>
      <c r="T644" s="298"/>
      <c r="U644" s="298"/>
      <c r="V644" s="297"/>
      <c r="W644" s="298"/>
      <c r="X644" s="298"/>
      <c r="Y644" s="298"/>
      <c r="Z644" s="298"/>
      <c r="AA644" s="298"/>
      <c r="AB644" s="55"/>
      <c r="AC644" s="155"/>
    </row>
    <row r="645" ht="15.75" customHeight="1">
      <c r="A645" s="295"/>
      <c r="B645" s="296"/>
      <c r="C645" s="296"/>
      <c r="D645" s="296"/>
      <c r="E645" s="296"/>
      <c r="F645" s="296"/>
      <c r="G645" s="296"/>
      <c r="H645" s="296"/>
      <c r="I645" s="296"/>
      <c r="J645" s="295"/>
      <c r="K645" s="296"/>
      <c r="L645" s="296"/>
      <c r="M645" s="296"/>
      <c r="N645" s="297"/>
      <c r="O645" s="296"/>
      <c r="P645" s="296"/>
      <c r="Q645" s="298"/>
      <c r="R645" s="296"/>
      <c r="S645" s="296"/>
      <c r="T645" s="298"/>
      <c r="U645" s="298"/>
      <c r="V645" s="297"/>
      <c r="W645" s="298"/>
      <c r="X645" s="298"/>
      <c r="Y645" s="298"/>
      <c r="Z645" s="298"/>
      <c r="AA645" s="298"/>
      <c r="AB645" s="55"/>
      <c r="AC645" s="155"/>
    </row>
    <row r="646" ht="15.75" customHeight="1">
      <c r="A646" s="295"/>
      <c r="B646" s="296"/>
      <c r="C646" s="296"/>
      <c r="D646" s="296"/>
      <c r="E646" s="296"/>
      <c r="F646" s="296"/>
      <c r="G646" s="296"/>
      <c r="H646" s="296"/>
      <c r="I646" s="296"/>
      <c r="J646" s="295"/>
      <c r="K646" s="296"/>
      <c r="L646" s="296"/>
      <c r="M646" s="296"/>
      <c r="N646" s="297"/>
      <c r="O646" s="296"/>
      <c r="P646" s="296"/>
      <c r="Q646" s="298"/>
      <c r="R646" s="296"/>
      <c r="S646" s="296"/>
      <c r="T646" s="298"/>
      <c r="U646" s="298"/>
      <c r="V646" s="297"/>
      <c r="W646" s="298"/>
      <c r="X646" s="298"/>
      <c r="Y646" s="298"/>
      <c r="Z646" s="298"/>
      <c r="AA646" s="298"/>
      <c r="AB646" s="55"/>
      <c r="AC646" s="155"/>
    </row>
    <row r="647" ht="15.75" customHeight="1">
      <c r="A647" s="295"/>
      <c r="B647" s="296"/>
      <c r="C647" s="296"/>
      <c r="D647" s="296"/>
      <c r="E647" s="296"/>
      <c r="F647" s="296"/>
      <c r="G647" s="296"/>
      <c r="H647" s="296"/>
      <c r="I647" s="296"/>
      <c r="J647" s="295"/>
      <c r="K647" s="296"/>
      <c r="L647" s="296"/>
      <c r="M647" s="296"/>
      <c r="N647" s="297"/>
      <c r="O647" s="296"/>
      <c r="P647" s="296"/>
      <c r="Q647" s="298"/>
      <c r="R647" s="296"/>
      <c r="S647" s="296"/>
      <c r="T647" s="298"/>
      <c r="U647" s="298"/>
      <c r="V647" s="297"/>
      <c r="W647" s="298"/>
      <c r="X647" s="298"/>
      <c r="Y647" s="298"/>
      <c r="Z647" s="298"/>
      <c r="AA647" s="298"/>
      <c r="AB647" s="55"/>
      <c r="AC647" s="155"/>
    </row>
    <row r="648" ht="15.75" customHeight="1">
      <c r="A648" s="295"/>
      <c r="B648" s="296"/>
      <c r="C648" s="296"/>
      <c r="D648" s="296"/>
      <c r="E648" s="296"/>
      <c r="F648" s="296"/>
      <c r="G648" s="296"/>
      <c r="H648" s="296"/>
      <c r="I648" s="296"/>
      <c r="J648" s="295"/>
      <c r="K648" s="296"/>
      <c r="L648" s="296"/>
      <c r="M648" s="296"/>
      <c r="N648" s="297"/>
      <c r="O648" s="296"/>
      <c r="P648" s="296"/>
      <c r="Q648" s="298"/>
      <c r="R648" s="296"/>
      <c r="S648" s="296"/>
      <c r="T648" s="298"/>
      <c r="U648" s="298"/>
      <c r="V648" s="297"/>
      <c r="W648" s="298"/>
      <c r="X648" s="298"/>
      <c r="Y648" s="298"/>
      <c r="Z648" s="298"/>
      <c r="AA648" s="298"/>
      <c r="AB648" s="55"/>
      <c r="AC648" s="155"/>
    </row>
    <row r="649" ht="15.75" customHeight="1">
      <c r="A649" s="295"/>
      <c r="B649" s="296"/>
      <c r="C649" s="296"/>
      <c r="D649" s="296"/>
      <c r="E649" s="296"/>
      <c r="F649" s="296"/>
      <c r="G649" s="296"/>
      <c r="H649" s="296"/>
      <c r="I649" s="296"/>
      <c r="J649" s="295"/>
      <c r="K649" s="296"/>
      <c r="L649" s="296"/>
      <c r="M649" s="296"/>
      <c r="N649" s="297"/>
      <c r="O649" s="296"/>
      <c r="P649" s="296"/>
      <c r="Q649" s="298"/>
      <c r="R649" s="296"/>
      <c r="S649" s="296"/>
      <c r="T649" s="298"/>
      <c r="U649" s="298"/>
      <c r="V649" s="297"/>
      <c r="W649" s="298"/>
      <c r="X649" s="298"/>
      <c r="Y649" s="298"/>
      <c r="Z649" s="298"/>
      <c r="AA649" s="298"/>
      <c r="AB649" s="55"/>
      <c r="AC649" s="155"/>
    </row>
    <row r="650" ht="15.75" customHeight="1">
      <c r="A650" s="295"/>
      <c r="B650" s="296"/>
      <c r="C650" s="296"/>
      <c r="D650" s="296"/>
      <c r="E650" s="296"/>
      <c r="F650" s="296"/>
      <c r="G650" s="296"/>
      <c r="H650" s="296"/>
      <c r="I650" s="296"/>
      <c r="J650" s="295"/>
      <c r="K650" s="296"/>
      <c r="L650" s="296"/>
      <c r="M650" s="296"/>
      <c r="N650" s="297"/>
      <c r="O650" s="296"/>
      <c r="P650" s="296"/>
      <c r="Q650" s="298"/>
      <c r="R650" s="296"/>
      <c r="S650" s="296"/>
      <c r="T650" s="298"/>
      <c r="U650" s="298"/>
      <c r="V650" s="297"/>
      <c r="W650" s="298"/>
      <c r="X650" s="298"/>
      <c r="Y650" s="298"/>
      <c r="Z650" s="298"/>
      <c r="AA650" s="298"/>
      <c r="AB650" s="55"/>
      <c r="AC650" s="155"/>
    </row>
    <row r="651" ht="15.75" customHeight="1">
      <c r="A651" s="295"/>
      <c r="B651" s="296"/>
      <c r="C651" s="296"/>
      <c r="D651" s="296"/>
      <c r="E651" s="296"/>
      <c r="F651" s="296"/>
      <c r="G651" s="296"/>
      <c r="H651" s="296"/>
      <c r="I651" s="296"/>
      <c r="J651" s="295"/>
      <c r="K651" s="296"/>
      <c r="L651" s="296"/>
      <c r="M651" s="296"/>
      <c r="N651" s="297"/>
      <c r="O651" s="296"/>
      <c r="P651" s="296"/>
      <c r="Q651" s="298"/>
      <c r="R651" s="296"/>
      <c r="S651" s="296"/>
      <c r="T651" s="298"/>
      <c r="U651" s="298"/>
      <c r="V651" s="297"/>
      <c r="W651" s="298"/>
      <c r="X651" s="298"/>
      <c r="Y651" s="298"/>
      <c r="Z651" s="298"/>
      <c r="AA651" s="298"/>
      <c r="AB651" s="55"/>
      <c r="AC651" s="155"/>
    </row>
    <row r="652" ht="15.75" customHeight="1">
      <c r="A652" s="295"/>
      <c r="B652" s="296"/>
      <c r="C652" s="296"/>
      <c r="D652" s="296"/>
      <c r="E652" s="296"/>
      <c r="F652" s="296"/>
      <c r="G652" s="296"/>
      <c r="H652" s="296"/>
      <c r="I652" s="296"/>
      <c r="J652" s="295"/>
      <c r="K652" s="296"/>
      <c r="L652" s="296"/>
      <c r="M652" s="296"/>
      <c r="N652" s="297"/>
      <c r="O652" s="296"/>
      <c r="P652" s="296"/>
      <c r="Q652" s="298"/>
      <c r="R652" s="296"/>
      <c r="S652" s="296"/>
      <c r="T652" s="298"/>
      <c r="U652" s="298"/>
      <c r="V652" s="297"/>
      <c r="W652" s="298"/>
      <c r="X652" s="298"/>
      <c r="Y652" s="298"/>
      <c r="Z652" s="298"/>
      <c r="AA652" s="298"/>
      <c r="AB652" s="55"/>
      <c r="AC652" s="155"/>
    </row>
    <row r="653" ht="15.75" customHeight="1">
      <c r="A653" s="295"/>
      <c r="B653" s="296"/>
      <c r="C653" s="296"/>
      <c r="D653" s="296"/>
      <c r="E653" s="296"/>
      <c r="F653" s="296"/>
      <c r="G653" s="296"/>
      <c r="H653" s="296"/>
      <c r="I653" s="296"/>
      <c r="J653" s="295"/>
      <c r="K653" s="296"/>
      <c r="L653" s="296"/>
      <c r="M653" s="296"/>
      <c r="N653" s="297"/>
      <c r="O653" s="296"/>
      <c r="P653" s="296"/>
      <c r="Q653" s="298"/>
      <c r="R653" s="296"/>
      <c r="S653" s="296"/>
      <c r="T653" s="298"/>
      <c r="U653" s="298"/>
      <c r="V653" s="297"/>
      <c r="W653" s="298"/>
      <c r="X653" s="298"/>
      <c r="Y653" s="298"/>
      <c r="Z653" s="298"/>
      <c r="AA653" s="298"/>
      <c r="AB653" s="55"/>
      <c r="AC653" s="155"/>
    </row>
    <row r="654" ht="15.75" customHeight="1">
      <c r="A654" s="295"/>
      <c r="B654" s="296"/>
      <c r="C654" s="296"/>
      <c r="D654" s="296"/>
      <c r="E654" s="296"/>
      <c r="F654" s="296"/>
      <c r="G654" s="296"/>
      <c r="H654" s="296"/>
      <c r="I654" s="296"/>
      <c r="J654" s="295"/>
      <c r="K654" s="296"/>
      <c r="L654" s="296"/>
      <c r="M654" s="296"/>
      <c r="N654" s="297"/>
      <c r="O654" s="296"/>
      <c r="P654" s="296"/>
      <c r="Q654" s="298"/>
      <c r="R654" s="296"/>
      <c r="S654" s="296"/>
      <c r="T654" s="298"/>
      <c r="U654" s="298"/>
      <c r="V654" s="297"/>
      <c r="W654" s="298"/>
      <c r="X654" s="298"/>
      <c r="Y654" s="298"/>
      <c r="Z654" s="298"/>
      <c r="AA654" s="298"/>
      <c r="AB654" s="55"/>
      <c r="AC654" s="155"/>
    </row>
    <row r="655" ht="15.75" customHeight="1">
      <c r="A655" s="295"/>
      <c r="B655" s="296"/>
      <c r="C655" s="296"/>
      <c r="D655" s="296"/>
      <c r="E655" s="296"/>
      <c r="F655" s="296"/>
      <c r="G655" s="296"/>
      <c r="H655" s="296"/>
      <c r="I655" s="296"/>
      <c r="J655" s="295"/>
      <c r="K655" s="296"/>
      <c r="L655" s="296"/>
      <c r="M655" s="296"/>
      <c r="N655" s="297"/>
      <c r="O655" s="296"/>
      <c r="P655" s="296"/>
      <c r="Q655" s="298"/>
      <c r="R655" s="296"/>
      <c r="S655" s="296"/>
      <c r="T655" s="298"/>
      <c r="U655" s="298"/>
      <c r="V655" s="297"/>
      <c r="W655" s="298"/>
      <c r="X655" s="298"/>
      <c r="Y655" s="298"/>
      <c r="Z655" s="298"/>
      <c r="AA655" s="298"/>
      <c r="AB655" s="55"/>
      <c r="AC655" s="155"/>
    </row>
    <row r="656" ht="15.75" customHeight="1">
      <c r="A656" s="295"/>
      <c r="B656" s="296"/>
      <c r="C656" s="296"/>
      <c r="D656" s="296"/>
      <c r="E656" s="296"/>
      <c r="F656" s="296"/>
      <c r="G656" s="296"/>
      <c r="H656" s="296"/>
      <c r="I656" s="296"/>
      <c r="J656" s="295"/>
      <c r="K656" s="296"/>
      <c r="L656" s="296"/>
      <c r="M656" s="296"/>
      <c r="N656" s="297"/>
      <c r="O656" s="296"/>
      <c r="P656" s="296"/>
      <c r="Q656" s="298"/>
      <c r="R656" s="296"/>
      <c r="S656" s="296"/>
      <c r="T656" s="298"/>
      <c r="U656" s="298"/>
      <c r="V656" s="297"/>
      <c r="W656" s="298"/>
      <c r="X656" s="298"/>
      <c r="Y656" s="298"/>
      <c r="Z656" s="298"/>
      <c r="AA656" s="298"/>
      <c r="AB656" s="55"/>
      <c r="AC656" s="155"/>
    </row>
    <row r="657" ht="15.75" customHeight="1">
      <c r="A657" s="295"/>
      <c r="B657" s="296"/>
      <c r="C657" s="296"/>
      <c r="D657" s="296"/>
      <c r="E657" s="296"/>
      <c r="F657" s="296"/>
      <c r="G657" s="296"/>
      <c r="H657" s="296"/>
      <c r="I657" s="296"/>
      <c r="J657" s="295"/>
      <c r="K657" s="296"/>
      <c r="L657" s="296"/>
      <c r="M657" s="296"/>
      <c r="N657" s="297"/>
      <c r="O657" s="296"/>
      <c r="P657" s="296"/>
      <c r="Q657" s="298"/>
      <c r="R657" s="296"/>
      <c r="S657" s="296"/>
      <c r="T657" s="298"/>
      <c r="U657" s="298"/>
      <c r="V657" s="297"/>
      <c r="W657" s="298"/>
      <c r="X657" s="298"/>
      <c r="Y657" s="298"/>
      <c r="Z657" s="298"/>
      <c r="AA657" s="298"/>
      <c r="AB657" s="55"/>
      <c r="AC657" s="155"/>
    </row>
    <row r="658" ht="15.75" customHeight="1">
      <c r="A658" s="295"/>
      <c r="B658" s="296"/>
      <c r="C658" s="296"/>
      <c r="D658" s="296"/>
      <c r="E658" s="296"/>
      <c r="F658" s="296"/>
      <c r="G658" s="296"/>
      <c r="H658" s="296"/>
      <c r="I658" s="296"/>
      <c r="J658" s="295"/>
      <c r="K658" s="296"/>
      <c r="L658" s="296"/>
      <c r="M658" s="296"/>
      <c r="N658" s="297"/>
      <c r="O658" s="296"/>
      <c r="P658" s="296"/>
      <c r="Q658" s="298"/>
      <c r="R658" s="296"/>
      <c r="S658" s="296"/>
      <c r="T658" s="298"/>
      <c r="U658" s="298"/>
      <c r="V658" s="297"/>
      <c r="W658" s="298"/>
      <c r="X658" s="298"/>
      <c r="Y658" s="298"/>
      <c r="Z658" s="298"/>
      <c r="AA658" s="298"/>
      <c r="AB658" s="55"/>
      <c r="AC658" s="155"/>
    </row>
    <row r="659" ht="15.75" customHeight="1">
      <c r="A659" s="295"/>
      <c r="B659" s="296"/>
      <c r="C659" s="296"/>
      <c r="D659" s="296"/>
      <c r="E659" s="296"/>
      <c r="F659" s="296"/>
      <c r="G659" s="296"/>
      <c r="H659" s="296"/>
      <c r="I659" s="296"/>
      <c r="J659" s="295"/>
      <c r="K659" s="296"/>
      <c r="L659" s="296"/>
      <c r="M659" s="296"/>
      <c r="N659" s="297"/>
      <c r="O659" s="296"/>
      <c r="P659" s="296"/>
      <c r="Q659" s="298"/>
      <c r="R659" s="296"/>
      <c r="S659" s="296"/>
      <c r="T659" s="298"/>
      <c r="U659" s="298"/>
      <c r="V659" s="297"/>
      <c r="W659" s="298"/>
      <c r="X659" s="298"/>
      <c r="Y659" s="298"/>
      <c r="Z659" s="298"/>
      <c r="AA659" s="298"/>
      <c r="AB659" s="55"/>
      <c r="AC659" s="155"/>
    </row>
    <row r="660" ht="15.75" customHeight="1">
      <c r="A660" s="295"/>
      <c r="B660" s="296"/>
      <c r="C660" s="296"/>
      <c r="D660" s="296"/>
      <c r="E660" s="296"/>
      <c r="F660" s="296"/>
      <c r="G660" s="296"/>
      <c r="H660" s="296"/>
      <c r="I660" s="296"/>
      <c r="J660" s="295"/>
      <c r="K660" s="296"/>
      <c r="L660" s="296"/>
      <c r="M660" s="296"/>
      <c r="N660" s="297"/>
      <c r="O660" s="296"/>
      <c r="P660" s="296"/>
      <c r="Q660" s="298"/>
      <c r="R660" s="296"/>
      <c r="S660" s="296"/>
      <c r="T660" s="298"/>
      <c r="U660" s="298"/>
      <c r="V660" s="297"/>
      <c r="W660" s="298"/>
      <c r="X660" s="298"/>
      <c r="Y660" s="298"/>
      <c r="Z660" s="298"/>
      <c r="AA660" s="298"/>
      <c r="AB660" s="55"/>
      <c r="AC660" s="155"/>
    </row>
    <row r="661" ht="15.75" customHeight="1">
      <c r="A661" s="295"/>
      <c r="B661" s="296"/>
      <c r="C661" s="296"/>
      <c r="D661" s="296"/>
      <c r="E661" s="296"/>
      <c r="F661" s="296"/>
      <c r="G661" s="296"/>
      <c r="H661" s="296"/>
      <c r="I661" s="296"/>
      <c r="J661" s="295"/>
      <c r="K661" s="296"/>
      <c r="L661" s="296"/>
      <c r="M661" s="296"/>
      <c r="N661" s="297"/>
      <c r="O661" s="296"/>
      <c r="P661" s="296"/>
      <c r="Q661" s="298"/>
      <c r="R661" s="296"/>
      <c r="S661" s="296"/>
      <c r="T661" s="298"/>
      <c r="U661" s="298"/>
      <c r="V661" s="297"/>
      <c r="W661" s="298"/>
      <c r="X661" s="298"/>
      <c r="Y661" s="298"/>
      <c r="Z661" s="298"/>
      <c r="AA661" s="298"/>
      <c r="AB661" s="55"/>
      <c r="AC661" s="155"/>
    </row>
    <row r="662" ht="15.75" customHeight="1">
      <c r="A662" s="295"/>
      <c r="B662" s="296"/>
      <c r="C662" s="296"/>
      <c r="D662" s="296"/>
      <c r="E662" s="296"/>
      <c r="F662" s="296"/>
      <c r="G662" s="296"/>
      <c r="H662" s="296"/>
      <c r="I662" s="296"/>
      <c r="J662" s="295"/>
      <c r="K662" s="296"/>
      <c r="L662" s="296"/>
      <c r="M662" s="296"/>
      <c r="N662" s="297"/>
      <c r="O662" s="296"/>
      <c r="P662" s="296"/>
      <c r="Q662" s="298"/>
      <c r="R662" s="296"/>
      <c r="S662" s="296"/>
      <c r="T662" s="298"/>
      <c r="U662" s="298"/>
      <c r="V662" s="297"/>
      <c r="W662" s="298"/>
      <c r="X662" s="298"/>
      <c r="Y662" s="298"/>
      <c r="Z662" s="298"/>
      <c r="AA662" s="298"/>
      <c r="AB662" s="55"/>
      <c r="AC662" s="155"/>
    </row>
    <row r="663" ht="15.75" customHeight="1">
      <c r="A663" s="295"/>
      <c r="B663" s="296"/>
      <c r="C663" s="296"/>
      <c r="D663" s="296"/>
      <c r="E663" s="296"/>
      <c r="F663" s="296"/>
      <c r="G663" s="296"/>
      <c r="H663" s="296"/>
      <c r="I663" s="296"/>
      <c r="J663" s="295"/>
      <c r="K663" s="296"/>
      <c r="L663" s="296"/>
      <c r="M663" s="296"/>
      <c r="N663" s="297"/>
      <c r="O663" s="296"/>
      <c r="P663" s="296"/>
      <c r="Q663" s="298"/>
      <c r="R663" s="296"/>
      <c r="S663" s="296"/>
      <c r="T663" s="298"/>
      <c r="U663" s="298"/>
      <c r="V663" s="297"/>
      <c r="W663" s="298"/>
      <c r="X663" s="298"/>
      <c r="Y663" s="298"/>
      <c r="Z663" s="298"/>
      <c r="AA663" s="298"/>
      <c r="AB663" s="55"/>
      <c r="AC663" s="155"/>
    </row>
    <row r="664" ht="15.75" customHeight="1">
      <c r="A664" s="295"/>
      <c r="B664" s="296"/>
      <c r="C664" s="296"/>
      <c r="D664" s="296"/>
      <c r="E664" s="296"/>
      <c r="F664" s="296"/>
      <c r="G664" s="296"/>
      <c r="H664" s="296"/>
      <c r="I664" s="296"/>
      <c r="J664" s="295"/>
      <c r="K664" s="296"/>
      <c r="L664" s="296"/>
      <c r="M664" s="296"/>
      <c r="N664" s="297"/>
      <c r="O664" s="296"/>
      <c r="P664" s="296"/>
      <c r="Q664" s="298"/>
      <c r="R664" s="296"/>
      <c r="S664" s="296"/>
      <c r="T664" s="298"/>
      <c r="U664" s="298"/>
      <c r="V664" s="297"/>
      <c r="W664" s="298"/>
      <c r="X664" s="298"/>
      <c r="Y664" s="298"/>
      <c r="Z664" s="298"/>
      <c r="AA664" s="298"/>
      <c r="AB664" s="55"/>
      <c r="AC664" s="155"/>
    </row>
    <row r="665" ht="15.75" customHeight="1">
      <c r="A665" s="295"/>
      <c r="B665" s="296"/>
      <c r="C665" s="296"/>
      <c r="D665" s="296"/>
      <c r="E665" s="296"/>
      <c r="F665" s="296"/>
      <c r="G665" s="296"/>
      <c r="H665" s="296"/>
      <c r="I665" s="296"/>
      <c r="J665" s="295"/>
      <c r="K665" s="296"/>
      <c r="L665" s="296"/>
      <c r="M665" s="296"/>
      <c r="N665" s="297"/>
      <c r="O665" s="296"/>
      <c r="P665" s="296"/>
      <c r="Q665" s="298"/>
      <c r="R665" s="296"/>
      <c r="S665" s="296"/>
      <c r="T665" s="298"/>
      <c r="U665" s="298"/>
      <c r="V665" s="297"/>
      <c r="W665" s="298"/>
      <c r="X665" s="298"/>
      <c r="Y665" s="298"/>
      <c r="Z665" s="298"/>
      <c r="AA665" s="298"/>
      <c r="AB665" s="55"/>
      <c r="AC665" s="155"/>
    </row>
    <row r="666" ht="15.75" customHeight="1">
      <c r="A666" s="295"/>
      <c r="B666" s="296"/>
      <c r="C666" s="296"/>
      <c r="D666" s="296"/>
      <c r="E666" s="296"/>
      <c r="F666" s="296"/>
      <c r="G666" s="296"/>
      <c r="H666" s="296"/>
      <c r="I666" s="296"/>
      <c r="J666" s="295"/>
      <c r="K666" s="296"/>
      <c r="L666" s="296"/>
      <c r="M666" s="296"/>
      <c r="N666" s="297"/>
      <c r="O666" s="296"/>
      <c r="P666" s="296"/>
      <c r="Q666" s="298"/>
      <c r="R666" s="296"/>
      <c r="S666" s="296"/>
      <c r="T666" s="298"/>
      <c r="U666" s="298"/>
      <c r="V666" s="297"/>
      <c r="W666" s="298"/>
      <c r="X666" s="298"/>
      <c r="Y666" s="298"/>
      <c r="Z666" s="298"/>
      <c r="AA666" s="298"/>
      <c r="AB666" s="55"/>
      <c r="AC666" s="155"/>
    </row>
    <row r="667" ht="15.75" customHeight="1">
      <c r="A667" s="295"/>
      <c r="B667" s="296"/>
      <c r="C667" s="296"/>
      <c r="D667" s="296"/>
      <c r="E667" s="296"/>
      <c r="F667" s="296"/>
      <c r="G667" s="296"/>
      <c r="H667" s="296"/>
      <c r="I667" s="296"/>
      <c r="J667" s="295"/>
      <c r="K667" s="296"/>
      <c r="L667" s="296"/>
      <c r="M667" s="296"/>
      <c r="N667" s="297"/>
      <c r="O667" s="296"/>
      <c r="P667" s="296"/>
      <c r="Q667" s="298"/>
      <c r="R667" s="296"/>
      <c r="S667" s="296"/>
      <c r="T667" s="298"/>
      <c r="U667" s="298"/>
      <c r="V667" s="297"/>
      <c r="W667" s="298"/>
      <c r="X667" s="298"/>
      <c r="Y667" s="298"/>
      <c r="Z667" s="298"/>
      <c r="AA667" s="298"/>
      <c r="AB667" s="55"/>
      <c r="AC667" s="155"/>
    </row>
    <row r="668" ht="15.75" customHeight="1">
      <c r="A668" s="295"/>
      <c r="B668" s="296"/>
      <c r="C668" s="296"/>
      <c r="D668" s="296"/>
      <c r="E668" s="296"/>
      <c r="F668" s="296"/>
      <c r="G668" s="296"/>
      <c r="H668" s="296"/>
      <c r="I668" s="296"/>
      <c r="J668" s="295"/>
      <c r="K668" s="296"/>
      <c r="L668" s="296"/>
      <c r="M668" s="296"/>
      <c r="N668" s="297"/>
      <c r="O668" s="296"/>
      <c r="P668" s="296"/>
      <c r="Q668" s="298"/>
      <c r="R668" s="296"/>
      <c r="S668" s="296"/>
      <c r="T668" s="298"/>
      <c r="U668" s="298"/>
      <c r="V668" s="297"/>
      <c r="W668" s="298"/>
      <c r="X668" s="298"/>
      <c r="Y668" s="298"/>
      <c r="Z668" s="298"/>
      <c r="AA668" s="298"/>
      <c r="AB668" s="55"/>
      <c r="AC668" s="155"/>
    </row>
    <row r="669" ht="15.75" customHeight="1">
      <c r="A669" s="295"/>
      <c r="B669" s="296"/>
      <c r="C669" s="296"/>
      <c r="D669" s="296"/>
      <c r="E669" s="296"/>
      <c r="F669" s="296"/>
      <c r="G669" s="296"/>
      <c r="H669" s="296"/>
      <c r="I669" s="296"/>
      <c r="J669" s="295"/>
      <c r="K669" s="296"/>
      <c r="L669" s="296"/>
      <c r="M669" s="296"/>
      <c r="N669" s="297"/>
      <c r="O669" s="296"/>
      <c r="P669" s="296"/>
      <c r="Q669" s="298"/>
      <c r="R669" s="296"/>
      <c r="S669" s="296"/>
      <c r="T669" s="298"/>
      <c r="U669" s="298"/>
      <c r="V669" s="297"/>
      <c r="W669" s="298"/>
      <c r="X669" s="298"/>
      <c r="Y669" s="298"/>
      <c r="Z669" s="298"/>
      <c r="AA669" s="298"/>
      <c r="AB669" s="55"/>
      <c r="AC669" s="155"/>
    </row>
    <row r="670" ht="15.75" customHeight="1">
      <c r="A670" s="295"/>
      <c r="B670" s="296"/>
      <c r="C670" s="296"/>
      <c r="D670" s="296"/>
      <c r="E670" s="296"/>
      <c r="F670" s="296"/>
      <c r="G670" s="296"/>
      <c r="H670" s="296"/>
      <c r="I670" s="296"/>
      <c r="J670" s="295"/>
      <c r="K670" s="296"/>
      <c r="L670" s="296"/>
      <c r="M670" s="296"/>
      <c r="N670" s="297"/>
      <c r="O670" s="296"/>
      <c r="P670" s="296"/>
      <c r="Q670" s="298"/>
      <c r="R670" s="296"/>
      <c r="S670" s="296"/>
      <c r="T670" s="298"/>
      <c r="U670" s="298"/>
      <c r="V670" s="297"/>
      <c r="W670" s="298"/>
      <c r="X670" s="298"/>
      <c r="Y670" s="298"/>
      <c r="Z670" s="298"/>
      <c r="AA670" s="298"/>
      <c r="AB670" s="55"/>
      <c r="AC670" s="155"/>
    </row>
    <row r="671" ht="15.75" customHeight="1">
      <c r="A671" s="295"/>
      <c r="B671" s="296"/>
      <c r="C671" s="296"/>
      <c r="D671" s="296"/>
      <c r="E671" s="296"/>
      <c r="F671" s="296"/>
      <c r="G671" s="296"/>
      <c r="H671" s="296"/>
      <c r="I671" s="296"/>
      <c r="J671" s="295"/>
      <c r="K671" s="296"/>
      <c r="L671" s="296"/>
      <c r="M671" s="296"/>
      <c r="N671" s="297"/>
      <c r="O671" s="296"/>
      <c r="P671" s="296"/>
      <c r="Q671" s="298"/>
      <c r="R671" s="296"/>
      <c r="S671" s="296"/>
      <c r="T671" s="298"/>
      <c r="U671" s="298"/>
      <c r="V671" s="297"/>
      <c r="W671" s="298"/>
      <c r="X671" s="298"/>
      <c r="Y671" s="298"/>
      <c r="Z671" s="298"/>
      <c r="AA671" s="298"/>
      <c r="AB671" s="55"/>
      <c r="AC671" s="155"/>
    </row>
    <row r="672" ht="15.75" customHeight="1">
      <c r="A672" s="295"/>
      <c r="B672" s="296"/>
      <c r="C672" s="296"/>
      <c r="D672" s="296"/>
      <c r="E672" s="296"/>
      <c r="F672" s="296"/>
      <c r="G672" s="296"/>
      <c r="H672" s="296"/>
      <c r="I672" s="296"/>
      <c r="J672" s="295"/>
      <c r="K672" s="296"/>
      <c r="L672" s="296"/>
      <c r="M672" s="296"/>
      <c r="N672" s="297"/>
      <c r="O672" s="296"/>
      <c r="P672" s="296"/>
      <c r="Q672" s="298"/>
      <c r="R672" s="296"/>
      <c r="S672" s="296"/>
      <c r="T672" s="298"/>
      <c r="U672" s="298"/>
      <c r="V672" s="297"/>
      <c r="W672" s="298"/>
      <c r="X672" s="298"/>
      <c r="Y672" s="298"/>
      <c r="Z672" s="298"/>
      <c r="AA672" s="298"/>
      <c r="AB672" s="55"/>
      <c r="AC672" s="155"/>
    </row>
    <row r="673" ht="15.75" customHeight="1">
      <c r="A673" s="295"/>
      <c r="B673" s="296"/>
      <c r="C673" s="296"/>
      <c r="D673" s="296"/>
      <c r="E673" s="296"/>
      <c r="F673" s="296"/>
      <c r="G673" s="296"/>
      <c r="H673" s="296"/>
      <c r="I673" s="296"/>
      <c r="J673" s="295"/>
      <c r="K673" s="296"/>
      <c r="L673" s="296"/>
      <c r="M673" s="296"/>
      <c r="N673" s="297"/>
      <c r="O673" s="296"/>
      <c r="P673" s="296"/>
      <c r="Q673" s="298"/>
      <c r="R673" s="296"/>
      <c r="S673" s="296"/>
      <c r="T673" s="298"/>
      <c r="U673" s="298"/>
      <c r="V673" s="297"/>
      <c r="W673" s="298"/>
      <c r="X673" s="298"/>
      <c r="Y673" s="298"/>
      <c r="Z673" s="298"/>
      <c r="AA673" s="298"/>
      <c r="AB673" s="55"/>
      <c r="AC673" s="155"/>
    </row>
    <row r="674" ht="15.75" customHeight="1">
      <c r="A674" s="295"/>
      <c r="B674" s="296"/>
      <c r="C674" s="296"/>
      <c r="D674" s="296"/>
      <c r="E674" s="296"/>
      <c r="F674" s="296"/>
      <c r="G674" s="296"/>
      <c r="H674" s="296"/>
      <c r="I674" s="296"/>
      <c r="J674" s="295"/>
      <c r="K674" s="296"/>
      <c r="L674" s="296"/>
      <c r="M674" s="296"/>
      <c r="N674" s="297"/>
      <c r="O674" s="296"/>
      <c r="P674" s="296"/>
      <c r="Q674" s="298"/>
      <c r="R674" s="296"/>
      <c r="S674" s="296"/>
      <c r="T674" s="298"/>
      <c r="U674" s="298"/>
      <c r="V674" s="297"/>
      <c r="W674" s="298"/>
      <c r="X674" s="298"/>
      <c r="Y674" s="298"/>
      <c r="Z674" s="298"/>
      <c r="AA674" s="298"/>
      <c r="AB674" s="55"/>
      <c r="AC674" s="155"/>
    </row>
    <row r="675" ht="15.75" customHeight="1">
      <c r="A675" s="295"/>
      <c r="B675" s="296"/>
      <c r="C675" s="296"/>
      <c r="D675" s="296"/>
      <c r="E675" s="296"/>
      <c r="F675" s="296"/>
      <c r="G675" s="296"/>
      <c r="H675" s="296"/>
      <c r="I675" s="296"/>
      <c r="J675" s="295"/>
      <c r="K675" s="296"/>
      <c r="L675" s="296"/>
      <c r="M675" s="296"/>
      <c r="N675" s="297"/>
      <c r="O675" s="296"/>
      <c r="P675" s="296"/>
      <c r="Q675" s="298"/>
      <c r="R675" s="296"/>
      <c r="S675" s="296"/>
      <c r="T675" s="298"/>
      <c r="U675" s="298"/>
      <c r="V675" s="297"/>
      <c r="W675" s="298"/>
      <c r="X675" s="298"/>
      <c r="Y675" s="298"/>
      <c r="Z675" s="298"/>
      <c r="AA675" s="298"/>
      <c r="AB675" s="55"/>
      <c r="AC675" s="155"/>
    </row>
    <row r="676" ht="15.75" customHeight="1">
      <c r="A676" s="295"/>
      <c r="B676" s="296"/>
      <c r="C676" s="296"/>
      <c r="D676" s="296"/>
      <c r="E676" s="296"/>
      <c r="F676" s="296"/>
      <c r="G676" s="296"/>
      <c r="H676" s="296"/>
      <c r="I676" s="296"/>
      <c r="J676" s="295"/>
      <c r="K676" s="296"/>
      <c r="L676" s="296"/>
      <c r="M676" s="296"/>
      <c r="N676" s="297"/>
      <c r="O676" s="296"/>
      <c r="P676" s="296"/>
      <c r="Q676" s="298"/>
      <c r="R676" s="296"/>
      <c r="S676" s="296"/>
      <c r="T676" s="298"/>
      <c r="U676" s="298"/>
      <c r="V676" s="297"/>
      <c r="W676" s="298"/>
      <c r="X676" s="298"/>
      <c r="Y676" s="298"/>
      <c r="Z676" s="298"/>
      <c r="AA676" s="298"/>
      <c r="AB676" s="55"/>
      <c r="AC676" s="155"/>
    </row>
    <row r="677" ht="15.75" customHeight="1">
      <c r="A677" s="295"/>
      <c r="B677" s="296"/>
      <c r="C677" s="296"/>
      <c r="D677" s="296"/>
      <c r="E677" s="296"/>
      <c r="F677" s="296"/>
      <c r="G677" s="296"/>
      <c r="H677" s="296"/>
      <c r="I677" s="296"/>
      <c r="J677" s="295"/>
      <c r="K677" s="296"/>
      <c r="L677" s="296"/>
      <c r="M677" s="296"/>
      <c r="N677" s="297"/>
      <c r="O677" s="296"/>
      <c r="P677" s="296"/>
      <c r="Q677" s="298"/>
      <c r="R677" s="296"/>
      <c r="S677" s="296"/>
      <c r="T677" s="298"/>
      <c r="U677" s="298"/>
      <c r="V677" s="297"/>
      <c r="W677" s="298"/>
      <c r="X677" s="298"/>
      <c r="Y677" s="298"/>
      <c r="Z677" s="298"/>
      <c r="AA677" s="298"/>
      <c r="AB677" s="55"/>
      <c r="AC677" s="155"/>
    </row>
    <row r="678" ht="15.75" customHeight="1">
      <c r="A678" s="295"/>
      <c r="B678" s="296"/>
      <c r="C678" s="296"/>
      <c r="D678" s="296"/>
      <c r="E678" s="296"/>
      <c r="F678" s="296"/>
      <c r="G678" s="296"/>
      <c r="H678" s="296"/>
      <c r="I678" s="296"/>
      <c r="J678" s="295"/>
      <c r="K678" s="296"/>
      <c r="L678" s="296"/>
      <c r="M678" s="296"/>
      <c r="N678" s="297"/>
      <c r="O678" s="296"/>
      <c r="P678" s="296"/>
      <c r="Q678" s="298"/>
      <c r="R678" s="296"/>
      <c r="S678" s="296"/>
      <c r="T678" s="298"/>
      <c r="U678" s="298"/>
      <c r="V678" s="297"/>
      <c r="W678" s="298"/>
      <c r="X678" s="298"/>
      <c r="Y678" s="298"/>
      <c r="Z678" s="298"/>
      <c r="AA678" s="298"/>
      <c r="AB678" s="55"/>
      <c r="AC678" s="155"/>
    </row>
    <row r="679" ht="15.75" customHeight="1">
      <c r="A679" s="295"/>
      <c r="B679" s="296"/>
      <c r="C679" s="296"/>
      <c r="D679" s="296"/>
      <c r="E679" s="296"/>
      <c r="F679" s="296"/>
      <c r="G679" s="296"/>
      <c r="H679" s="296"/>
      <c r="I679" s="296"/>
      <c r="J679" s="295"/>
      <c r="K679" s="296"/>
      <c r="L679" s="296"/>
      <c r="M679" s="296"/>
      <c r="N679" s="297"/>
      <c r="O679" s="296"/>
      <c r="P679" s="296"/>
      <c r="Q679" s="298"/>
      <c r="R679" s="296"/>
      <c r="S679" s="296"/>
      <c r="T679" s="298"/>
      <c r="U679" s="298"/>
      <c r="V679" s="297"/>
      <c r="W679" s="298"/>
      <c r="X679" s="298"/>
      <c r="Y679" s="298"/>
      <c r="Z679" s="298"/>
      <c r="AA679" s="298"/>
      <c r="AB679" s="55"/>
      <c r="AC679" s="155"/>
    </row>
    <row r="680" ht="15.75" customHeight="1">
      <c r="A680" s="295"/>
      <c r="B680" s="296"/>
      <c r="C680" s="296"/>
      <c r="D680" s="296"/>
      <c r="E680" s="296"/>
      <c r="F680" s="296"/>
      <c r="G680" s="296"/>
      <c r="H680" s="296"/>
      <c r="I680" s="296"/>
      <c r="J680" s="295"/>
      <c r="K680" s="296"/>
      <c r="L680" s="296"/>
      <c r="M680" s="296"/>
      <c r="N680" s="297"/>
      <c r="O680" s="296"/>
      <c r="P680" s="296"/>
      <c r="Q680" s="298"/>
      <c r="R680" s="296"/>
      <c r="S680" s="296"/>
      <c r="T680" s="298"/>
      <c r="U680" s="298"/>
      <c r="V680" s="297"/>
      <c r="W680" s="298"/>
      <c r="X680" s="298"/>
      <c r="Y680" s="298"/>
      <c r="Z680" s="298"/>
      <c r="AA680" s="298"/>
      <c r="AB680" s="55"/>
      <c r="AC680" s="155"/>
    </row>
    <row r="681" ht="15.75" customHeight="1">
      <c r="A681" s="295"/>
      <c r="B681" s="296"/>
      <c r="C681" s="296"/>
      <c r="D681" s="296"/>
      <c r="E681" s="296"/>
      <c r="F681" s="296"/>
      <c r="G681" s="296"/>
      <c r="H681" s="296"/>
      <c r="I681" s="296"/>
      <c r="J681" s="295"/>
      <c r="K681" s="296"/>
      <c r="L681" s="296"/>
      <c r="M681" s="296"/>
      <c r="N681" s="297"/>
      <c r="O681" s="296"/>
      <c r="P681" s="296"/>
      <c r="Q681" s="298"/>
      <c r="R681" s="296"/>
      <c r="S681" s="296"/>
      <c r="T681" s="298"/>
      <c r="U681" s="298"/>
      <c r="V681" s="297"/>
      <c r="W681" s="298"/>
      <c r="X681" s="298"/>
      <c r="Y681" s="298"/>
      <c r="Z681" s="298"/>
      <c r="AA681" s="298"/>
      <c r="AB681" s="55"/>
      <c r="AC681" s="155"/>
    </row>
    <row r="682" ht="15.75" customHeight="1">
      <c r="A682" s="295"/>
      <c r="B682" s="296"/>
      <c r="C682" s="296"/>
      <c r="D682" s="296"/>
      <c r="E682" s="296"/>
      <c r="F682" s="296"/>
      <c r="G682" s="296"/>
      <c r="H682" s="296"/>
      <c r="I682" s="296"/>
      <c r="J682" s="295"/>
      <c r="K682" s="296"/>
      <c r="L682" s="296"/>
      <c r="M682" s="296"/>
      <c r="N682" s="297"/>
      <c r="O682" s="296"/>
      <c r="P682" s="296"/>
      <c r="Q682" s="298"/>
      <c r="R682" s="296"/>
      <c r="S682" s="296"/>
      <c r="T682" s="298"/>
      <c r="U682" s="298"/>
      <c r="V682" s="297"/>
      <c r="W682" s="298"/>
      <c r="X682" s="298"/>
      <c r="Y682" s="298"/>
      <c r="Z682" s="298"/>
      <c r="AA682" s="298"/>
      <c r="AB682" s="55"/>
      <c r="AC682" s="155"/>
    </row>
    <row r="683" ht="15.75" customHeight="1">
      <c r="A683" s="295"/>
      <c r="B683" s="296"/>
      <c r="C683" s="296"/>
      <c r="D683" s="296"/>
      <c r="E683" s="296"/>
      <c r="F683" s="296"/>
      <c r="G683" s="296"/>
      <c r="H683" s="296"/>
      <c r="I683" s="296"/>
      <c r="J683" s="295"/>
      <c r="K683" s="296"/>
      <c r="L683" s="296"/>
      <c r="M683" s="296"/>
      <c r="N683" s="297"/>
      <c r="O683" s="296"/>
      <c r="P683" s="296"/>
      <c r="Q683" s="298"/>
      <c r="R683" s="296"/>
      <c r="S683" s="296"/>
      <c r="T683" s="298"/>
      <c r="U683" s="298"/>
      <c r="V683" s="297"/>
      <c r="W683" s="298"/>
      <c r="X683" s="298"/>
      <c r="Y683" s="298"/>
      <c r="Z683" s="298"/>
      <c r="AA683" s="298"/>
      <c r="AB683" s="55"/>
      <c r="AC683" s="155"/>
    </row>
    <row r="684" ht="15.75" customHeight="1">
      <c r="A684" s="295"/>
      <c r="B684" s="296"/>
      <c r="C684" s="296"/>
      <c r="D684" s="296"/>
      <c r="E684" s="296"/>
      <c r="F684" s="296"/>
      <c r="G684" s="296"/>
      <c r="H684" s="296"/>
      <c r="I684" s="296"/>
      <c r="J684" s="295"/>
      <c r="K684" s="296"/>
      <c r="L684" s="296"/>
      <c r="M684" s="296"/>
      <c r="N684" s="297"/>
      <c r="O684" s="296"/>
      <c r="P684" s="296"/>
      <c r="Q684" s="298"/>
      <c r="R684" s="296"/>
      <c r="S684" s="296"/>
      <c r="T684" s="298"/>
      <c r="U684" s="298"/>
      <c r="V684" s="297"/>
      <c r="W684" s="298"/>
      <c r="X684" s="298"/>
      <c r="Y684" s="298"/>
      <c r="Z684" s="298"/>
      <c r="AA684" s="298"/>
      <c r="AB684" s="55"/>
      <c r="AC684" s="155"/>
    </row>
    <row r="685" ht="15.75" customHeight="1">
      <c r="A685" s="295"/>
      <c r="B685" s="296"/>
      <c r="C685" s="296"/>
      <c r="D685" s="296"/>
      <c r="E685" s="296"/>
      <c r="F685" s="296"/>
      <c r="G685" s="296"/>
      <c r="H685" s="296"/>
      <c r="I685" s="296"/>
      <c r="J685" s="295"/>
      <c r="K685" s="296"/>
      <c r="L685" s="296"/>
      <c r="M685" s="296"/>
      <c r="N685" s="297"/>
      <c r="O685" s="296"/>
      <c r="P685" s="296"/>
      <c r="Q685" s="298"/>
      <c r="R685" s="296"/>
      <c r="S685" s="296"/>
      <c r="T685" s="298"/>
      <c r="U685" s="298"/>
      <c r="V685" s="297"/>
      <c r="W685" s="298"/>
      <c r="X685" s="298"/>
      <c r="Y685" s="298"/>
      <c r="Z685" s="298"/>
      <c r="AA685" s="298"/>
      <c r="AB685" s="55"/>
      <c r="AC685" s="155"/>
    </row>
    <row r="686" ht="15.75" customHeight="1">
      <c r="A686" s="295"/>
      <c r="B686" s="296"/>
      <c r="C686" s="296"/>
      <c r="D686" s="296"/>
      <c r="E686" s="296"/>
      <c r="F686" s="296"/>
      <c r="G686" s="296"/>
      <c r="H686" s="296"/>
      <c r="I686" s="296"/>
      <c r="J686" s="295"/>
      <c r="K686" s="296"/>
      <c r="L686" s="296"/>
      <c r="M686" s="296"/>
      <c r="N686" s="297"/>
      <c r="O686" s="296"/>
      <c r="P686" s="296"/>
      <c r="Q686" s="298"/>
      <c r="R686" s="296"/>
      <c r="S686" s="296"/>
      <c r="T686" s="298"/>
      <c r="U686" s="298"/>
      <c r="V686" s="297"/>
      <c r="W686" s="298"/>
      <c r="X686" s="298"/>
      <c r="Y686" s="298"/>
      <c r="Z686" s="298"/>
      <c r="AA686" s="298"/>
      <c r="AB686" s="55"/>
      <c r="AC686" s="155"/>
    </row>
    <row r="687" ht="15.75" customHeight="1">
      <c r="A687" s="295"/>
      <c r="B687" s="296"/>
      <c r="C687" s="296"/>
      <c r="D687" s="296"/>
      <c r="E687" s="296"/>
      <c r="F687" s="296"/>
      <c r="G687" s="296"/>
      <c r="H687" s="296"/>
      <c r="I687" s="296"/>
      <c r="J687" s="295"/>
      <c r="K687" s="296"/>
      <c r="L687" s="296"/>
      <c r="M687" s="296"/>
      <c r="N687" s="297"/>
      <c r="O687" s="296"/>
      <c r="P687" s="296"/>
      <c r="Q687" s="298"/>
      <c r="R687" s="296"/>
      <c r="S687" s="296"/>
      <c r="T687" s="298"/>
      <c r="U687" s="298"/>
      <c r="V687" s="297"/>
      <c r="W687" s="298"/>
      <c r="X687" s="298"/>
      <c r="Y687" s="298"/>
      <c r="Z687" s="298"/>
      <c r="AA687" s="298"/>
      <c r="AB687" s="55"/>
      <c r="AC687" s="155"/>
    </row>
    <row r="688" ht="15.75" customHeight="1">
      <c r="A688" s="295"/>
      <c r="B688" s="296"/>
      <c r="C688" s="296"/>
      <c r="D688" s="296"/>
      <c r="E688" s="296"/>
      <c r="F688" s="296"/>
      <c r="G688" s="296"/>
      <c r="H688" s="296"/>
      <c r="I688" s="296"/>
      <c r="J688" s="295"/>
      <c r="K688" s="296"/>
      <c r="L688" s="296"/>
      <c r="M688" s="296"/>
      <c r="N688" s="297"/>
      <c r="O688" s="296"/>
      <c r="P688" s="296"/>
      <c r="Q688" s="298"/>
      <c r="R688" s="296"/>
      <c r="S688" s="296"/>
      <c r="T688" s="298"/>
      <c r="U688" s="298"/>
      <c r="V688" s="297"/>
      <c r="W688" s="298"/>
      <c r="X688" s="298"/>
      <c r="Y688" s="298"/>
      <c r="Z688" s="298"/>
      <c r="AA688" s="298"/>
      <c r="AB688" s="55"/>
      <c r="AC688" s="155"/>
    </row>
    <row r="689" ht="15.75" customHeight="1">
      <c r="A689" s="295"/>
      <c r="B689" s="296"/>
      <c r="C689" s="296"/>
      <c r="D689" s="296"/>
      <c r="E689" s="296"/>
      <c r="F689" s="296"/>
      <c r="G689" s="296"/>
      <c r="H689" s="296"/>
      <c r="I689" s="296"/>
      <c r="J689" s="295"/>
      <c r="K689" s="296"/>
      <c r="L689" s="296"/>
      <c r="M689" s="296"/>
      <c r="N689" s="297"/>
      <c r="O689" s="296"/>
      <c r="P689" s="296"/>
      <c r="Q689" s="298"/>
      <c r="R689" s="296"/>
      <c r="S689" s="296"/>
      <c r="T689" s="298"/>
      <c r="U689" s="298"/>
      <c r="V689" s="297"/>
      <c r="W689" s="298"/>
      <c r="X689" s="298"/>
      <c r="Y689" s="298"/>
      <c r="Z689" s="298"/>
      <c r="AA689" s="298"/>
      <c r="AB689" s="55"/>
      <c r="AC689" s="155"/>
    </row>
    <row r="690" ht="15.75" customHeight="1">
      <c r="A690" s="295"/>
      <c r="B690" s="296"/>
      <c r="C690" s="296"/>
      <c r="D690" s="296"/>
      <c r="E690" s="296"/>
      <c r="F690" s="296"/>
      <c r="G690" s="296"/>
      <c r="H690" s="296"/>
      <c r="I690" s="296"/>
      <c r="J690" s="295"/>
      <c r="K690" s="296"/>
      <c r="L690" s="296"/>
      <c r="M690" s="296"/>
      <c r="N690" s="297"/>
      <c r="O690" s="296"/>
      <c r="P690" s="296"/>
      <c r="Q690" s="298"/>
      <c r="R690" s="296"/>
      <c r="S690" s="296"/>
      <c r="T690" s="298"/>
      <c r="U690" s="298"/>
      <c r="V690" s="297"/>
      <c r="W690" s="298"/>
      <c r="X690" s="298"/>
      <c r="Y690" s="298"/>
      <c r="Z690" s="298"/>
      <c r="AA690" s="298"/>
      <c r="AB690" s="55"/>
      <c r="AC690" s="155"/>
    </row>
    <row r="691" ht="15.75" customHeight="1">
      <c r="A691" s="295"/>
      <c r="B691" s="296"/>
      <c r="C691" s="296"/>
      <c r="D691" s="296"/>
      <c r="E691" s="296"/>
      <c r="F691" s="296"/>
      <c r="G691" s="296"/>
      <c r="H691" s="296"/>
      <c r="I691" s="296"/>
      <c r="J691" s="295"/>
      <c r="K691" s="296"/>
      <c r="L691" s="296"/>
      <c r="M691" s="296"/>
      <c r="N691" s="297"/>
      <c r="O691" s="296"/>
      <c r="P691" s="296"/>
      <c r="Q691" s="298"/>
      <c r="R691" s="296"/>
      <c r="S691" s="296"/>
      <c r="T691" s="298"/>
      <c r="U691" s="298"/>
      <c r="V691" s="297"/>
      <c r="W691" s="298"/>
      <c r="X691" s="298"/>
      <c r="Y691" s="298"/>
      <c r="Z691" s="298"/>
      <c r="AA691" s="298"/>
      <c r="AB691" s="55"/>
      <c r="AC691" s="155"/>
    </row>
    <row r="692" ht="15.75" customHeight="1">
      <c r="A692" s="295"/>
      <c r="B692" s="296"/>
      <c r="C692" s="296"/>
      <c r="D692" s="296"/>
      <c r="E692" s="296"/>
      <c r="F692" s="296"/>
      <c r="G692" s="296"/>
      <c r="H692" s="296"/>
      <c r="I692" s="296"/>
      <c r="J692" s="295"/>
      <c r="K692" s="296"/>
      <c r="L692" s="296"/>
      <c r="M692" s="296"/>
      <c r="N692" s="297"/>
      <c r="O692" s="296"/>
      <c r="P692" s="296"/>
      <c r="Q692" s="298"/>
      <c r="R692" s="296"/>
      <c r="S692" s="296"/>
      <c r="T692" s="298"/>
      <c r="U692" s="298"/>
      <c r="V692" s="297"/>
      <c r="W692" s="298"/>
      <c r="X692" s="298"/>
      <c r="Y692" s="298"/>
      <c r="Z692" s="298"/>
      <c r="AA692" s="298"/>
      <c r="AB692" s="55"/>
      <c r="AC692" s="155"/>
    </row>
    <row r="693" ht="15.75" customHeight="1">
      <c r="A693" s="295"/>
      <c r="B693" s="296"/>
      <c r="C693" s="296"/>
      <c r="D693" s="296"/>
      <c r="E693" s="296"/>
      <c r="F693" s="296"/>
      <c r="G693" s="296"/>
      <c r="H693" s="296"/>
      <c r="I693" s="296"/>
      <c r="J693" s="295"/>
      <c r="K693" s="296"/>
      <c r="L693" s="296"/>
      <c r="M693" s="296"/>
      <c r="N693" s="297"/>
      <c r="O693" s="296"/>
      <c r="P693" s="296"/>
      <c r="Q693" s="298"/>
      <c r="R693" s="296"/>
      <c r="S693" s="296"/>
      <c r="T693" s="298"/>
      <c r="U693" s="298"/>
      <c r="V693" s="297"/>
      <c r="W693" s="298"/>
      <c r="X693" s="298"/>
      <c r="Y693" s="298"/>
      <c r="Z693" s="298"/>
      <c r="AA693" s="298"/>
      <c r="AB693" s="55"/>
      <c r="AC693" s="155"/>
    </row>
    <row r="694" ht="15.75" customHeight="1">
      <c r="A694" s="295"/>
      <c r="B694" s="296"/>
      <c r="C694" s="296"/>
      <c r="D694" s="296"/>
      <c r="E694" s="296"/>
      <c r="F694" s="296"/>
      <c r="G694" s="296"/>
      <c r="H694" s="296"/>
      <c r="I694" s="296"/>
      <c r="J694" s="295"/>
      <c r="K694" s="296"/>
      <c r="L694" s="296"/>
      <c r="M694" s="296"/>
      <c r="N694" s="297"/>
      <c r="O694" s="296"/>
      <c r="P694" s="296"/>
      <c r="Q694" s="298"/>
      <c r="R694" s="296"/>
      <c r="S694" s="296"/>
      <c r="T694" s="298"/>
      <c r="U694" s="298"/>
      <c r="V694" s="297"/>
      <c r="W694" s="298"/>
      <c r="X694" s="298"/>
      <c r="Y694" s="298"/>
      <c r="Z694" s="298"/>
      <c r="AA694" s="298"/>
      <c r="AB694" s="55"/>
      <c r="AC694" s="155"/>
    </row>
    <row r="695" ht="15.75" customHeight="1">
      <c r="A695" s="295"/>
      <c r="B695" s="296"/>
      <c r="C695" s="296"/>
      <c r="D695" s="296"/>
      <c r="E695" s="296"/>
      <c r="F695" s="296"/>
      <c r="G695" s="296"/>
      <c r="H695" s="296"/>
      <c r="I695" s="296"/>
      <c r="J695" s="295"/>
      <c r="K695" s="296"/>
      <c r="L695" s="296"/>
      <c r="M695" s="296"/>
      <c r="N695" s="297"/>
      <c r="O695" s="296"/>
      <c r="P695" s="296"/>
      <c r="Q695" s="298"/>
      <c r="R695" s="296"/>
      <c r="S695" s="296"/>
      <c r="T695" s="298"/>
      <c r="U695" s="298"/>
      <c r="V695" s="297"/>
      <c r="W695" s="298"/>
      <c r="X695" s="298"/>
      <c r="Y695" s="298"/>
      <c r="Z695" s="298"/>
      <c r="AA695" s="298"/>
      <c r="AB695" s="55"/>
      <c r="AC695" s="155"/>
    </row>
    <row r="696" ht="15.75" customHeight="1">
      <c r="A696" s="295"/>
      <c r="B696" s="296"/>
      <c r="C696" s="296"/>
      <c r="D696" s="296"/>
      <c r="E696" s="296"/>
      <c r="F696" s="296"/>
      <c r="G696" s="296"/>
      <c r="H696" s="296"/>
      <c r="I696" s="296"/>
      <c r="J696" s="295"/>
      <c r="K696" s="296"/>
      <c r="L696" s="296"/>
      <c r="M696" s="296"/>
      <c r="N696" s="297"/>
      <c r="O696" s="296"/>
      <c r="P696" s="296"/>
      <c r="Q696" s="298"/>
      <c r="R696" s="296"/>
      <c r="S696" s="296"/>
      <c r="T696" s="298"/>
      <c r="U696" s="298"/>
      <c r="V696" s="297"/>
      <c r="W696" s="298"/>
      <c r="X696" s="298"/>
      <c r="Y696" s="298"/>
      <c r="Z696" s="298"/>
      <c r="AA696" s="298"/>
      <c r="AB696" s="55"/>
      <c r="AC696" s="155"/>
    </row>
    <row r="697" ht="15.75" customHeight="1">
      <c r="A697" s="295"/>
      <c r="B697" s="296"/>
      <c r="C697" s="296"/>
      <c r="D697" s="296"/>
      <c r="E697" s="296"/>
      <c r="F697" s="296"/>
      <c r="G697" s="296"/>
      <c r="H697" s="296"/>
      <c r="I697" s="296"/>
      <c r="J697" s="295"/>
      <c r="K697" s="296"/>
      <c r="L697" s="296"/>
      <c r="M697" s="296"/>
      <c r="N697" s="297"/>
      <c r="O697" s="296"/>
      <c r="P697" s="296"/>
      <c r="Q697" s="298"/>
      <c r="R697" s="296"/>
      <c r="S697" s="296"/>
      <c r="T697" s="298"/>
      <c r="U697" s="298"/>
      <c r="V697" s="297"/>
      <c r="W697" s="298"/>
      <c r="X697" s="298"/>
      <c r="Y697" s="298"/>
      <c r="Z697" s="298"/>
      <c r="AA697" s="298"/>
      <c r="AB697" s="55"/>
      <c r="AC697" s="155"/>
    </row>
    <row r="698" ht="15.75" customHeight="1">
      <c r="A698" s="295"/>
      <c r="B698" s="296"/>
      <c r="C698" s="296"/>
      <c r="D698" s="296"/>
      <c r="E698" s="296"/>
      <c r="F698" s="296"/>
      <c r="G698" s="296"/>
      <c r="H698" s="296"/>
      <c r="I698" s="296"/>
      <c r="J698" s="295"/>
      <c r="K698" s="296"/>
      <c r="L698" s="296"/>
      <c r="M698" s="296"/>
      <c r="N698" s="297"/>
      <c r="O698" s="296"/>
      <c r="P698" s="296"/>
      <c r="Q698" s="298"/>
      <c r="R698" s="296"/>
      <c r="S698" s="296"/>
      <c r="T698" s="298"/>
      <c r="U698" s="298"/>
      <c r="V698" s="297"/>
      <c r="W698" s="298"/>
      <c r="X698" s="298"/>
      <c r="Y698" s="298"/>
      <c r="Z698" s="298"/>
      <c r="AA698" s="298"/>
      <c r="AB698" s="55"/>
      <c r="AC698" s="155"/>
    </row>
    <row r="699" ht="15.75" customHeight="1">
      <c r="A699" s="295"/>
      <c r="B699" s="296"/>
      <c r="C699" s="296"/>
      <c r="D699" s="296"/>
      <c r="E699" s="296"/>
      <c r="F699" s="296"/>
      <c r="G699" s="296"/>
      <c r="H699" s="296"/>
      <c r="I699" s="296"/>
      <c r="J699" s="295"/>
      <c r="K699" s="296"/>
      <c r="L699" s="296"/>
      <c r="M699" s="296"/>
      <c r="N699" s="297"/>
      <c r="O699" s="296"/>
      <c r="P699" s="296"/>
      <c r="Q699" s="298"/>
      <c r="R699" s="296"/>
      <c r="S699" s="296"/>
      <c r="T699" s="298"/>
      <c r="U699" s="298"/>
      <c r="V699" s="297"/>
      <c r="W699" s="298"/>
      <c r="X699" s="298"/>
      <c r="Y699" s="298"/>
      <c r="Z699" s="298"/>
      <c r="AA699" s="298"/>
      <c r="AB699" s="55"/>
      <c r="AC699" s="155"/>
    </row>
    <row r="700" ht="15.75" customHeight="1">
      <c r="A700" s="295"/>
      <c r="B700" s="296"/>
      <c r="C700" s="296"/>
      <c r="D700" s="296"/>
      <c r="E700" s="296"/>
      <c r="F700" s="296"/>
      <c r="G700" s="296"/>
      <c r="H700" s="296"/>
      <c r="I700" s="296"/>
      <c r="J700" s="295"/>
      <c r="K700" s="296"/>
      <c r="L700" s="296"/>
      <c r="M700" s="296"/>
      <c r="N700" s="297"/>
      <c r="O700" s="296"/>
      <c r="P700" s="296"/>
      <c r="Q700" s="298"/>
      <c r="R700" s="296"/>
      <c r="S700" s="296"/>
      <c r="T700" s="298"/>
      <c r="U700" s="298"/>
      <c r="V700" s="297"/>
      <c r="W700" s="298"/>
      <c r="X700" s="298"/>
      <c r="Y700" s="298"/>
      <c r="Z700" s="298"/>
      <c r="AA700" s="298"/>
      <c r="AB700" s="55"/>
      <c r="AC700" s="155"/>
    </row>
    <row r="701" ht="15.75" customHeight="1">
      <c r="A701" s="295"/>
      <c r="B701" s="296"/>
      <c r="C701" s="296"/>
      <c r="D701" s="296"/>
      <c r="E701" s="296"/>
      <c r="F701" s="296"/>
      <c r="G701" s="296"/>
      <c r="H701" s="296"/>
      <c r="I701" s="296"/>
      <c r="J701" s="295"/>
      <c r="K701" s="296"/>
      <c r="L701" s="296"/>
      <c r="M701" s="296"/>
      <c r="N701" s="297"/>
      <c r="O701" s="296"/>
      <c r="P701" s="296"/>
      <c r="Q701" s="298"/>
      <c r="R701" s="296"/>
      <c r="S701" s="296"/>
      <c r="T701" s="298"/>
      <c r="U701" s="298"/>
      <c r="V701" s="297"/>
      <c r="W701" s="298"/>
      <c r="X701" s="298"/>
      <c r="Y701" s="298"/>
      <c r="Z701" s="298"/>
      <c r="AA701" s="298"/>
      <c r="AB701" s="55"/>
      <c r="AC701" s="155"/>
    </row>
    <row r="702" ht="15.75" customHeight="1">
      <c r="A702" s="295"/>
      <c r="B702" s="296"/>
      <c r="C702" s="296"/>
      <c r="D702" s="296"/>
      <c r="E702" s="296"/>
      <c r="F702" s="296"/>
      <c r="G702" s="296"/>
      <c r="H702" s="296"/>
      <c r="I702" s="296"/>
      <c r="J702" s="295"/>
      <c r="K702" s="296"/>
      <c r="L702" s="296"/>
      <c r="M702" s="296"/>
      <c r="N702" s="297"/>
      <c r="O702" s="296"/>
      <c r="P702" s="296"/>
      <c r="Q702" s="298"/>
      <c r="R702" s="296"/>
      <c r="S702" s="296"/>
      <c r="T702" s="298"/>
      <c r="U702" s="298"/>
      <c r="V702" s="297"/>
      <c r="W702" s="298"/>
      <c r="X702" s="298"/>
      <c r="Y702" s="298"/>
      <c r="Z702" s="298"/>
      <c r="AA702" s="298"/>
      <c r="AB702" s="55"/>
      <c r="AC702" s="155"/>
    </row>
    <row r="703" ht="15.75" customHeight="1">
      <c r="A703" s="295"/>
      <c r="B703" s="296"/>
      <c r="C703" s="296"/>
      <c r="D703" s="296"/>
      <c r="E703" s="296"/>
      <c r="F703" s="296"/>
      <c r="G703" s="296"/>
      <c r="H703" s="296"/>
      <c r="I703" s="296"/>
      <c r="J703" s="295"/>
      <c r="K703" s="296"/>
      <c r="L703" s="296"/>
      <c r="M703" s="296"/>
      <c r="N703" s="297"/>
      <c r="O703" s="296"/>
      <c r="P703" s="296"/>
      <c r="Q703" s="298"/>
      <c r="R703" s="296"/>
      <c r="S703" s="296"/>
      <c r="T703" s="298"/>
      <c r="U703" s="298"/>
      <c r="V703" s="297"/>
      <c r="W703" s="298"/>
      <c r="X703" s="298"/>
      <c r="Y703" s="298"/>
      <c r="Z703" s="298"/>
      <c r="AA703" s="298"/>
      <c r="AB703" s="55"/>
      <c r="AC703" s="155"/>
    </row>
    <row r="704" ht="15.75" customHeight="1">
      <c r="A704" s="295"/>
      <c r="B704" s="296"/>
      <c r="C704" s="296"/>
      <c r="D704" s="296"/>
      <c r="E704" s="296"/>
      <c r="F704" s="296"/>
      <c r="G704" s="296"/>
      <c r="H704" s="296"/>
      <c r="I704" s="296"/>
      <c r="J704" s="295"/>
      <c r="K704" s="296"/>
      <c r="L704" s="296"/>
      <c r="M704" s="296"/>
      <c r="N704" s="297"/>
      <c r="O704" s="296"/>
      <c r="P704" s="296"/>
      <c r="Q704" s="298"/>
      <c r="R704" s="296"/>
      <c r="S704" s="296"/>
      <c r="T704" s="298"/>
      <c r="U704" s="298"/>
      <c r="V704" s="297"/>
      <c r="W704" s="298"/>
      <c r="X704" s="298"/>
      <c r="Y704" s="298"/>
      <c r="Z704" s="298"/>
      <c r="AA704" s="298"/>
      <c r="AB704" s="55"/>
      <c r="AC704" s="155"/>
    </row>
    <row r="705" ht="15.75" customHeight="1">
      <c r="A705" s="295"/>
      <c r="B705" s="296"/>
      <c r="C705" s="296"/>
      <c r="D705" s="296"/>
      <c r="E705" s="296"/>
      <c r="F705" s="296"/>
      <c r="G705" s="296"/>
      <c r="H705" s="296"/>
      <c r="I705" s="296"/>
      <c r="J705" s="295"/>
      <c r="K705" s="296"/>
      <c r="L705" s="296"/>
      <c r="M705" s="296"/>
      <c r="N705" s="297"/>
      <c r="O705" s="296"/>
      <c r="P705" s="296"/>
      <c r="Q705" s="298"/>
      <c r="R705" s="296"/>
      <c r="S705" s="296"/>
      <c r="T705" s="298"/>
      <c r="U705" s="298"/>
      <c r="V705" s="297"/>
      <c r="W705" s="298"/>
      <c r="X705" s="298"/>
      <c r="Y705" s="298"/>
      <c r="Z705" s="298"/>
      <c r="AA705" s="298"/>
      <c r="AB705" s="55"/>
      <c r="AC705" s="155"/>
    </row>
    <row r="706" ht="15.75" customHeight="1">
      <c r="A706" s="295"/>
      <c r="B706" s="296"/>
      <c r="C706" s="296"/>
      <c r="D706" s="296"/>
      <c r="E706" s="296"/>
      <c r="F706" s="296"/>
      <c r="G706" s="296"/>
      <c r="H706" s="296"/>
      <c r="I706" s="296"/>
      <c r="J706" s="295"/>
      <c r="K706" s="296"/>
      <c r="L706" s="296"/>
      <c r="M706" s="296"/>
      <c r="N706" s="297"/>
      <c r="O706" s="296"/>
      <c r="P706" s="296"/>
      <c r="Q706" s="298"/>
      <c r="R706" s="296"/>
      <c r="S706" s="296"/>
      <c r="T706" s="298"/>
      <c r="U706" s="298"/>
      <c r="V706" s="297"/>
      <c r="W706" s="298"/>
      <c r="X706" s="298"/>
      <c r="Y706" s="298"/>
      <c r="Z706" s="298"/>
      <c r="AA706" s="298"/>
      <c r="AB706" s="55"/>
      <c r="AC706" s="155"/>
    </row>
    <row r="707" ht="15.75" customHeight="1">
      <c r="A707" s="295"/>
      <c r="B707" s="296"/>
      <c r="C707" s="296"/>
      <c r="D707" s="296"/>
      <c r="E707" s="296"/>
      <c r="F707" s="296"/>
      <c r="G707" s="296"/>
      <c r="H707" s="296"/>
      <c r="I707" s="296"/>
      <c r="J707" s="295"/>
      <c r="K707" s="296"/>
      <c r="L707" s="296"/>
      <c r="M707" s="296"/>
      <c r="N707" s="297"/>
      <c r="O707" s="296"/>
      <c r="P707" s="296"/>
      <c r="Q707" s="298"/>
      <c r="R707" s="296"/>
      <c r="S707" s="296"/>
      <c r="T707" s="298"/>
      <c r="U707" s="298"/>
      <c r="V707" s="297"/>
      <c r="W707" s="298"/>
      <c r="X707" s="298"/>
      <c r="Y707" s="298"/>
      <c r="Z707" s="298"/>
      <c r="AA707" s="298"/>
      <c r="AB707" s="55"/>
      <c r="AC707" s="155"/>
    </row>
    <row r="708" ht="15.75" customHeight="1">
      <c r="A708" s="295"/>
      <c r="B708" s="296"/>
      <c r="C708" s="296"/>
      <c r="D708" s="296"/>
      <c r="E708" s="296"/>
      <c r="F708" s="296"/>
      <c r="G708" s="296"/>
      <c r="H708" s="296"/>
      <c r="I708" s="296"/>
      <c r="J708" s="295"/>
      <c r="K708" s="296"/>
      <c r="L708" s="296"/>
      <c r="M708" s="296"/>
      <c r="N708" s="297"/>
      <c r="O708" s="296"/>
      <c r="P708" s="296"/>
      <c r="Q708" s="298"/>
      <c r="R708" s="296"/>
      <c r="S708" s="296"/>
      <c r="T708" s="298"/>
      <c r="U708" s="298"/>
      <c r="V708" s="297"/>
      <c r="W708" s="298"/>
      <c r="X708" s="298"/>
      <c r="Y708" s="298"/>
      <c r="Z708" s="298"/>
      <c r="AA708" s="298"/>
      <c r="AB708" s="55"/>
      <c r="AC708" s="155"/>
    </row>
    <row r="709" ht="15.75" customHeight="1">
      <c r="A709" s="295"/>
      <c r="B709" s="296"/>
      <c r="C709" s="296"/>
      <c r="D709" s="296"/>
      <c r="E709" s="296"/>
      <c r="F709" s="296"/>
      <c r="G709" s="296"/>
      <c r="H709" s="296"/>
      <c r="I709" s="296"/>
      <c r="J709" s="295"/>
      <c r="K709" s="296"/>
      <c r="L709" s="296"/>
      <c r="M709" s="296"/>
      <c r="N709" s="297"/>
      <c r="O709" s="296"/>
      <c r="P709" s="296"/>
      <c r="Q709" s="298"/>
      <c r="R709" s="296"/>
      <c r="S709" s="296"/>
      <c r="T709" s="298"/>
      <c r="U709" s="298"/>
      <c r="V709" s="297"/>
      <c r="W709" s="298"/>
      <c r="X709" s="298"/>
      <c r="Y709" s="298"/>
      <c r="Z709" s="298"/>
      <c r="AA709" s="298"/>
      <c r="AB709" s="55"/>
      <c r="AC709" s="155"/>
    </row>
    <row r="710" ht="15.75" customHeight="1">
      <c r="A710" s="295"/>
      <c r="B710" s="296"/>
      <c r="C710" s="296"/>
      <c r="D710" s="296"/>
      <c r="E710" s="296"/>
      <c r="F710" s="296"/>
      <c r="G710" s="296"/>
      <c r="H710" s="296"/>
      <c r="I710" s="296"/>
      <c r="J710" s="295"/>
      <c r="K710" s="296"/>
      <c r="L710" s="296"/>
      <c r="M710" s="296"/>
      <c r="N710" s="297"/>
      <c r="O710" s="296"/>
      <c r="P710" s="296"/>
      <c r="Q710" s="298"/>
      <c r="R710" s="296"/>
      <c r="S710" s="296"/>
      <c r="T710" s="298"/>
      <c r="U710" s="298"/>
      <c r="V710" s="297"/>
      <c r="W710" s="298"/>
      <c r="X710" s="298"/>
      <c r="Y710" s="298"/>
      <c r="Z710" s="298"/>
      <c r="AA710" s="298"/>
      <c r="AB710" s="55"/>
      <c r="AC710" s="155"/>
    </row>
    <row r="711" ht="15.75" customHeight="1">
      <c r="A711" s="295"/>
      <c r="B711" s="296"/>
      <c r="C711" s="296"/>
      <c r="D711" s="296"/>
      <c r="E711" s="296"/>
      <c r="F711" s="296"/>
      <c r="G711" s="296"/>
      <c r="H711" s="296"/>
      <c r="I711" s="296"/>
      <c r="J711" s="295"/>
      <c r="K711" s="296"/>
      <c r="L711" s="296"/>
      <c r="M711" s="296"/>
      <c r="N711" s="297"/>
      <c r="O711" s="296"/>
      <c r="P711" s="296"/>
      <c r="Q711" s="298"/>
      <c r="R711" s="296"/>
      <c r="S711" s="296"/>
      <c r="T711" s="298"/>
      <c r="U711" s="298"/>
      <c r="V711" s="297"/>
      <c r="W711" s="298"/>
      <c r="X711" s="298"/>
      <c r="Y711" s="298"/>
      <c r="Z711" s="298"/>
      <c r="AA711" s="298"/>
      <c r="AB711" s="55"/>
      <c r="AC711" s="155"/>
    </row>
    <row r="712" ht="15.75" customHeight="1">
      <c r="A712" s="295"/>
      <c r="B712" s="296"/>
      <c r="C712" s="296"/>
      <c r="D712" s="296"/>
      <c r="E712" s="296"/>
      <c r="F712" s="296"/>
      <c r="G712" s="296"/>
      <c r="H712" s="296"/>
      <c r="I712" s="296"/>
      <c r="J712" s="295"/>
      <c r="K712" s="296"/>
      <c r="L712" s="296"/>
      <c r="M712" s="296"/>
      <c r="N712" s="297"/>
      <c r="O712" s="296"/>
      <c r="P712" s="296"/>
      <c r="Q712" s="298"/>
      <c r="R712" s="296"/>
      <c r="S712" s="296"/>
      <c r="T712" s="298"/>
      <c r="U712" s="298"/>
      <c r="V712" s="297"/>
      <c r="W712" s="298"/>
      <c r="X712" s="298"/>
      <c r="Y712" s="298"/>
      <c r="Z712" s="298"/>
      <c r="AA712" s="298"/>
      <c r="AB712" s="55"/>
      <c r="AC712" s="155"/>
    </row>
    <row r="713" ht="15.75" customHeight="1">
      <c r="A713" s="295"/>
      <c r="B713" s="296"/>
      <c r="C713" s="296"/>
      <c r="D713" s="296"/>
      <c r="E713" s="296"/>
      <c r="F713" s="296"/>
      <c r="G713" s="296"/>
      <c r="H713" s="296"/>
      <c r="I713" s="296"/>
      <c r="J713" s="295"/>
      <c r="K713" s="296"/>
      <c r="L713" s="296"/>
      <c r="M713" s="296"/>
      <c r="N713" s="297"/>
      <c r="O713" s="296"/>
      <c r="P713" s="296"/>
      <c r="Q713" s="298"/>
      <c r="R713" s="296"/>
      <c r="S713" s="296"/>
      <c r="T713" s="298"/>
      <c r="U713" s="298"/>
      <c r="V713" s="297"/>
      <c r="W713" s="298"/>
      <c r="X713" s="298"/>
      <c r="Y713" s="298"/>
      <c r="Z713" s="298"/>
      <c r="AA713" s="298"/>
      <c r="AB713" s="55"/>
      <c r="AC713" s="155"/>
    </row>
    <row r="714" ht="15.75" customHeight="1">
      <c r="A714" s="295"/>
      <c r="B714" s="296"/>
      <c r="C714" s="296"/>
      <c r="D714" s="296"/>
      <c r="E714" s="296"/>
      <c r="F714" s="296"/>
      <c r="G714" s="296"/>
      <c r="H714" s="296"/>
      <c r="I714" s="296"/>
      <c r="J714" s="295"/>
      <c r="K714" s="296"/>
      <c r="L714" s="296"/>
      <c r="M714" s="296"/>
      <c r="N714" s="297"/>
      <c r="O714" s="296"/>
      <c r="P714" s="296"/>
      <c r="Q714" s="298"/>
      <c r="R714" s="296"/>
      <c r="S714" s="296"/>
      <c r="T714" s="298"/>
      <c r="U714" s="298"/>
      <c r="V714" s="297"/>
      <c r="W714" s="298"/>
      <c r="X714" s="298"/>
      <c r="Y714" s="298"/>
      <c r="Z714" s="298"/>
      <c r="AA714" s="298"/>
      <c r="AB714" s="55"/>
      <c r="AC714" s="155"/>
    </row>
    <row r="715" ht="15.75" customHeight="1">
      <c r="A715" s="295"/>
      <c r="B715" s="296"/>
      <c r="C715" s="296"/>
      <c r="D715" s="296"/>
      <c r="E715" s="296"/>
      <c r="F715" s="296"/>
      <c r="G715" s="296"/>
      <c r="H715" s="296"/>
      <c r="I715" s="296"/>
      <c r="J715" s="295"/>
      <c r="K715" s="296"/>
      <c r="L715" s="296"/>
      <c r="M715" s="296"/>
      <c r="N715" s="297"/>
      <c r="O715" s="296"/>
      <c r="P715" s="296"/>
      <c r="Q715" s="298"/>
      <c r="R715" s="296"/>
      <c r="S715" s="296"/>
      <c r="T715" s="298"/>
      <c r="U715" s="298"/>
      <c r="V715" s="297"/>
      <c r="W715" s="298"/>
      <c r="X715" s="298"/>
      <c r="Y715" s="298"/>
      <c r="Z715" s="298"/>
      <c r="AA715" s="298"/>
      <c r="AB715" s="55"/>
      <c r="AC715" s="155"/>
    </row>
    <row r="716" ht="15.75" customHeight="1">
      <c r="A716" s="295"/>
      <c r="B716" s="296"/>
      <c r="C716" s="296"/>
      <c r="D716" s="296"/>
      <c r="E716" s="296"/>
      <c r="F716" s="296"/>
      <c r="G716" s="296"/>
      <c r="H716" s="296"/>
      <c r="I716" s="296"/>
      <c r="J716" s="295"/>
      <c r="K716" s="296"/>
      <c r="L716" s="296"/>
      <c r="M716" s="296"/>
      <c r="N716" s="297"/>
      <c r="O716" s="296"/>
      <c r="P716" s="296"/>
      <c r="Q716" s="298"/>
      <c r="R716" s="296"/>
      <c r="S716" s="296"/>
      <c r="T716" s="298"/>
      <c r="U716" s="298"/>
      <c r="V716" s="297"/>
      <c r="W716" s="298"/>
      <c r="X716" s="298"/>
      <c r="Y716" s="298"/>
      <c r="Z716" s="298"/>
      <c r="AA716" s="298"/>
      <c r="AB716" s="55"/>
      <c r="AC716" s="155"/>
    </row>
    <row r="717" ht="15.75" customHeight="1">
      <c r="A717" s="295"/>
      <c r="B717" s="296"/>
      <c r="C717" s="296"/>
      <c r="D717" s="296"/>
      <c r="E717" s="296"/>
      <c r="F717" s="296"/>
      <c r="G717" s="296"/>
      <c r="H717" s="296"/>
      <c r="I717" s="296"/>
      <c r="J717" s="295"/>
      <c r="K717" s="296"/>
      <c r="L717" s="296"/>
      <c r="M717" s="296"/>
      <c r="N717" s="297"/>
      <c r="O717" s="296"/>
      <c r="P717" s="296"/>
      <c r="Q717" s="298"/>
      <c r="R717" s="296"/>
      <c r="S717" s="296"/>
      <c r="T717" s="298"/>
      <c r="U717" s="298"/>
      <c r="V717" s="297"/>
      <c r="W717" s="298"/>
      <c r="X717" s="298"/>
      <c r="Y717" s="298"/>
      <c r="Z717" s="298"/>
      <c r="AA717" s="298"/>
      <c r="AB717" s="55"/>
      <c r="AC717" s="155"/>
    </row>
    <row r="718" ht="15.75" customHeight="1">
      <c r="A718" s="295"/>
      <c r="B718" s="296"/>
      <c r="C718" s="296"/>
      <c r="D718" s="296"/>
      <c r="E718" s="296"/>
      <c r="F718" s="296"/>
      <c r="G718" s="296"/>
      <c r="H718" s="296"/>
      <c r="I718" s="296"/>
      <c r="J718" s="295"/>
      <c r="K718" s="296"/>
      <c r="L718" s="296"/>
      <c r="M718" s="296"/>
      <c r="N718" s="297"/>
      <c r="O718" s="296"/>
      <c r="P718" s="296"/>
      <c r="Q718" s="298"/>
      <c r="R718" s="296"/>
      <c r="S718" s="296"/>
      <c r="T718" s="298"/>
      <c r="U718" s="298"/>
      <c r="V718" s="297"/>
      <c r="W718" s="298"/>
      <c r="X718" s="298"/>
      <c r="Y718" s="298"/>
      <c r="Z718" s="298"/>
      <c r="AA718" s="298"/>
      <c r="AB718" s="55"/>
      <c r="AC718" s="155"/>
    </row>
    <row r="719" ht="15.75" customHeight="1">
      <c r="A719" s="295"/>
      <c r="B719" s="296"/>
      <c r="C719" s="296"/>
      <c r="D719" s="296"/>
      <c r="E719" s="296"/>
      <c r="F719" s="296"/>
      <c r="G719" s="296"/>
      <c r="H719" s="296"/>
      <c r="I719" s="296"/>
      <c r="J719" s="295"/>
      <c r="K719" s="296"/>
      <c r="L719" s="296"/>
      <c r="M719" s="296"/>
      <c r="N719" s="297"/>
      <c r="O719" s="296"/>
      <c r="P719" s="296"/>
      <c r="Q719" s="298"/>
      <c r="R719" s="296"/>
      <c r="S719" s="296"/>
      <c r="T719" s="298"/>
      <c r="U719" s="298"/>
      <c r="V719" s="297"/>
      <c r="W719" s="298"/>
      <c r="X719" s="298"/>
      <c r="Y719" s="298"/>
      <c r="Z719" s="298"/>
      <c r="AA719" s="298"/>
      <c r="AB719" s="55"/>
      <c r="AC719" s="155"/>
    </row>
    <row r="720" ht="15.75" customHeight="1">
      <c r="A720" s="295"/>
      <c r="B720" s="296"/>
      <c r="C720" s="296"/>
      <c r="D720" s="296"/>
      <c r="E720" s="296"/>
      <c r="F720" s="296"/>
      <c r="G720" s="296"/>
      <c r="H720" s="296"/>
      <c r="I720" s="296"/>
      <c r="J720" s="295"/>
      <c r="K720" s="296"/>
      <c r="L720" s="296"/>
      <c r="M720" s="296"/>
      <c r="N720" s="297"/>
      <c r="O720" s="296"/>
      <c r="P720" s="296"/>
      <c r="Q720" s="298"/>
      <c r="R720" s="296"/>
      <c r="S720" s="296"/>
      <c r="T720" s="298"/>
      <c r="U720" s="298"/>
      <c r="V720" s="297"/>
      <c r="W720" s="298"/>
      <c r="X720" s="298"/>
      <c r="Y720" s="298"/>
      <c r="Z720" s="298"/>
      <c r="AA720" s="298"/>
      <c r="AB720" s="55"/>
      <c r="AC720" s="155"/>
    </row>
    <row r="721" ht="15.75" customHeight="1">
      <c r="A721" s="295"/>
      <c r="B721" s="296"/>
      <c r="C721" s="296"/>
      <c r="D721" s="296"/>
      <c r="E721" s="296"/>
      <c r="F721" s="296"/>
      <c r="G721" s="296"/>
      <c r="H721" s="296"/>
      <c r="I721" s="296"/>
      <c r="J721" s="295"/>
      <c r="K721" s="296"/>
      <c r="L721" s="296"/>
      <c r="M721" s="296"/>
      <c r="N721" s="297"/>
      <c r="O721" s="296"/>
      <c r="P721" s="296"/>
      <c r="Q721" s="298"/>
      <c r="R721" s="296"/>
      <c r="S721" s="296"/>
      <c r="T721" s="298"/>
      <c r="U721" s="298"/>
      <c r="V721" s="297"/>
      <c r="W721" s="298"/>
      <c r="X721" s="298"/>
      <c r="Y721" s="298"/>
      <c r="Z721" s="298"/>
      <c r="AA721" s="298"/>
      <c r="AB721" s="55"/>
      <c r="AC721" s="155"/>
    </row>
    <row r="722" ht="15.75" customHeight="1">
      <c r="A722" s="295"/>
      <c r="B722" s="296"/>
      <c r="C722" s="296"/>
      <c r="D722" s="296"/>
      <c r="E722" s="296"/>
      <c r="F722" s="296"/>
      <c r="G722" s="296"/>
      <c r="H722" s="296"/>
      <c r="I722" s="296"/>
      <c r="J722" s="295"/>
      <c r="K722" s="296"/>
      <c r="L722" s="296"/>
      <c r="M722" s="296"/>
      <c r="N722" s="297"/>
      <c r="O722" s="296"/>
      <c r="P722" s="296"/>
      <c r="Q722" s="298"/>
      <c r="R722" s="296"/>
      <c r="S722" s="296"/>
      <c r="T722" s="298"/>
      <c r="U722" s="298"/>
      <c r="V722" s="297"/>
      <c r="W722" s="298"/>
      <c r="X722" s="298"/>
      <c r="Y722" s="298"/>
      <c r="Z722" s="298"/>
      <c r="AA722" s="298"/>
      <c r="AB722" s="55"/>
      <c r="AC722" s="155"/>
    </row>
    <row r="723" ht="15.75" customHeight="1">
      <c r="A723" s="295"/>
      <c r="B723" s="296"/>
      <c r="C723" s="296"/>
      <c r="D723" s="296"/>
      <c r="E723" s="296"/>
      <c r="F723" s="296"/>
      <c r="G723" s="296"/>
      <c r="H723" s="296"/>
      <c r="I723" s="296"/>
      <c r="J723" s="295"/>
      <c r="K723" s="296"/>
      <c r="L723" s="296"/>
      <c r="M723" s="296"/>
      <c r="N723" s="297"/>
      <c r="O723" s="296"/>
      <c r="P723" s="296"/>
      <c r="Q723" s="298"/>
      <c r="R723" s="296"/>
      <c r="S723" s="296"/>
      <c r="T723" s="298"/>
      <c r="U723" s="298"/>
      <c r="V723" s="297"/>
      <c r="W723" s="298"/>
      <c r="X723" s="298"/>
      <c r="Y723" s="298"/>
      <c r="Z723" s="298"/>
      <c r="AA723" s="298"/>
      <c r="AB723" s="55"/>
      <c r="AC723" s="155"/>
    </row>
    <row r="724" ht="15.75" customHeight="1">
      <c r="A724" s="295"/>
      <c r="B724" s="296"/>
      <c r="C724" s="296"/>
      <c r="D724" s="296"/>
      <c r="E724" s="296"/>
      <c r="F724" s="296"/>
      <c r="G724" s="296"/>
      <c r="H724" s="296"/>
      <c r="I724" s="296"/>
      <c r="J724" s="295"/>
      <c r="K724" s="296"/>
      <c r="L724" s="296"/>
      <c r="M724" s="296"/>
      <c r="N724" s="297"/>
      <c r="O724" s="296"/>
      <c r="P724" s="296"/>
      <c r="Q724" s="298"/>
      <c r="R724" s="296"/>
      <c r="S724" s="296"/>
      <c r="T724" s="298"/>
      <c r="U724" s="298"/>
      <c r="V724" s="297"/>
      <c r="W724" s="298"/>
      <c r="X724" s="298"/>
      <c r="Y724" s="298"/>
      <c r="Z724" s="298"/>
      <c r="AA724" s="298"/>
      <c r="AB724" s="55"/>
      <c r="AC724" s="155"/>
    </row>
    <row r="725" ht="15.75" customHeight="1">
      <c r="A725" s="295"/>
      <c r="B725" s="296"/>
      <c r="C725" s="296"/>
      <c r="D725" s="296"/>
      <c r="E725" s="296"/>
      <c r="F725" s="296"/>
      <c r="G725" s="296"/>
      <c r="H725" s="296"/>
      <c r="I725" s="296"/>
      <c r="J725" s="295"/>
      <c r="K725" s="296"/>
      <c r="L725" s="296"/>
      <c r="M725" s="296"/>
      <c r="N725" s="297"/>
      <c r="O725" s="296"/>
      <c r="P725" s="296"/>
      <c r="Q725" s="298"/>
      <c r="R725" s="296"/>
      <c r="S725" s="296"/>
      <c r="T725" s="298"/>
      <c r="U725" s="298"/>
      <c r="V725" s="297"/>
      <c r="W725" s="298"/>
      <c r="X725" s="298"/>
      <c r="Y725" s="298"/>
      <c r="Z725" s="298"/>
      <c r="AA725" s="298"/>
      <c r="AB725" s="55"/>
      <c r="AC725" s="155"/>
    </row>
    <row r="726" ht="15.75" customHeight="1">
      <c r="A726" s="295"/>
      <c r="B726" s="296"/>
      <c r="C726" s="296"/>
      <c r="D726" s="296"/>
      <c r="E726" s="296"/>
      <c r="F726" s="296"/>
      <c r="G726" s="296"/>
      <c r="H726" s="296"/>
      <c r="I726" s="296"/>
      <c r="J726" s="295"/>
      <c r="K726" s="296"/>
      <c r="L726" s="296"/>
      <c r="M726" s="296"/>
      <c r="N726" s="297"/>
      <c r="O726" s="296"/>
      <c r="P726" s="296"/>
      <c r="Q726" s="298"/>
      <c r="R726" s="296"/>
      <c r="S726" s="296"/>
      <c r="T726" s="298"/>
      <c r="U726" s="298"/>
      <c r="V726" s="297"/>
      <c r="W726" s="298"/>
      <c r="X726" s="298"/>
      <c r="Y726" s="298"/>
      <c r="Z726" s="298"/>
      <c r="AA726" s="298"/>
      <c r="AB726" s="55"/>
      <c r="AC726" s="155"/>
    </row>
    <row r="727" ht="15.75" customHeight="1">
      <c r="A727" s="295"/>
      <c r="B727" s="296"/>
      <c r="C727" s="296"/>
      <c r="D727" s="296"/>
      <c r="E727" s="296"/>
      <c r="F727" s="296"/>
      <c r="G727" s="296"/>
      <c r="H727" s="296"/>
      <c r="I727" s="296"/>
      <c r="J727" s="295"/>
      <c r="K727" s="296"/>
      <c r="L727" s="296"/>
      <c r="M727" s="296"/>
      <c r="N727" s="297"/>
      <c r="O727" s="296"/>
      <c r="P727" s="296"/>
      <c r="Q727" s="298"/>
      <c r="R727" s="296"/>
      <c r="S727" s="296"/>
      <c r="T727" s="298"/>
      <c r="U727" s="298"/>
      <c r="V727" s="297"/>
      <c r="W727" s="298"/>
      <c r="X727" s="298"/>
      <c r="Y727" s="298"/>
      <c r="Z727" s="298"/>
      <c r="AA727" s="298"/>
      <c r="AB727" s="55"/>
      <c r="AC727" s="155"/>
    </row>
    <row r="728" ht="15.75" customHeight="1">
      <c r="A728" s="295"/>
      <c r="B728" s="296"/>
      <c r="C728" s="296"/>
      <c r="D728" s="296"/>
      <c r="E728" s="296"/>
      <c r="F728" s="296"/>
      <c r="G728" s="296"/>
      <c r="H728" s="296"/>
      <c r="I728" s="296"/>
      <c r="J728" s="295"/>
      <c r="K728" s="296"/>
      <c r="L728" s="296"/>
      <c r="M728" s="296"/>
      <c r="N728" s="297"/>
      <c r="O728" s="296"/>
      <c r="P728" s="296"/>
      <c r="Q728" s="298"/>
      <c r="R728" s="296"/>
      <c r="S728" s="296"/>
      <c r="T728" s="298"/>
      <c r="U728" s="298"/>
      <c r="V728" s="297"/>
      <c r="W728" s="298"/>
      <c r="X728" s="298"/>
      <c r="Y728" s="298"/>
      <c r="Z728" s="298"/>
      <c r="AA728" s="298"/>
      <c r="AB728" s="55"/>
      <c r="AC728" s="155"/>
    </row>
    <row r="729" ht="15.75" customHeight="1">
      <c r="A729" s="295"/>
      <c r="B729" s="296"/>
      <c r="C729" s="296"/>
      <c r="D729" s="296"/>
      <c r="E729" s="296"/>
      <c r="F729" s="296"/>
      <c r="G729" s="296"/>
      <c r="H729" s="296"/>
      <c r="I729" s="296"/>
      <c r="J729" s="295"/>
      <c r="K729" s="296"/>
      <c r="L729" s="296"/>
      <c r="M729" s="296"/>
      <c r="N729" s="297"/>
      <c r="O729" s="296"/>
      <c r="P729" s="296"/>
      <c r="Q729" s="298"/>
      <c r="R729" s="296"/>
      <c r="S729" s="296"/>
      <c r="T729" s="298"/>
      <c r="U729" s="298"/>
      <c r="V729" s="297"/>
      <c r="W729" s="298"/>
      <c r="X729" s="298"/>
      <c r="Y729" s="298"/>
      <c r="Z729" s="298"/>
      <c r="AA729" s="298"/>
      <c r="AB729" s="55"/>
      <c r="AC729" s="155"/>
    </row>
    <row r="730" ht="15.75" customHeight="1">
      <c r="A730" s="295"/>
      <c r="B730" s="296"/>
      <c r="C730" s="296"/>
      <c r="D730" s="296"/>
      <c r="E730" s="296"/>
      <c r="F730" s="296"/>
      <c r="G730" s="296"/>
      <c r="H730" s="296"/>
      <c r="I730" s="296"/>
      <c r="J730" s="295"/>
      <c r="K730" s="296"/>
      <c r="L730" s="296"/>
      <c r="M730" s="296"/>
      <c r="N730" s="297"/>
      <c r="O730" s="296"/>
      <c r="P730" s="296"/>
      <c r="Q730" s="298"/>
      <c r="R730" s="296"/>
      <c r="S730" s="296"/>
      <c r="T730" s="298"/>
      <c r="U730" s="298"/>
      <c r="V730" s="297"/>
      <c r="W730" s="298"/>
      <c r="X730" s="298"/>
      <c r="Y730" s="298"/>
      <c r="Z730" s="298"/>
      <c r="AA730" s="298"/>
      <c r="AB730" s="55"/>
      <c r="AC730" s="155"/>
    </row>
    <row r="731" ht="15.75" customHeight="1">
      <c r="A731" s="295"/>
      <c r="B731" s="296"/>
      <c r="C731" s="296"/>
      <c r="D731" s="296"/>
      <c r="E731" s="296"/>
      <c r="F731" s="296"/>
      <c r="G731" s="296"/>
      <c r="H731" s="296"/>
      <c r="I731" s="296"/>
      <c r="J731" s="295"/>
      <c r="K731" s="296"/>
      <c r="L731" s="296"/>
      <c r="M731" s="296"/>
      <c r="N731" s="297"/>
      <c r="O731" s="296"/>
      <c r="P731" s="296"/>
      <c r="Q731" s="298"/>
      <c r="R731" s="296"/>
      <c r="S731" s="296"/>
      <c r="T731" s="298"/>
      <c r="U731" s="298"/>
      <c r="V731" s="297"/>
      <c r="W731" s="298"/>
      <c r="X731" s="298"/>
      <c r="Y731" s="298"/>
      <c r="Z731" s="298"/>
      <c r="AA731" s="298"/>
      <c r="AB731" s="55"/>
      <c r="AC731" s="155"/>
    </row>
    <row r="732" ht="15.75" customHeight="1">
      <c r="A732" s="295"/>
      <c r="B732" s="296"/>
      <c r="C732" s="296"/>
      <c r="D732" s="296"/>
      <c r="E732" s="296"/>
      <c r="F732" s="296"/>
      <c r="G732" s="296"/>
      <c r="H732" s="296"/>
      <c r="I732" s="296"/>
      <c r="J732" s="295"/>
      <c r="K732" s="296"/>
      <c r="L732" s="296"/>
      <c r="M732" s="296"/>
      <c r="N732" s="297"/>
      <c r="O732" s="296"/>
      <c r="P732" s="296"/>
      <c r="Q732" s="298"/>
      <c r="R732" s="296"/>
      <c r="S732" s="296"/>
      <c r="T732" s="298"/>
      <c r="U732" s="298"/>
      <c r="V732" s="297"/>
      <c r="W732" s="298"/>
      <c r="X732" s="298"/>
      <c r="Y732" s="298"/>
      <c r="Z732" s="298"/>
      <c r="AA732" s="298"/>
      <c r="AB732" s="55"/>
      <c r="AC732" s="155"/>
    </row>
    <row r="733" ht="15.75" customHeight="1">
      <c r="A733" s="295"/>
      <c r="B733" s="296"/>
      <c r="C733" s="296"/>
      <c r="D733" s="296"/>
      <c r="E733" s="296"/>
      <c r="F733" s="296"/>
      <c r="G733" s="296"/>
      <c r="H733" s="296"/>
      <c r="I733" s="296"/>
      <c r="J733" s="295"/>
      <c r="K733" s="296"/>
      <c r="L733" s="296"/>
      <c r="M733" s="296"/>
      <c r="N733" s="297"/>
      <c r="O733" s="296"/>
      <c r="P733" s="296"/>
      <c r="Q733" s="298"/>
      <c r="R733" s="296"/>
      <c r="S733" s="296"/>
      <c r="T733" s="298"/>
      <c r="U733" s="298"/>
      <c r="V733" s="297"/>
      <c r="W733" s="298"/>
      <c r="X733" s="298"/>
      <c r="Y733" s="298"/>
      <c r="Z733" s="298"/>
      <c r="AA733" s="298"/>
      <c r="AB733" s="55"/>
      <c r="AC733" s="155"/>
    </row>
    <row r="734" ht="15.75" customHeight="1">
      <c r="A734" s="295"/>
      <c r="B734" s="296"/>
      <c r="C734" s="296"/>
      <c r="D734" s="296"/>
      <c r="E734" s="296"/>
      <c r="F734" s="296"/>
      <c r="G734" s="296"/>
      <c r="H734" s="296"/>
      <c r="I734" s="296"/>
      <c r="J734" s="295"/>
      <c r="K734" s="296"/>
      <c r="L734" s="296"/>
      <c r="M734" s="296"/>
      <c r="N734" s="297"/>
      <c r="O734" s="296"/>
      <c r="P734" s="296"/>
      <c r="Q734" s="298"/>
      <c r="R734" s="296"/>
      <c r="S734" s="296"/>
      <c r="T734" s="298"/>
      <c r="U734" s="298"/>
      <c r="V734" s="297"/>
      <c r="W734" s="298"/>
      <c r="X734" s="298"/>
      <c r="Y734" s="298"/>
      <c r="Z734" s="298"/>
      <c r="AA734" s="298"/>
      <c r="AB734" s="55"/>
      <c r="AC734" s="155"/>
    </row>
    <row r="735" ht="15.75" customHeight="1">
      <c r="A735" s="295"/>
      <c r="B735" s="296"/>
      <c r="C735" s="296"/>
      <c r="D735" s="296"/>
      <c r="E735" s="296"/>
      <c r="F735" s="296"/>
      <c r="G735" s="296"/>
      <c r="H735" s="296"/>
      <c r="I735" s="296"/>
      <c r="J735" s="295"/>
      <c r="K735" s="296"/>
      <c r="L735" s="296"/>
      <c r="M735" s="296"/>
      <c r="N735" s="297"/>
      <c r="O735" s="296"/>
      <c r="P735" s="296"/>
      <c r="Q735" s="298"/>
      <c r="R735" s="296"/>
      <c r="S735" s="296"/>
      <c r="T735" s="298"/>
      <c r="U735" s="298"/>
      <c r="V735" s="297"/>
      <c r="W735" s="298"/>
      <c r="X735" s="298"/>
      <c r="Y735" s="298"/>
      <c r="Z735" s="298"/>
      <c r="AA735" s="298"/>
      <c r="AB735" s="55"/>
      <c r="AC735" s="155"/>
    </row>
    <row r="736" ht="15.75" customHeight="1">
      <c r="A736" s="295"/>
      <c r="B736" s="296"/>
      <c r="C736" s="296"/>
      <c r="D736" s="296"/>
      <c r="E736" s="296"/>
      <c r="F736" s="296"/>
      <c r="G736" s="296"/>
      <c r="H736" s="296"/>
      <c r="I736" s="296"/>
      <c r="J736" s="295"/>
      <c r="K736" s="296"/>
      <c r="L736" s="296"/>
      <c r="M736" s="296"/>
      <c r="N736" s="297"/>
      <c r="O736" s="296"/>
      <c r="P736" s="296"/>
      <c r="Q736" s="298"/>
      <c r="R736" s="296"/>
      <c r="S736" s="296"/>
      <c r="T736" s="298"/>
      <c r="U736" s="298"/>
      <c r="V736" s="297"/>
      <c r="W736" s="298"/>
      <c r="X736" s="298"/>
      <c r="Y736" s="298"/>
      <c r="Z736" s="298"/>
      <c r="AA736" s="298"/>
      <c r="AB736" s="55"/>
      <c r="AC736" s="155"/>
    </row>
    <row r="737" ht="15.75" customHeight="1">
      <c r="A737" s="295"/>
      <c r="B737" s="296"/>
      <c r="C737" s="296"/>
      <c r="D737" s="296"/>
      <c r="E737" s="296"/>
      <c r="F737" s="296"/>
      <c r="G737" s="296"/>
      <c r="H737" s="296"/>
      <c r="I737" s="296"/>
      <c r="J737" s="295"/>
      <c r="K737" s="296"/>
      <c r="L737" s="296"/>
      <c r="M737" s="296"/>
      <c r="N737" s="297"/>
      <c r="O737" s="296"/>
      <c r="P737" s="296"/>
      <c r="Q737" s="298"/>
      <c r="R737" s="296"/>
      <c r="S737" s="296"/>
      <c r="T737" s="298"/>
      <c r="U737" s="298"/>
      <c r="V737" s="297"/>
      <c r="W737" s="298"/>
      <c r="X737" s="298"/>
      <c r="Y737" s="298"/>
      <c r="Z737" s="298"/>
      <c r="AA737" s="298"/>
      <c r="AB737" s="55"/>
      <c r="AC737" s="155"/>
    </row>
    <row r="738" ht="15.75" customHeight="1">
      <c r="A738" s="295"/>
      <c r="B738" s="296"/>
      <c r="C738" s="296"/>
      <c r="D738" s="296"/>
      <c r="E738" s="296"/>
      <c r="F738" s="296"/>
      <c r="G738" s="296"/>
      <c r="H738" s="296"/>
      <c r="I738" s="296"/>
      <c r="J738" s="295"/>
      <c r="K738" s="296"/>
      <c r="L738" s="296"/>
      <c r="M738" s="296"/>
      <c r="N738" s="297"/>
      <c r="O738" s="296"/>
      <c r="P738" s="296"/>
      <c r="Q738" s="298"/>
      <c r="R738" s="296"/>
      <c r="S738" s="296"/>
      <c r="T738" s="298"/>
      <c r="U738" s="298"/>
      <c r="V738" s="297"/>
      <c r="W738" s="298"/>
      <c r="X738" s="298"/>
      <c r="Y738" s="298"/>
      <c r="Z738" s="298"/>
      <c r="AA738" s="298"/>
      <c r="AB738" s="55"/>
      <c r="AC738" s="155"/>
    </row>
    <row r="739" ht="15.75" customHeight="1">
      <c r="A739" s="295"/>
      <c r="B739" s="296"/>
      <c r="C739" s="296"/>
      <c r="D739" s="296"/>
      <c r="E739" s="296"/>
      <c r="F739" s="296"/>
      <c r="G739" s="296"/>
      <c r="H739" s="296"/>
      <c r="I739" s="296"/>
      <c r="J739" s="295"/>
      <c r="K739" s="296"/>
      <c r="L739" s="296"/>
      <c r="M739" s="296"/>
      <c r="N739" s="297"/>
      <c r="O739" s="296"/>
      <c r="P739" s="296"/>
      <c r="Q739" s="298"/>
      <c r="R739" s="296"/>
      <c r="S739" s="296"/>
      <c r="T739" s="298"/>
      <c r="U739" s="298"/>
      <c r="V739" s="297"/>
      <c r="W739" s="298"/>
      <c r="X739" s="298"/>
      <c r="Y739" s="298"/>
      <c r="Z739" s="298"/>
      <c r="AA739" s="298"/>
      <c r="AB739" s="55"/>
      <c r="AC739" s="155"/>
    </row>
    <row r="740" ht="15.75" customHeight="1">
      <c r="A740" s="295"/>
      <c r="B740" s="296"/>
      <c r="C740" s="296"/>
      <c r="D740" s="296"/>
      <c r="E740" s="296"/>
      <c r="F740" s="296"/>
      <c r="G740" s="296"/>
      <c r="H740" s="296"/>
      <c r="I740" s="296"/>
      <c r="J740" s="295"/>
      <c r="K740" s="296"/>
      <c r="L740" s="296"/>
      <c r="M740" s="296"/>
      <c r="N740" s="297"/>
      <c r="O740" s="296"/>
      <c r="P740" s="296"/>
      <c r="Q740" s="298"/>
      <c r="R740" s="296"/>
      <c r="S740" s="296"/>
      <c r="T740" s="298"/>
      <c r="U740" s="298"/>
      <c r="V740" s="297"/>
      <c r="W740" s="298"/>
      <c r="X740" s="298"/>
      <c r="Y740" s="298"/>
      <c r="Z740" s="298"/>
      <c r="AA740" s="298"/>
      <c r="AB740" s="55"/>
      <c r="AC740" s="155"/>
    </row>
    <row r="741" ht="15.75" customHeight="1">
      <c r="A741" s="295"/>
      <c r="B741" s="296"/>
      <c r="C741" s="296"/>
      <c r="D741" s="296"/>
      <c r="E741" s="296"/>
      <c r="F741" s="296"/>
      <c r="G741" s="296"/>
      <c r="H741" s="296"/>
      <c r="I741" s="296"/>
      <c r="J741" s="295"/>
      <c r="K741" s="296"/>
      <c r="L741" s="296"/>
      <c r="M741" s="296"/>
      <c r="N741" s="297"/>
      <c r="O741" s="296"/>
      <c r="P741" s="296"/>
      <c r="Q741" s="298"/>
      <c r="R741" s="296"/>
      <c r="S741" s="296"/>
      <c r="T741" s="298"/>
      <c r="U741" s="298"/>
      <c r="V741" s="297"/>
      <c r="W741" s="298"/>
      <c r="X741" s="298"/>
      <c r="Y741" s="298"/>
      <c r="Z741" s="298"/>
      <c r="AA741" s="298"/>
      <c r="AB741" s="55"/>
      <c r="AC741" s="155"/>
    </row>
    <row r="742" ht="15.75" customHeight="1">
      <c r="A742" s="295"/>
      <c r="B742" s="296"/>
      <c r="C742" s="296"/>
      <c r="D742" s="296"/>
      <c r="E742" s="296"/>
      <c r="F742" s="296"/>
      <c r="G742" s="296"/>
      <c r="H742" s="296"/>
      <c r="I742" s="296"/>
      <c r="J742" s="295"/>
      <c r="K742" s="296"/>
      <c r="L742" s="296"/>
      <c r="M742" s="296"/>
      <c r="N742" s="297"/>
      <c r="O742" s="296"/>
      <c r="P742" s="296"/>
      <c r="Q742" s="298"/>
      <c r="R742" s="296"/>
      <c r="S742" s="296"/>
      <c r="T742" s="298"/>
      <c r="U742" s="298"/>
      <c r="V742" s="297"/>
      <c r="W742" s="298"/>
      <c r="X742" s="298"/>
      <c r="Y742" s="298"/>
      <c r="Z742" s="298"/>
      <c r="AA742" s="298"/>
      <c r="AB742" s="55"/>
      <c r="AC742" s="155"/>
    </row>
    <row r="743" ht="15.75" customHeight="1">
      <c r="A743" s="295"/>
      <c r="B743" s="296"/>
      <c r="C743" s="296"/>
      <c r="D743" s="296"/>
      <c r="E743" s="296"/>
      <c r="F743" s="296"/>
      <c r="G743" s="296"/>
      <c r="H743" s="296"/>
      <c r="I743" s="296"/>
      <c r="J743" s="295"/>
      <c r="K743" s="296"/>
      <c r="L743" s="296"/>
      <c r="M743" s="296"/>
      <c r="N743" s="297"/>
      <c r="O743" s="296"/>
      <c r="P743" s="296"/>
      <c r="Q743" s="298"/>
      <c r="R743" s="296"/>
      <c r="S743" s="296"/>
      <c r="T743" s="298"/>
      <c r="U743" s="298"/>
      <c r="V743" s="297"/>
      <c r="W743" s="298"/>
      <c r="X743" s="298"/>
      <c r="Y743" s="298"/>
      <c r="Z743" s="298"/>
      <c r="AA743" s="298"/>
      <c r="AB743" s="55"/>
      <c r="AC743" s="155"/>
    </row>
    <row r="744" ht="15.75" customHeight="1">
      <c r="A744" s="295"/>
      <c r="B744" s="296"/>
      <c r="C744" s="296"/>
      <c r="D744" s="296"/>
      <c r="E744" s="296"/>
      <c r="F744" s="296"/>
      <c r="G744" s="296"/>
      <c r="H744" s="296"/>
      <c r="I744" s="296"/>
      <c r="J744" s="295"/>
      <c r="K744" s="296"/>
      <c r="L744" s="296"/>
      <c r="M744" s="296"/>
      <c r="N744" s="297"/>
      <c r="O744" s="296"/>
      <c r="P744" s="296"/>
      <c r="Q744" s="298"/>
      <c r="R744" s="296"/>
      <c r="S744" s="296"/>
      <c r="T744" s="298"/>
      <c r="U744" s="298"/>
      <c r="V744" s="297"/>
      <c r="W744" s="298"/>
      <c r="X744" s="298"/>
      <c r="Y744" s="298"/>
      <c r="Z744" s="298"/>
      <c r="AA744" s="298"/>
      <c r="AB744" s="55"/>
      <c r="AC744" s="155"/>
    </row>
    <row r="745" ht="15.75" customHeight="1">
      <c r="A745" s="295"/>
      <c r="B745" s="296"/>
      <c r="C745" s="296"/>
      <c r="D745" s="296"/>
      <c r="E745" s="296"/>
      <c r="F745" s="296"/>
      <c r="G745" s="296"/>
      <c r="H745" s="296"/>
      <c r="I745" s="296"/>
      <c r="J745" s="295"/>
      <c r="K745" s="296"/>
      <c r="L745" s="296"/>
      <c r="M745" s="296"/>
      <c r="N745" s="297"/>
      <c r="O745" s="296"/>
      <c r="P745" s="296"/>
      <c r="Q745" s="298"/>
      <c r="R745" s="296"/>
      <c r="S745" s="296"/>
      <c r="T745" s="298"/>
      <c r="U745" s="298"/>
      <c r="V745" s="297"/>
      <c r="W745" s="298"/>
      <c r="X745" s="298"/>
      <c r="Y745" s="298"/>
      <c r="Z745" s="298"/>
      <c r="AA745" s="298"/>
      <c r="AB745" s="55"/>
      <c r="AC745" s="155"/>
    </row>
    <row r="746" ht="15.75" customHeight="1">
      <c r="A746" s="295"/>
      <c r="B746" s="296"/>
      <c r="C746" s="296"/>
      <c r="D746" s="296"/>
      <c r="E746" s="296"/>
      <c r="F746" s="296"/>
      <c r="G746" s="296"/>
      <c r="H746" s="296"/>
      <c r="I746" s="296"/>
      <c r="J746" s="295"/>
      <c r="K746" s="296"/>
      <c r="L746" s="296"/>
      <c r="M746" s="296"/>
      <c r="N746" s="297"/>
      <c r="O746" s="296"/>
      <c r="P746" s="296"/>
      <c r="Q746" s="298"/>
      <c r="R746" s="296"/>
      <c r="S746" s="296"/>
      <c r="T746" s="298"/>
      <c r="U746" s="298"/>
      <c r="V746" s="297"/>
      <c r="W746" s="298"/>
      <c r="X746" s="298"/>
      <c r="Y746" s="298"/>
      <c r="Z746" s="298"/>
      <c r="AA746" s="298"/>
      <c r="AB746" s="55"/>
      <c r="AC746" s="155"/>
    </row>
    <row r="747" ht="15.75" customHeight="1">
      <c r="A747" s="295"/>
      <c r="B747" s="296"/>
      <c r="C747" s="296"/>
      <c r="D747" s="296"/>
      <c r="E747" s="296"/>
      <c r="F747" s="296"/>
      <c r="G747" s="296"/>
      <c r="H747" s="296"/>
      <c r="I747" s="296"/>
      <c r="J747" s="295"/>
      <c r="K747" s="296"/>
      <c r="L747" s="296"/>
      <c r="M747" s="296"/>
      <c r="N747" s="297"/>
      <c r="O747" s="296"/>
      <c r="P747" s="296"/>
      <c r="Q747" s="298"/>
      <c r="R747" s="296"/>
      <c r="S747" s="296"/>
      <c r="T747" s="298"/>
      <c r="U747" s="298"/>
      <c r="V747" s="297"/>
      <c r="W747" s="298"/>
      <c r="X747" s="298"/>
      <c r="Y747" s="298"/>
      <c r="Z747" s="298"/>
      <c r="AA747" s="298"/>
      <c r="AB747" s="55"/>
      <c r="AC747" s="155"/>
    </row>
    <row r="748" ht="15.75" customHeight="1">
      <c r="A748" s="295"/>
      <c r="B748" s="296"/>
      <c r="C748" s="296"/>
      <c r="D748" s="296"/>
      <c r="E748" s="296"/>
      <c r="F748" s="296"/>
      <c r="G748" s="296"/>
      <c r="H748" s="296"/>
      <c r="I748" s="296"/>
      <c r="J748" s="295"/>
      <c r="K748" s="296"/>
      <c r="L748" s="296"/>
      <c r="M748" s="296"/>
      <c r="N748" s="297"/>
      <c r="O748" s="296"/>
      <c r="P748" s="296"/>
      <c r="Q748" s="298"/>
      <c r="R748" s="296"/>
      <c r="S748" s="296"/>
      <c r="T748" s="298"/>
      <c r="U748" s="298"/>
      <c r="V748" s="297"/>
      <c r="W748" s="298"/>
      <c r="X748" s="298"/>
      <c r="Y748" s="298"/>
      <c r="Z748" s="298"/>
      <c r="AA748" s="298"/>
      <c r="AB748" s="55"/>
      <c r="AC748" s="155"/>
    </row>
    <row r="749" ht="15.75" customHeight="1">
      <c r="A749" s="295"/>
      <c r="B749" s="296"/>
      <c r="C749" s="296"/>
      <c r="D749" s="296"/>
      <c r="E749" s="296"/>
      <c r="F749" s="296"/>
      <c r="G749" s="296"/>
      <c r="H749" s="296"/>
      <c r="I749" s="296"/>
      <c r="J749" s="295"/>
      <c r="K749" s="296"/>
      <c r="L749" s="296"/>
      <c r="M749" s="296"/>
      <c r="N749" s="297"/>
      <c r="O749" s="296"/>
      <c r="P749" s="296"/>
      <c r="Q749" s="298"/>
      <c r="R749" s="296"/>
      <c r="S749" s="296"/>
      <c r="T749" s="298"/>
      <c r="U749" s="298"/>
      <c r="V749" s="297"/>
      <c r="W749" s="298"/>
      <c r="X749" s="298"/>
      <c r="Y749" s="298"/>
      <c r="Z749" s="298"/>
      <c r="AA749" s="298"/>
      <c r="AB749" s="55"/>
      <c r="AC749" s="155"/>
    </row>
    <row r="750" ht="15.75" customHeight="1">
      <c r="A750" s="295"/>
      <c r="B750" s="296"/>
      <c r="C750" s="296"/>
      <c r="D750" s="296"/>
      <c r="E750" s="296"/>
      <c r="F750" s="296"/>
      <c r="G750" s="296"/>
      <c r="H750" s="296"/>
      <c r="I750" s="296"/>
      <c r="J750" s="295"/>
      <c r="K750" s="296"/>
      <c r="L750" s="296"/>
      <c r="M750" s="296"/>
      <c r="N750" s="297"/>
      <c r="O750" s="296"/>
      <c r="P750" s="296"/>
      <c r="Q750" s="298"/>
      <c r="R750" s="296"/>
      <c r="S750" s="296"/>
      <c r="T750" s="298"/>
      <c r="U750" s="298"/>
      <c r="V750" s="297"/>
      <c r="W750" s="298"/>
      <c r="X750" s="298"/>
      <c r="Y750" s="298"/>
      <c r="Z750" s="298"/>
      <c r="AA750" s="298"/>
      <c r="AB750" s="55"/>
      <c r="AC750" s="155"/>
    </row>
    <row r="751" ht="15.75" customHeight="1">
      <c r="A751" s="295"/>
      <c r="B751" s="296"/>
      <c r="C751" s="296"/>
      <c r="D751" s="296"/>
      <c r="E751" s="296"/>
      <c r="F751" s="296"/>
      <c r="G751" s="296"/>
      <c r="H751" s="296"/>
      <c r="I751" s="296"/>
      <c r="J751" s="295"/>
      <c r="K751" s="296"/>
      <c r="L751" s="296"/>
      <c r="M751" s="296"/>
      <c r="N751" s="297"/>
      <c r="O751" s="296"/>
      <c r="P751" s="296"/>
      <c r="Q751" s="298"/>
      <c r="R751" s="296"/>
      <c r="S751" s="296"/>
      <c r="T751" s="298"/>
      <c r="U751" s="298"/>
      <c r="V751" s="297"/>
      <c r="W751" s="298"/>
      <c r="X751" s="298"/>
      <c r="Y751" s="298"/>
      <c r="Z751" s="298"/>
      <c r="AA751" s="298"/>
      <c r="AB751" s="55"/>
      <c r="AC751" s="155"/>
    </row>
    <row r="752" ht="15.75" customHeight="1">
      <c r="A752" s="295"/>
      <c r="B752" s="296"/>
      <c r="C752" s="296"/>
      <c r="D752" s="296"/>
      <c r="E752" s="296"/>
      <c r="F752" s="296"/>
      <c r="G752" s="296"/>
      <c r="H752" s="296"/>
      <c r="I752" s="296"/>
      <c r="J752" s="295"/>
      <c r="K752" s="296"/>
      <c r="L752" s="296"/>
      <c r="M752" s="296"/>
      <c r="N752" s="297"/>
      <c r="O752" s="296"/>
      <c r="P752" s="296"/>
      <c r="Q752" s="298"/>
      <c r="R752" s="296"/>
      <c r="S752" s="296"/>
      <c r="T752" s="298"/>
      <c r="U752" s="298"/>
      <c r="V752" s="297"/>
      <c r="W752" s="298"/>
      <c r="X752" s="298"/>
      <c r="Y752" s="298"/>
      <c r="Z752" s="298"/>
      <c r="AA752" s="298"/>
      <c r="AB752" s="55"/>
      <c r="AC752" s="155"/>
    </row>
    <row r="753" ht="15.75" customHeight="1">
      <c r="A753" s="295"/>
      <c r="B753" s="296"/>
      <c r="C753" s="296"/>
      <c r="D753" s="296"/>
      <c r="E753" s="296"/>
      <c r="F753" s="296"/>
      <c r="G753" s="296"/>
      <c r="H753" s="296"/>
      <c r="I753" s="296"/>
      <c r="J753" s="295"/>
      <c r="K753" s="296"/>
      <c r="L753" s="296"/>
      <c r="M753" s="296"/>
      <c r="N753" s="297"/>
      <c r="O753" s="296"/>
      <c r="P753" s="296"/>
      <c r="Q753" s="298"/>
      <c r="R753" s="296"/>
      <c r="S753" s="296"/>
      <c r="T753" s="298"/>
      <c r="U753" s="298"/>
      <c r="V753" s="297"/>
      <c r="W753" s="298"/>
      <c r="X753" s="298"/>
      <c r="Y753" s="298"/>
      <c r="Z753" s="298"/>
      <c r="AA753" s="298"/>
      <c r="AB753" s="55"/>
      <c r="AC753" s="155"/>
    </row>
    <row r="754" ht="15.75" customHeight="1">
      <c r="A754" s="295"/>
      <c r="B754" s="296"/>
      <c r="C754" s="296"/>
      <c r="D754" s="296"/>
      <c r="E754" s="296"/>
      <c r="F754" s="296"/>
      <c r="G754" s="296"/>
      <c r="H754" s="296"/>
      <c r="I754" s="296"/>
      <c r="J754" s="295"/>
      <c r="K754" s="296"/>
      <c r="L754" s="296"/>
      <c r="M754" s="296"/>
      <c r="N754" s="297"/>
      <c r="O754" s="296"/>
      <c r="P754" s="296"/>
      <c r="Q754" s="298"/>
      <c r="R754" s="296"/>
      <c r="S754" s="296"/>
      <c r="T754" s="298"/>
      <c r="U754" s="298"/>
      <c r="V754" s="297"/>
      <c r="W754" s="298"/>
      <c r="X754" s="298"/>
      <c r="Y754" s="298"/>
      <c r="Z754" s="298"/>
      <c r="AA754" s="298"/>
      <c r="AB754" s="55"/>
      <c r="AC754" s="155"/>
    </row>
    <row r="755" ht="15.75" customHeight="1">
      <c r="A755" s="295"/>
      <c r="B755" s="296"/>
      <c r="C755" s="296"/>
      <c r="D755" s="296"/>
      <c r="E755" s="296"/>
      <c r="F755" s="296"/>
      <c r="G755" s="296"/>
      <c r="H755" s="296"/>
      <c r="I755" s="296"/>
      <c r="J755" s="295"/>
      <c r="K755" s="296"/>
      <c r="L755" s="296"/>
      <c r="M755" s="296"/>
      <c r="N755" s="297"/>
      <c r="O755" s="296"/>
      <c r="P755" s="296"/>
      <c r="Q755" s="298"/>
      <c r="R755" s="296"/>
      <c r="S755" s="296"/>
      <c r="T755" s="298"/>
      <c r="U755" s="298"/>
      <c r="V755" s="297"/>
      <c r="W755" s="298"/>
      <c r="X755" s="298"/>
      <c r="Y755" s="298"/>
      <c r="Z755" s="298"/>
      <c r="AA755" s="298"/>
      <c r="AB755" s="55"/>
      <c r="AC755" s="155"/>
    </row>
    <row r="756" ht="15.75" customHeight="1">
      <c r="A756" s="295"/>
      <c r="B756" s="296"/>
      <c r="C756" s="296"/>
      <c r="D756" s="296"/>
      <c r="E756" s="296"/>
      <c r="F756" s="296"/>
      <c r="G756" s="296"/>
      <c r="H756" s="296"/>
      <c r="I756" s="296"/>
      <c r="J756" s="295"/>
      <c r="K756" s="296"/>
      <c r="L756" s="296"/>
      <c r="M756" s="296"/>
      <c r="N756" s="297"/>
      <c r="O756" s="296"/>
      <c r="P756" s="296"/>
      <c r="Q756" s="298"/>
      <c r="R756" s="296"/>
      <c r="S756" s="296"/>
      <c r="T756" s="298"/>
      <c r="U756" s="298"/>
      <c r="V756" s="297"/>
      <c r="W756" s="298"/>
      <c r="X756" s="298"/>
      <c r="Y756" s="298"/>
      <c r="Z756" s="298"/>
      <c r="AA756" s="298"/>
      <c r="AB756" s="55"/>
      <c r="AC756" s="155"/>
    </row>
    <row r="757" ht="15.75" customHeight="1">
      <c r="A757" s="295"/>
      <c r="B757" s="296"/>
      <c r="C757" s="296"/>
      <c r="D757" s="296"/>
      <c r="E757" s="296"/>
      <c r="F757" s="296"/>
      <c r="G757" s="296"/>
      <c r="H757" s="296"/>
      <c r="I757" s="296"/>
      <c r="J757" s="295"/>
      <c r="K757" s="296"/>
      <c r="L757" s="296"/>
      <c r="M757" s="296"/>
      <c r="N757" s="297"/>
      <c r="O757" s="296"/>
      <c r="P757" s="296"/>
      <c r="Q757" s="298"/>
      <c r="R757" s="296"/>
      <c r="S757" s="296"/>
      <c r="T757" s="298"/>
      <c r="U757" s="298"/>
      <c r="V757" s="297"/>
      <c r="W757" s="298"/>
      <c r="X757" s="298"/>
      <c r="Y757" s="298"/>
      <c r="Z757" s="298"/>
      <c r="AA757" s="298"/>
      <c r="AB757" s="55"/>
      <c r="AC757" s="155"/>
    </row>
    <row r="758" ht="15.75" customHeight="1">
      <c r="A758" s="295"/>
      <c r="B758" s="296"/>
      <c r="C758" s="296"/>
      <c r="D758" s="296"/>
      <c r="E758" s="296"/>
      <c r="F758" s="296"/>
      <c r="G758" s="296"/>
      <c r="H758" s="296"/>
      <c r="I758" s="296"/>
      <c r="J758" s="295"/>
      <c r="K758" s="296"/>
      <c r="L758" s="296"/>
      <c r="M758" s="296"/>
      <c r="N758" s="297"/>
      <c r="O758" s="296"/>
      <c r="P758" s="296"/>
      <c r="Q758" s="298"/>
      <c r="R758" s="296"/>
      <c r="S758" s="296"/>
      <c r="T758" s="298"/>
      <c r="U758" s="298"/>
      <c r="V758" s="297"/>
      <c r="W758" s="298"/>
      <c r="X758" s="298"/>
      <c r="Y758" s="298"/>
      <c r="Z758" s="298"/>
      <c r="AA758" s="298"/>
      <c r="AB758" s="55"/>
      <c r="AC758" s="155"/>
    </row>
    <row r="759" ht="15.75" customHeight="1">
      <c r="A759" s="295"/>
      <c r="B759" s="296"/>
      <c r="C759" s="296"/>
      <c r="D759" s="296"/>
      <c r="E759" s="296"/>
      <c r="F759" s="296"/>
      <c r="G759" s="296"/>
      <c r="H759" s="296"/>
      <c r="I759" s="296"/>
      <c r="J759" s="295"/>
      <c r="K759" s="296"/>
      <c r="L759" s="296"/>
      <c r="M759" s="296"/>
      <c r="N759" s="297"/>
      <c r="O759" s="296"/>
      <c r="P759" s="296"/>
      <c r="Q759" s="298"/>
      <c r="R759" s="296"/>
      <c r="S759" s="296"/>
      <c r="T759" s="298"/>
      <c r="U759" s="298"/>
      <c r="V759" s="297"/>
      <c r="W759" s="298"/>
      <c r="X759" s="298"/>
      <c r="Y759" s="298"/>
      <c r="Z759" s="298"/>
      <c r="AA759" s="298"/>
      <c r="AB759" s="55"/>
      <c r="AC759" s="155"/>
    </row>
    <row r="760" ht="15.75" customHeight="1">
      <c r="A760" s="295"/>
      <c r="B760" s="296"/>
      <c r="C760" s="296"/>
      <c r="D760" s="296"/>
      <c r="E760" s="296"/>
      <c r="F760" s="296"/>
      <c r="G760" s="296"/>
      <c r="H760" s="296"/>
      <c r="I760" s="296"/>
      <c r="J760" s="295"/>
      <c r="K760" s="296"/>
      <c r="L760" s="296"/>
      <c r="M760" s="296"/>
      <c r="N760" s="297"/>
      <c r="O760" s="296"/>
      <c r="P760" s="296"/>
      <c r="Q760" s="298"/>
      <c r="R760" s="296"/>
      <c r="S760" s="296"/>
      <c r="T760" s="298"/>
      <c r="U760" s="298"/>
      <c r="V760" s="297"/>
      <c r="W760" s="298"/>
      <c r="X760" s="298"/>
      <c r="Y760" s="298"/>
      <c r="Z760" s="298"/>
      <c r="AA760" s="298"/>
      <c r="AB760" s="55"/>
      <c r="AC760" s="155"/>
    </row>
    <row r="761" ht="15.75" customHeight="1">
      <c r="A761" s="295"/>
      <c r="B761" s="296"/>
      <c r="C761" s="296"/>
      <c r="D761" s="296"/>
      <c r="E761" s="296"/>
      <c r="F761" s="296"/>
      <c r="G761" s="296"/>
      <c r="H761" s="296"/>
      <c r="I761" s="296"/>
      <c r="J761" s="295"/>
      <c r="K761" s="296"/>
      <c r="L761" s="296"/>
      <c r="M761" s="296"/>
      <c r="N761" s="297"/>
      <c r="O761" s="296"/>
      <c r="P761" s="296"/>
      <c r="Q761" s="298"/>
      <c r="R761" s="296"/>
      <c r="S761" s="296"/>
      <c r="T761" s="298"/>
      <c r="U761" s="298"/>
      <c r="V761" s="297"/>
      <c r="W761" s="298"/>
      <c r="X761" s="298"/>
      <c r="Y761" s="298"/>
      <c r="Z761" s="298"/>
      <c r="AA761" s="298"/>
      <c r="AB761" s="55"/>
      <c r="AC761" s="155"/>
    </row>
    <row r="762" ht="15.75" customHeight="1">
      <c r="A762" s="295"/>
      <c r="B762" s="296"/>
      <c r="C762" s="296"/>
      <c r="D762" s="296"/>
      <c r="E762" s="296"/>
      <c r="F762" s="296"/>
      <c r="G762" s="296"/>
      <c r="H762" s="296"/>
      <c r="I762" s="296"/>
      <c r="J762" s="295"/>
      <c r="K762" s="296"/>
      <c r="L762" s="296"/>
      <c r="M762" s="296"/>
      <c r="N762" s="297"/>
      <c r="O762" s="296"/>
      <c r="P762" s="296"/>
      <c r="Q762" s="298"/>
      <c r="R762" s="296"/>
      <c r="S762" s="296"/>
      <c r="T762" s="298"/>
      <c r="U762" s="298"/>
      <c r="V762" s="297"/>
      <c r="W762" s="298"/>
      <c r="X762" s="298"/>
      <c r="Y762" s="298"/>
      <c r="Z762" s="298"/>
      <c r="AA762" s="298"/>
      <c r="AB762" s="55"/>
      <c r="AC762" s="155"/>
    </row>
    <row r="763" ht="15.75" customHeight="1">
      <c r="A763" s="295"/>
      <c r="B763" s="296"/>
      <c r="C763" s="296"/>
      <c r="D763" s="296"/>
      <c r="E763" s="296"/>
      <c r="F763" s="296"/>
      <c r="G763" s="296"/>
      <c r="H763" s="296"/>
      <c r="I763" s="296"/>
      <c r="J763" s="295"/>
      <c r="K763" s="296"/>
      <c r="L763" s="296"/>
      <c r="M763" s="296"/>
      <c r="N763" s="297"/>
      <c r="O763" s="296"/>
      <c r="P763" s="296"/>
      <c r="Q763" s="298"/>
      <c r="R763" s="296"/>
      <c r="S763" s="296"/>
      <c r="T763" s="298"/>
      <c r="U763" s="298"/>
      <c r="V763" s="297"/>
      <c r="W763" s="298"/>
      <c r="X763" s="298"/>
      <c r="Y763" s="298"/>
      <c r="Z763" s="298"/>
      <c r="AA763" s="298"/>
      <c r="AB763" s="55"/>
      <c r="AC763" s="155"/>
    </row>
    <row r="764" ht="15.75" customHeight="1">
      <c r="A764" s="295"/>
      <c r="B764" s="296"/>
      <c r="C764" s="296"/>
      <c r="D764" s="296"/>
      <c r="E764" s="296"/>
      <c r="F764" s="296"/>
      <c r="G764" s="296"/>
      <c r="H764" s="296"/>
      <c r="I764" s="296"/>
      <c r="J764" s="295"/>
      <c r="K764" s="296"/>
      <c r="L764" s="296"/>
      <c r="M764" s="296"/>
      <c r="N764" s="297"/>
      <c r="O764" s="296"/>
      <c r="P764" s="296"/>
      <c r="Q764" s="298"/>
      <c r="R764" s="296"/>
      <c r="S764" s="296"/>
      <c r="T764" s="298"/>
      <c r="U764" s="298"/>
      <c r="V764" s="297"/>
      <c r="W764" s="298"/>
      <c r="X764" s="298"/>
      <c r="Y764" s="298"/>
      <c r="Z764" s="298"/>
      <c r="AA764" s="298"/>
      <c r="AB764" s="55"/>
      <c r="AC764" s="155"/>
    </row>
    <row r="765" ht="15.75" customHeight="1">
      <c r="A765" s="295"/>
      <c r="B765" s="296"/>
      <c r="C765" s="296"/>
      <c r="D765" s="296"/>
      <c r="E765" s="296"/>
      <c r="F765" s="296"/>
      <c r="G765" s="296"/>
      <c r="H765" s="296"/>
      <c r="I765" s="296"/>
      <c r="J765" s="295"/>
      <c r="K765" s="296"/>
      <c r="L765" s="296"/>
      <c r="M765" s="296"/>
      <c r="N765" s="297"/>
      <c r="O765" s="296"/>
      <c r="P765" s="296"/>
      <c r="Q765" s="298"/>
      <c r="R765" s="296"/>
      <c r="S765" s="296"/>
      <c r="T765" s="298"/>
      <c r="U765" s="298"/>
      <c r="V765" s="297"/>
      <c r="W765" s="298"/>
      <c r="X765" s="298"/>
      <c r="Y765" s="298"/>
      <c r="Z765" s="298"/>
      <c r="AA765" s="298"/>
      <c r="AB765" s="55"/>
      <c r="AC765" s="155"/>
    </row>
    <row r="766" ht="15.75" customHeight="1">
      <c r="A766" s="295"/>
      <c r="B766" s="296"/>
      <c r="C766" s="296"/>
      <c r="D766" s="296"/>
      <c r="E766" s="296"/>
      <c r="F766" s="296"/>
      <c r="G766" s="296"/>
      <c r="H766" s="296"/>
      <c r="I766" s="296"/>
      <c r="J766" s="295"/>
      <c r="K766" s="296"/>
      <c r="L766" s="296"/>
      <c r="M766" s="296"/>
      <c r="N766" s="297"/>
      <c r="O766" s="296"/>
      <c r="P766" s="296"/>
      <c r="Q766" s="298"/>
      <c r="R766" s="296"/>
      <c r="S766" s="296"/>
      <c r="T766" s="298"/>
      <c r="U766" s="298"/>
      <c r="V766" s="297"/>
      <c r="W766" s="298"/>
      <c r="X766" s="298"/>
      <c r="Y766" s="298"/>
      <c r="Z766" s="298"/>
      <c r="AA766" s="298"/>
      <c r="AB766" s="55"/>
      <c r="AC766" s="155"/>
    </row>
    <row r="767" ht="15.75" customHeight="1">
      <c r="A767" s="295"/>
      <c r="B767" s="296"/>
      <c r="C767" s="296"/>
      <c r="D767" s="296"/>
      <c r="E767" s="296"/>
      <c r="F767" s="296"/>
      <c r="G767" s="296"/>
      <c r="H767" s="296"/>
      <c r="I767" s="296"/>
      <c r="J767" s="295"/>
      <c r="K767" s="296"/>
      <c r="L767" s="296"/>
      <c r="M767" s="296"/>
      <c r="N767" s="297"/>
      <c r="O767" s="296"/>
      <c r="P767" s="296"/>
      <c r="Q767" s="298"/>
      <c r="R767" s="296"/>
      <c r="S767" s="296"/>
      <c r="T767" s="298"/>
      <c r="U767" s="298"/>
      <c r="V767" s="297"/>
      <c r="W767" s="298"/>
      <c r="X767" s="298"/>
      <c r="Y767" s="298"/>
      <c r="Z767" s="298"/>
      <c r="AA767" s="298"/>
      <c r="AB767" s="55"/>
      <c r="AC767" s="155"/>
    </row>
    <row r="768" ht="15.75" customHeight="1">
      <c r="A768" s="295"/>
      <c r="B768" s="296"/>
      <c r="C768" s="296"/>
      <c r="D768" s="296"/>
      <c r="E768" s="296"/>
      <c r="F768" s="296"/>
      <c r="G768" s="296"/>
      <c r="H768" s="296"/>
      <c r="I768" s="296"/>
      <c r="J768" s="295"/>
      <c r="K768" s="296"/>
      <c r="L768" s="296"/>
      <c r="M768" s="296"/>
      <c r="N768" s="297"/>
      <c r="O768" s="296"/>
      <c r="P768" s="296"/>
      <c r="Q768" s="298"/>
      <c r="R768" s="296"/>
      <c r="S768" s="296"/>
      <c r="T768" s="298"/>
      <c r="U768" s="298"/>
      <c r="V768" s="297"/>
      <c r="W768" s="298"/>
      <c r="X768" s="298"/>
      <c r="Y768" s="298"/>
      <c r="Z768" s="298"/>
      <c r="AA768" s="298"/>
      <c r="AB768" s="55"/>
      <c r="AC768" s="155"/>
    </row>
    <row r="769" ht="15.75" customHeight="1">
      <c r="A769" s="295"/>
      <c r="B769" s="296"/>
      <c r="C769" s="296"/>
      <c r="D769" s="296"/>
      <c r="E769" s="296"/>
      <c r="F769" s="296"/>
      <c r="G769" s="296"/>
      <c r="H769" s="296"/>
      <c r="I769" s="296"/>
      <c r="J769" s="295"/>
      <c r="K769" s="296"/>
      <c r="L769" s="296"/>
      <c r="M769" s="296"/>
      <c r="N769" s="297"/>
      <c r="O769" s="296"/>
      <c r="P769" s="296"/>
      <c r="Q769" s="298"/>
      <c r="R769" s="296"/>
      <c r="S769" s="296"/>
      <c r="T769" s="298"/>
      <c r="U769" s="298"/>
      <c r="V769" s="297"/>
      <c r="W769" s="298"/>
      <c r="X769" s="298"/>
      <c r="Y769" s="298"/>
      <c r="Z769" s="298"/>
      <c r="AA769" s="298"/>
      <c r="AB769" s="55"/>
      <c r="AC769" s="155"/>
    </row>
    <row r="770" ht="15.75" customHeight="1">
      <c r="A770" s="295"/>
      <c r="B770" s="296"/>
      <c r="C770" s="296"/>
      <c r="D770" s="296"/>
      <c r="E770" s="296"/>
      <c r="F770" s="296"/>
      <c r="G770" s="296"/>
      <c r="H770" s="296"/>
      <c r="I770" s="296"/>
      <c r="J770" s="295"/>
      <c r="K770" s="296"/>
      <c r="L770" s="296"/>
      <c r="M770" s="296"/>
      <c r="N770" s="297"/>
      <c r="O770" s="296"/>
      <c r="P770" s="296"/>
      <c r="Q770" s="298"/>
      <c r="R770" s="296"/>
      <c r="S770" s="296"/>
      <c r="T770" s="298"/>
      <c r="U770" s="298"/>
      <c r="V770" s="297"/>
      <c r="W770" s="298"/>
      <c r="X770" s="298"/>
      <c r="Y770" s="298"/>
      <c r="Z770" s="298"/>
      <c r="AA770" s="298"/>
      <c r="AB770" s="55"/>
      <c r="AC770" s="155"/>
    </row>
    <row r="771" ht="15.75" customHeight="1">
      <c r="A771" s="295"/>
      <c r="B771" s="296"/>
      <c r="C771" s="296"/>
      <c r="D771" s="296"/>
      <c r="E771" s="296"/>
      <c r="F771" s="296"/>
      <c r="G771" s="296"/>
      <c r="H771" s="296"/>
      <c r="I771" s="296"/>
      <c r="J771" s="295"/>
      <c r="K771" s="296"/>
      <c r="L771" s="296"/>
      <c r="M771" s="296"/>
      <c r="N771" s="297"/>
      <c r="O771" s="296"/>
      <c r="P771" s="296"/>
      <c r="Q771" s="298"/>
      <c r="R771" s="296"/>
      <c r="S771" s="296"/>
      <c r="T771" s="298"/>
      <c r="U771" s="298"/>
      <c r="V771" s="297"/>
      <c r="W771" s="298"/>
      <c r="X771" s="298"/>
      <c r="Y771" s="298"/>
      <c r="Z771" s="298"/>
      <c r="AA771" s="298"/>
      <c r="AB771" s="55"/>
      <c r="AC771" s="155"/>
    </row>
    <row r="772" ht="15.75" customHeight="1">
      <c r="A772" s="295"/>
      <c r="B772" s="296"/>
      <c r="C772" s="296"/>
      <c r="D772" s="296"/>
      <c r="E772" s="296"/>
      <c r="F772" s="296"/>
      <c r="G772" s="296"/>
      <c r="H772" s="296"/>
      <c r="I772" s="296"/>
      <c r="J772" s="295"/>
      <c r="K772" s="296"/>
      <c r="L772" s="296"/>
      <c r="M772" s="296"/>
      <c r="N772" s="297"/>
      <c r="O772" s="296"/>
      <c r="P772" s="296"/>
      <c r="Q772" s="298"/>
      <c r="R772" s="296"/>
      <c r="S772" s="296"/>
      <c r="T772" s="298"/>
      <c r="U772" s="298"/>
      <c r="V772" s="297"/>
      <c r="W772" s="298"/>
      <c r="X772" s="298"/>
      <c r="Y772" s="298"/>
      <c r="Z772" s="298"/>
      <c r="AA772" s="298"/>
      <c r="AB772" s="55"/>
      <c r="AC772" s="155"/>
    </row>
    <row r="773" ht="15.75" customHeight="1">
      <c r="A773" s="295"/>
      <c r="B773" s="296"/>
      <c r="C773" s="296"/>
      <c r="D773" s="296"/>
      <c r="E773" s="296"/>
      <c r="F773" s="296"/>
      <c r="G773" s="296"/>
      <c r="H773" s="296"/>
      <c r="I773" s="296"/>
      <c r="J773" s="295"/>
      <c r="K773" s="296"/>
      <c r="L773" s="296"/>
      <c r="M773" s="296"/>
      <c r="N773" s="297"/>
      <c r="O773" s="296"/>
      <c r="P773" s="296"/>
      <c r="Q773" s="298"/>
      <c r="R773" s="296"/>
      <c r="S773" s="296"/>
      <c r="T773" s="298"/>
      <c r="U773" s="298"/>
      <c r="V773" s="297"/>
      <c r="W773" s="298"/>
      <c r="X773" s="298"/>
      <c r="Y773" s="298"/>
      <c r="Z773" s="298"/>
      <c r="AA773" s="298"/>
      <c r="AB773" s="55"/>
      <c r="AC773" s="155"/>
    </row>
    <row r="774" ht="15.75" customHeight="1">
      <c r="A774" s="295"/>
      <c r="B774" s="296"/>
      <c r="C774" s="296"/>
      <c r="D774" s="296"/>
      <c r="E774" s="296"/>
      <c r="F774" s="296"/>
      <c r="G774" s="296"/>
      <c r="H774" s="296"/>
      <c r="I774" s="296"/>
      <c r="J774" s="295"/>
      <c r="K774" s="296"/>
      <c r="L774" s="296"/>
      <c r="M774" s="296"/>
      <c r="N774" s="297"/>
      <c r="O774" s="296"/>
      <c r="P774" s="296"/>
      <c r="Q774" s="298"/>
      <c r="R774" s="296"/>
      <c r="S774" s="296"/>
      <c r="T774" s="298"/>
      <c r="U774" s="298"/>
      <c r="V774" s="297"/>
      <c r="W774" s="298"/>
      <c r="X774" s="298"/>
      <c r="Y774" s="298"/>
      <c r="Z774" s="298"/>
      <c r="AA774" s="298"/>
      <c r="AB774" s="55"/>
      <c r="AC774" s="155"/>
    </row>
    <row r="775" ht="15.75" customHeight="1">
      <c r="A775" s="295"/>
      <c r="B775" s="296"/>
      <c r="C775" s="296"/>
      <c r="D775" s="296"/>
      <c r="E775" s="296"/>
      <c r="F775" s="296"/>
      <c r="G775" s="296"/>
      <c r="H775" s="296"/>
      <c r="I775" s="296"/>
      <c r="J775" s="295"/>
      <c r="K775" s="296"/>
      <c r="L775" s="296"/>
      <c r="M775" s="296"/>
      <c r="N775" s="297"/>
      <c r="O775" s="296"/>
      <c r="P775" s="296"/>
      <c r="Q775" s="298"/>
      <c r="R775" s="296"/>
      <c r="S775" s="296"/>
      <c r="T775" s="298"/>
      <c r="U775" s="298"/>
      <c r="V775" s="297"/>
      <c r="W775" s="298"/>
      <c r="X775" s="298"/>
      <c r="Y775" s="298"/>
      <c r="Z775" s="298"/>
      <c r="AA775" s="298"/>
      <c r="AB775" s="55"/>
      <c r="AC775" s="155"/>
    </row>
    <row r="776" ht="15.75" customHeight="1">
      <c r="A776" s="295"/>
      <c r="B776" s="296"/>
      <c r="C776" s="296"/>
      <c r="D776" s="296"/>
      <c r="E776" s="296"/>
      <c r="F776" s="296"/>
      <c r="G776" s="296"/>
      <c r="H776" s="296"/>
      <c r="I776" s="296"/>
      <c r="J776" s="295"/>
      <c r="K776" s="296"/>
      <c r="L776" s="296"/>
      <c r="M776" s="296"/>
      <c r="N776" s="297"/>
      <c r="O776" s="296"/>
      <c r="P776" s="296"/>
      <c r="Q776" s="298"/>
      <c r="R776" s="296"/>
      <c r="S776" s="296"/>
      <c r="T776" s="298"/>
      <c r="U776" s="298"/>
      <c r="V776" s="297"/>
      <c r="W776" s="298"/>
      <c r="X776" s="298"/>
      <c r="Y776" s="298"/>
      <c r="Z776" s="298"/>
      <c r="AA776" s="298"/>
      <c r="AB776" s="55"/>
      <c r="AC776" s="155"/>
    </row>
    <row r="777" ht="15.75" customHeight="1">
      <c r="A777" s="295"/>
      <c r="B777" s="296"/>
      <c r="C777" s="296"/>
      <c r="D777" s="296"/>
      <c r="E777" s="296"/>
      <c r="F777" s="296"/>
      <c r="G777" s="296"/>
      <c r="H777" s="296"/>
      <c r="I777" s="296"/>
      <c r="J777" s="295"/>
      <c r="K777" s="296"/>
      <c r="L777" s="296"/>
      <c r="M777" s="296"/>
      <c r="N777" s="297"/>
      <c r="O777" s="296"/>
      <c r="P777" s="296"/>
      <c r="Q777" s="298"/>
      <c r="R777" s="296"/>
      <c r="S777" s="296"/>
      <c r="T777" s="298"/>
      <c r="U777" s="298"/>
      <c r="V777" s="297"/>
      <c r="W777" s="298"/>
      <c r="X777" s="298"/>
      <c r="Y777" s="298"/>
      <c r="Z777" s="298"/>
      <c r="AA777" s="298"/>
      <c r="AB777" s="55"/>
      <c r="AC777" s="155"/>
    </row>
    <row r="778" ht="15.75" customHeight="1">
      <c r="A778" s="295"/>
      <c r="B778" s="296"/>
      <c r="C778" s="296"/>
      <c r="D778" s="296"/>
      <c r="E778" s="296"/>
      <c r="F778" s="296"/>
      <c r="G778" s="296"/>
      <c r="H778" s="296"/>
      <c r="I778" s="296"/>
      <c r="J778" s="295"/>
      <c r="K778" s="296"/>
      <c r="L778" s="296"/>
      <c r="M778" s="296"/>
      <c r="N778" s="297"/>
      <c r="O778" s="296"/>
      <c r="P778" s="296"/>
      <c r="Q778" s="298"/>
      <c r="R778" s="296"/>
      <c r="S778" s="296"/>
      <c r="T778" s="298"/>
      <c r="U778" s="298"/>
      <c r="V778" s="297"/>
      <c r="W778" s="298"/>
      <c r="X778" s="298"/>
      <c r="Y778" s="298"/>
      <c r="Z778" s="298"/>
      <c r="AA778" s="298"/>
      <c r="AB778" s="55"/>
      <c r="AC778" s="155"/>
    </row>
    <row r="779" ht="15.75" customHeight="1">
      <c r="A779" s="295"/>
      <c r="B779" s="296"/>
      <c r="C779" s="296"/>
      <c r="D779" s="296"/>
      <c r="E779" s="296"/>
      <c r="F779" s="296"/>
      <c r="G779" s="296"/>
      <c r="H779" s="296"/>
      <c r="I779" s="296"/>
      <c r="J779" s="295"/>
      <c r="K779" s="296"/>
      <c r="L779" s="296"/>
      <c r="M779" s="296"/>
      <c r="N779" s="297"/>
      <c r="O779" s="296"/>
      <c r="P779" s="296"/>
      <c r="Q779" s="298"/>
      <c r="R779" s="296"/>
      <c r="S779" s="296"/>
      <c r="T779" s="298"/>
      <c r="U779" s="298"/>
      <c r="V779" s="297"/>
      <c r="W779" s="298"/>
      <c r="X779" s="298"/>
      <c r="Y779" s="298"/>
      <c r="Z779" s="298"/>
      <c r="AA779" s="298"/>
      <c r="AB779" s="55"/>
      <c r="AC779" s="155"/>
    </row>
    <row r="780" ht="15.75" customHeight="1">
      <c r="A780" s="295"/>
      <c r="B780" s="296"/>
      <c r="C780" s="296"/>
      <c r="D780" s="296"/>
      <c r="E780" s="296"/>
      <c r="F780" s="296"/>
      <c r="G780" s="296"/>
      <c r="H780" s="296"/>
      <c r="I780" s="296"/>
      <c r="J780" s="295"/>
      <c r="K780" s="296"/>
      <c r="L780" s="296"/>
      <c r="M780" s="296"/>
      <c r="N780" s="297"/>
      <c r="O780" s="296"/>
      <c r="P780" s="296"/>
      <c r="Q780" s="298"/>
      <c r="R780" s="296"/>
      <c r="S780" s="296"/>
      <c r="T780" s="298"/>
      <c r="U780" s="298"/>
      <c r="V780" s="297"/>
      <c r="W780" s="298"/>
      <c r="X780" s="298"/>
      <c r="Y780" s="298"/>
      <c r="Z780" s="298"/>
      <c r="AA780" s="298"/>
      <c r="AB780" s="55"/>
      <c r="AC780" s="155"/>
    </row>
    <row r="781" ht="15.75" customHeight="1">
      <c r="A781" s="295"/>
      <c r="B781" s="296"/>
      <c r="C781" s="296"/>
      <c r="D781" s="296"/>
      <c r="E781" s="296"/>
      <c r="F781" s="296"/>
      <c r="G781" s="296"/>
      <c r="H781" s="296"/>
      <c r="I781" s="296"/>
      <c r="J781" s="295"/>
      <c r="K781" s="296"/>
      <c r="L781" s="296"/>
      <c r="M781" s="296"/>
      <c r="N781" s="297"/>
      <c r="O781" s="296"/>
      <c r="P781" s="296"/>
      <c r="Q781" s="298"/>
      <c r="R781" s="296"/>
      <c r="S781" s="296"/>
      <c r="T781" s="298"/>
      <c r="U781" s="298"/>
      <c r="V781" s="297"/>
      <c r="W781" s="298"/>
      <c r="X781" s="298"/>
      <c r="Y781" s="298"/>
      <c r="Z781" s="298"/>
      <c r="AA781" s="298"/>
      <c r="AB781" s="55"/>
      <c r="AC781" s="155"/>
    </row>
    <row r="782" ht="15.75" customHeight="1">
      <c r="A782" s="295"/>
      <c r="B782" s="296"/>
      <c r="C782" s="296"/>
      <c r="D782" s="296"/>
      <c r="E782" s="296"/>
      <c r="F782" s="296"/>
      <c r="G782" s="296"/>
      <c r="H782" s="296"/>
      <c r="I782" s="296"/>
      <c r="J782" s="295"/>
      <c r="K782" s="296"/>
      <c r="L782" s="296"/>
      <c r="M782" s="296"/>
      <c r="N782" s="297"/>
      <c r="O782" s="296"/>
      <c r="P782" s="296"/>
      <c r="Q782" s="298"/>
      <c r="R782" s="296"/>
      <c r="S782" s="296"/>
      <c r="T782" s="298"/>
      <c r="U782" s="298"/>
      <c r="V782" s="297"/>
      <c r="W782" s="298"/>
      <c r="X782" s="298"/>
      <c r="Y782" s="298"/>
      <c r="Z782" s="298"/>
      <c r="AA782" s="298"/>
      <c r="AB782" s="55"/>
      <c r="AC782" s="155"/>
    </row>
    <row r="783" ht="15.75" customHeight="1">
      <c r="A783" s="295"/>
      <c r="B783" s="296"/>
      <c r="C783" s="296"/>
      <c r="D783" s="296"/>
      <c r="E783" s="296"/>
      <c r="F783" s="296"/>
      <c r="G783" s="296"/>
      <c r="H783" s="296"/>
      <c r="I783" s="296"/>
      <c r="J783" s="295"/>
      <c r="K783" s="296"/>
      <c r="L783" s="296"/>
      <c r="M783" s="296"/>
      <c r="N783" s="297"/>
      <c r="O783" s="296"/>
      <c r="P783" s="296"/>
      <c r="Q783" s="298"/>
      <c r="R783" s="296"/>
      <c r="S783" s="296"/>
      <c r="T783" s="298"/>
      <c r="U783" s="298"/>
      <c r="V783" s="297"/>
      <c r="W783" s="298"/>
      <c r="X783" s="298"/>
      <c r="Y783" s="298"/>
      <c r="Z783" s="298"/>
      <c r="AA783" s="298"/>
      <c r="AB783" s="55"/>
      <c r="AC783" s="155"/>
    </row>
    <row r="784" ht="15.75" customHeight="1">
      <c r="A784" s="295"/>
      <c r="B784" s="296"/>
      <c r="C784" s="296"/>
      <c r="D784" s="296"/>
      <c r="E784" s="296"/>
      <c r="F784" s="296"/>
      <c r="G784" s="296"/>
      <c r="H784" s="296"/>
      <c r="I784" s="296"/>
      <c r="J784" s="295"/>
      <c r="K784" s="296"/>
      <c r="L784" s="296"/>
      <c r="M784" s="296"/>
      <c r="N784" s="297"/>
      <c r="O784" s="296"/>
      <c r="P784" s="296"/>
      <c r="Q784" s="298"/>
      <c r="R784" s="296"/>
      <c r="S784" s="296"/>
      <c r="T784" s="298"/>
      <c r="U784" s="298"/>
      <c r="V784" s="297"/>
      <c r="W784" s="298"/>
      <c r="X784" s="298"/>
      <c r="Y784" s="298"/>
      <c r="Z784" s="298"/>
      <c r="AA784" s="298"/>
      <c r="AB784" s="55"/>
      <c r="AC784" s="155"/>
    </row>
    <row r="785" ht="15.75" customHeight="1">
      <c r="A785" s="295"/>
      <c r="B785" s="296"/>
      <c r="C785" s="296"/>
      <c r="D785" s="296"/>
      <c r="E785" s="296"/>
      <c r="F785" s="296"/>
      <c r="G785" s="296"/>
      <c r="H785" s="296"/>
      <c r="I785" s="296"/>
      <c r="J785" s="295"/>
      <c r="K785" s="296"/>
      <c r="L785" s="296"/>
      <c r="M785" s="296"/>
      <c r="N785" s="297"/>
      <c r="O785" s="296"/>
      <c r="P785" s="296"/>
      <c r="Q785" s="298"/>
      <c r="R785" s="296"/>
      <c r="S785" s="296"/>
      <c r="T785" s="298"/>
      <c r="U785" s="298"/>
      <c r="V785" s="297"/>
      <c r="W785" s="298"/>
      <c r="X785" s="298"/>
      <c r="Y785" s="298"/>
      <c r="Z785" s="298"/>
      <c r="AA785" s="298"/>
      <c r="AB785" s="55"/>
      <c r="AC785" s="155"/>
    </row>
    <row r="786" ht="15.75" customHeight="1">
      <c r="A786" s="295"/>
      <c r="B786" s="296"/>
      <c r="C786" s="296"/>
      <c r="D786" s="296"/>
      <c r="E786" s="296"/>
      <c r="F786" s="296"/>
      <c r="G786" s="296"/>
      <c r="H786" s="296"/>
      <c r="I786" s="296"/>
      <c r="J786" s="295"/>
      <c r="K786" s="296"/>
      <c r="L786" s="296"/>
      <c r="M786" s="296"/>
      <c r="N786" s="297"/>
      <c r="O786" s="296"/>
      <c r="P786" s="296"/>
      <c r="Q786" s="298"/>
      <c r="R786" s="296"/>
      <c r="S786" s="296"/>
      <c r="T786" s="298"/>
      <c r="U786" s="298"/>
      <c r="V786" s="297"/>
      <c r="W786" s="298"/>
      <c r="X786" s="298"/>
      <c r="Y786" s="298"/>
      <c r="Z786" s="298"/>
      <c r="AA786" s="298"/>
      <c r="AB786" s="55"/>
      <c r="AC786" s="155"/>
    </row>
    <row r="787" ht="15.75" customHeight="1">
      <c r="A787" s="295"/>
      <c r="B787" s="296"/>
      <c r="C787" s="296"/>
      <c r="D787" s="296"/>
      <c r="E787" s="296"/>
      <c r="F787" s="296"/>
      <c r="G787" s="296"/>
      <c r="H787" s="296"/>
      <c r="I787" s="296"/>
      <c r="J787" s="295"/>
      <c r="K787" s="296"/>
      <c r="L787" s="296"/>
      <c r="M787" s="296"/>
      <c r="N787" s="297"/>
      <c r="O787" s="296"/>
      <c r="P787" s="296"/>
      <c r="Q787" s="298"/>
      <c r="R787" s="296"/>
      <c r="S787" s="296"/>
      <c r="T787" s="298"/>
      <c r="U787" s="298"/>
      <c r="V787" s="297"/>
      <c r="W787" s="298"/>
      <c r="X787" s="298"/>
      <c r="Y787" s="298"/>
      <c r="Z787" s="298"/>
      <c r="AA787" s="298"/>
      <c r="AB787" s="55"/>
      <c r="AC787" s="155"/>
    </row>
    <row r="788" ht="15.75" customHeight="1">
      <c r="A788" s="295"/>
      <c r="B788" s="296"/>
      <c r="C788" s="296"/>
      <c r="D788" s="296"/>
      <c r="E788" s="296"/>
      <c r="F788" s="296"/>
      <c r="G788" s="296"/>
      <c r="H788" s="296"/>
      <c r="I788" s="296"/>
      <c r="J788" s="295"/>
      <c r="K788" s="296"/>
      <c r="L788" s="296"/>
      <c r="M788" s="296"/>
      <c r="N788" s="297"/>
      <c r="O788" s="296"/>
      <c r="P788" s="296"/>
      <c r="Q788" s="298"/>
      <c r="R788" s="296"/>
      <c r="S788" s="296"/>
      <c r="T788" s="298"/>
      <c r="U788" s="298"/>
      <c r="V788" s="297"/>
      <c r="W788" s="298"/>
      <c r="X788" s="298"/>
      <c r="Y788" s="298"/>
      <c r="Z788" s="298"/>
      <c r="AA788" s="298"/>
      <c r="AB788" s="55"/>
      <c r="AC788" s="155"/>
    </row>
    <row r="789" ht="15.75" customHeight="1">
      <c r="A789" s="295"/>
      <c r="B789" s="296"/>
      <c r="C789" s="296"/>
      <c r="D789" s="296"/>
      <c r="E789" s="296"/>
      <c r="F789" s="296"/>
      <c r="G789" s="296"/>
      <c r="H789" s="296"/>
      <c r="I789" s="296"/>
      <c r="J789" s="295"/>
      <c r="K789" s="296"/>
      <c r="L789" s="296"/>
      <c r="M789" s="296"/>
      <c r="N789" s="297"/>
      <c r="O789" s="296"/>
      <c r="P789" s="296"/>
      <c r="Q789" s="298"/>
      <c r="R789" s="296"/>
      <c r="S789" s="296"/>
      <c r="T789" s="298"/>
      <c r="U789" s="298"/>
      <c r="V789" s="297"/>
      <c r="W789" s="298"/>
      <c r="X789" s="298"/>
      <c r="Y789" s="298"/>
      <c r="Z789" s="298"/>
      <c r="AA789" s="298"/>
      <c r="AB789" s="55"/>
      <c r="AC789" s="155"/>
    </row>
    <row r="790" ht="15.75" customHeight="1">
      <c r="A790" s="295"/>
      <c r="B790" s="296"/>
      <c r="C790" s="296"/>
      <c r="D790" s="296"/>
      <c r="E790" s="296"/>
      <c r="F790" s="296"/>
      <c r="G790" s="296"/>
      <c r="H790" s="296"/>
      <c r="I790" s="296"/>
      <c r="J790" s="295"/>
      <c r="K790" s="296"/>
      <c r="L790" s="296"/>
      <c r="M790" s="296"/>
      <c r="N790" s="297"/>
      <c r="O790" s="296"/>
      <c r="P790" s="296"/>
      <c r="Q790" s="298"/>
      <c r="R790" s="296"/>
      <c r="S790" s="296"/>
      <c r="T790" s="298"/>
      <c r="U790" s="298"/>
      <c r="V790" s="297"/>
      <c r="W790" s="298"/>
      <c r="X790" s="298"/>
      <c r="Y790" s="298"/>
      <c r="Z790" s="298"/>
      <c r="AA790" s="298"/>
      <c r="AB790" s="55"/>
      <c r="AC790" s="155"/>
    </row>
    <row r="791" ht="15.75" customHeight="1">
      <c r="A791" s="295"/>
      <c r="B791" s="296"/>
      <c r="C791" s="296"/>
      <c r="D791" s="296"/>
      <c r="E791" s="296"/>
      <c r="F791" s="296"/>
      <c r="G791" s="296"/>
      <c r="H791" s="296"/>
      <c r="I791" s="296"/>
      <c r="J791" s="295"/>
      <c r="K791" s="296"/>
      <c r="L791" s="296"/>
      <c r="M791" s="296"/>
      <c r="N791" s="297"/>
      <c r="O791" s="296"/>
      <c r="P791" s="296"/>
      <c r="Q791" s="298"/>
      <c r="R791" s="296"/>
      <c r="S791" s="296"/>
      <c r="T791" s="298"/>
      <c r="U791" s="298"/>
      <c r="V791" s="297"/>
      <c r="W791" s="298"/>
      <c r="X791" s="298"/>
      <c r="Y791" s="298"/>
      <c r="Z791" s="298"/>
      <c r="AA791" s="298"/>
      <c r="AB791" s="55"/>
      <c r="AC791" s="155"/>
    </row>
    <row r="792" ht="15.75" customHeight="1">
      <c r="A792" s="295"/>
      <c r="B792" s="296"/>
      <c r="C792" s="296"/>
      <c r="D792" s="296"/>
      <c r="E792" s="296"/>
      <c r="F792" s="296"/>
      <c r="G792" s="296"/>
      <c r="H792" s="296"/>
      <c r="I792" s="296"/>
      <c r="J792" s="295"/>
      <c r="K792" s="296"/>
      <c r="L792" s="296"/>
      <c r="M792" s="296"/>
      <c r="N792" s="297"/>
      <c r="O792" s="296"/>
      <c r="P792" s="296"/>
      <c r="Q792" s="298"/>
      <c r="R792" s="296"/>
      <c r="S792" s="296"/>
      <c r="T792" s="298"/>
      <c r="U792" s="298"/>
      <c r="V792" s="297"/>
      <c r="W792" s="298"/>
      <c r="X792" s="298"/>
      <c r="Y792" s="298"/>
      <c r="Z792" s="298"/>
      <c r="AA792" s="298"/>
      <c r="AB792" s="55"/>
      <c r="AC792" s="155"/>
    </row>
    <row r="793" ht="15.75" customHeight="1">
      <c r="A793" s="295"/>
      <c r="B793" s="296"/>
      <c r="C793" s="296"/>
      <c r="D793" s="296"/>
      <c r="E793" s="296"/>
      <c r="F793" s="296"/>
      <c r="G793" s="296"/>
      <c r="H793" s="296"/>
      <c r="I793" s="296"/>
      <c r="J793" s="295"/>
      <c r="K793" s="296"/>
      <c r="L793" s="296"/>
      <c r="M793" s="296"/>
      <c r="N793" s="297"/>
      <c r="O793" s="296"/>
      <c r="P793" s="296"/>
      <c r="Q793" s="298"/>
      <c r="R793" s="296"/>
      <c r="S793" s="296"/>
      <c r="T793" s="298"/>
      <c r="U793" s="298"/>
      <c r="V793" s="297"/>
      <c r="W793" s="298"/>
      <c r="X793" s="298"/>
      <c r="Y793" s="298"/>
      <c r="Z793" s="298"/>
      <c r="AA793" s="298"/>
      <c r="AB793" s="55"/>
      <c r="AC793" s="155"/>
    </row>
    <row r="794" ht="15.75" customHeight="1">
      <c r="A794" s="295"/>
      <c r="B794" s="296"/>
      <c r="C794" s="296"/>
      <c r="D794" s="296"/>
      <c r="E794" s="296"/>
      <c r="F794" s="296"/>
      <c r="G794" s="296"/>
      <c r="H794" s="296"/>
      <c r="I794" s="296"/>
      <c r="J794" s="295"/>
      <c r="K794" s="296"/>
      <c r="L794" s="296"/>
      <c r="M794" s="296"/>
      <c r="N794" s="297"/>
      <c r="O794" s="296"/>
      <c r="P794" s="296"/>
      <c r="Q794" s="298"/>
      <c r="R794" s="296"/>
      <c r="S794" s="296"/>
      <c r="T794" s="298"/>
      <c r="U794" s="298"/>
      <c r="V794" s="297"/>
      <c r="W794" s="298"/>
      <c r="X794" s="298"/>
      <c r="Y794" s="298"/>
      <c r="Z794" s="298"/>
      <c r="AA794" s="298"/>
      <c r="AB794" s="55"/>
      <c r="AC794" s="155"/>
    </row>
    <row r="795" ht="15.75" customHeight="1">
      <c r="A795" s="295"/>
      <c r="B795" s="296"/>
      <c r="C795" s="296"/>
      <c r="D795" s="296"/>
      <c r="E795" s="296"/>
      <c r="F795" s="296"/>
      <c r="G795" s="296"/>
      <c r="H795" s="296"/>
      <c r="I795" s="296"/>
      <c r="J795" s="295"/>
      <c r="K795" s="296"/>
      <c r="L795" s="296"/>
      <c r="M795" s="296"/>
      <c r="N795" s="297"/>
      <c r="O795" s="296"/>
      <c r="P795" s="296"/>
      <c r="Q795" s="298"/>
      <c r="R795" s="296"/>
      <c r="S795" s="296"/>
      <c r="T795" s="298"/>
      <c r="U795" s="298"/>
      <c r="V795" s="297"/>
      <c r="W795" s="298"/>
      <c r="X795" s="298"/>
      <c r="Y795" s="298"/>
      <c r="Z795" s="298"/>
      <c r="AA795" s="298"/>
      <c r="AB795" s="55"/>
      <c r="AC795" s="155"/>
    </row>
    <row r="796" ht="15.75" customHeight="1">
      <c r="A796" s="295"/>
      <c r="B796" s="296"/>
      <c r="C796" s="296"/>
      <c r="D796" s="296"/>
      <c r="E796" s="296"/>
      <c r="F796" s="296"/>
      <c r="G796" s="296"/>
      <c r="H796" s="296"/>
      <c r="I796" s="296"/>
      <c r="J796" s="295"/>
      <c r="K796" s="296"/>
      <c r="L796" s="296"/>
      <c r="M796" s="296"/>
      <c r="N796" s="297"/>
      <c r="O796" s="296"/>
      <c r="P796" s="296"/>
      <c r="Q796" s="298"/>
      <c r="R796" s="296"/>
      <c r="S796" s="296"/>
      <c r="T796" s="298"/>
      <c r="U796" s="298"/>
      <c r="V796" s="297"/>
      <c r="W796" s="298"/>
      <c r="X796" s="298"/>
      <c r="Y796" s="298"/>
      <c r="Z796" s="298"/>
      <c r="AA796" s="298"/>
      <c r="AB796" s="55"/>
      <c r="AC796" s="155"/>
    </row>
    <row r="797" ht="15.75" customHeight="1">
      <c r="A797" s="295"/>
      <c r="B797" s="296"/>
      <c r="C797" s="296"/>
      <c r="D797" s="296"/>
      <c r="E797" s="296"/>
      <c r="F797" s="296"/>
      <c r="G797" s="296"/>
      <c r="H797" s="296"/>
      <c r="I797" s="296"/>
      <c r="J797" s="295"/>
      <c r="K797" s="296"/>
      <c r="L797" s="296"/>
      <c r="M797" s="296"/>
      <c r="N797" s="297"/>
      <c r="O797" s="296"/>
      <c r="P797" s="296"/>
      <c r="Q797" s="298"/>
      <c r="R797" s="296"/>
      <c r="S797" s="296"/>
      <c r="T797" s="298"/>
      <c r="U797" s="298"/>
      <c r="V797" s="297"/>
      <c r="W797" s="298"/>
      <c r="X797" s="298"/>
      <c r="Y797" s="298"/>
      <c r="Z797" s="298"/>
      <c r="AA797" s="298"/>
      <c r="AB797" s="55"/>
      <c r="AC797" s="155"/>
    </row>
    <row r="798" ht="15.75" customHeight="1">
      <c r="A798" s="295"/>
      <c r="B798" s="296"/>
      <c r="C798" s="296"/>
      <c r="D798" s="296"/>
      <c r="E798" s="296"/>
      <c r="F798" s="296"/>
      <c r="G798" s="296"/>
      <c r="H798" s="296"/>
      <c r="I798" s="296"/>
      <c r="J798" s="295"/>
      <c r="K798" s="296"/>
      <c r="L798" s="296"/>
      <c r="M798" s="296"/>
      <c r="N798" s="297"/>
      <c r="O798" s="296"/>
      <c r="P798" s="296"/>
      <c r="Q798" s="298"/>
      <c r="R798" s="296"/>
      <c r="S798" s="296"/>
      <c r="T798" s="298"/>
      <c r="U798" s="298"/>
      <c r="V798" s="297"/>
      <c r="W798" s="298"/>
      <c r="X798" s="298"/>
      <c r="Y798" s="298"/>
      <c r="Z798" s="298"/>
      <c r="AA798" s="298"/>
      <c r="AB798" s="55"/>
      <c r="AC798" s="155"/>
    </row>
    <row r="799" ht="15.75" customHeight="1">
      <c r="A799" s="295"/>
      <c r="B799" s="296"/>
      <c r="C799" s="296"/>
      <c r="D799" s="296"/>
      <c r="E799" s="296"/>
      <c r="F799" s="296"/>
      <c r="G799" s="296"/>
      <c r="H799" s="296"/>
      <c r="I799" s="296"/>
      <c r="J799" s="295"/>
      <c r="K799" s="296"/>
      <c r="L799" s="296"/>
      <c r="M799" s="296"/>
      <c r="N799" s="297"/>
      <c r="O799" s="296"/>
      <c r="P799" s="296"/>
      <c r="Q799" s="298"/>
      <c r="R799" s="296"/>
      <c r="S799" s="296"/>
      <c r="T799" s="298"/>
      <c r="U799" s="298"/>
      <c r="V799" s="297"/>
      <c r="W799" s="298"/>
      <c r="X799" s="298"/>
      <c r="Y799" s="298"/>
      <c r="Z799" s="298"/>
      <c r="AA799" s="298"/>
      <c r="AB799" s="55"/>
      <c r="AC799" s="155"/>
    </row>
    <row r="800" ht="15.75" customHeight="1">
      <c r="A800" s="295"/>
      <c r="B800" s="296"/>
      <c r="C800" s="296"/>
      <c r="D800" s="296"/>
      <c r="E800" s="296"/>
      <c r="F800" s="296"/>
      <c r="G800" s="296"/>
      <c r="H800" s="296"/>
      <c r="I800" s="296"/>
      <c r="J800" s="295"/>
      <c r="K800" s="296"/>
      <c r="L800" s="296"/>
      <c r="M800" s="296"/>
      <c r="N800" s="297"/>
      <c r="O800" s="296"/>
      <c r="P800" s="296"/>
      <c r="Q800" s="298"/>
      <c r="R800" s="296"/>
      <c r="S800" s="296"/>
      <c r="T800" s="298"/>
      <c r="U800" s="298"/>
      <c r="V800" s="297"/>
      <c r="W800" s="298"/>
      <c r="X800" s="298"/>
      <c r="Y800" s="298"/>
      <c r="Z800" s="298"/>
      <c r="AA800" s="298"/>
      <c r="AB800" s="55"/>
      <c r="AC800" s="155"/>
    </row>
    <row r="801" ht="15.75" customHeight="1">
      <c r="A801" s="295"/>
      <c r="B801" s="296"/>
      <c r="C801" s="296"/>
      <c r="D801" s="296"/>
      <c r="E801" s="296"/>
      <c r="F801" s="296"/>
      <c r="G801" s="296"/>
      <c r="H801" s="296"/>
      <c r="I801" s="296"/>
      <c r="J801" s="295"/>
      <c r="K801" s="296"/>
      <c r="L801" s="296"/>
      <c r="M801" s="296"/>
      <c r="N801" s="297"/>
      <c r="O801" s="296"/>
      <c r="P801" s="296"/>
      <c r="Q801" s="298"/>
      <c r="R801" s="296"/>
      <c r="S801" s="296"/>
      <c r="T801" s="298"/>
      <c r="U801" s="298"/>
      <c r="V801" s="297"/>
      <c r="W801" s="298"/>
      <c r="X801" s="298"/>
      <c r="Y801" s="298"/>
      <c r="Z801" s="298"/>
      <c r="AA801" s="298"/>
      <c r="AB801" s="55"/>
      <c r="AC801" s="155"/>
    </row>
    <row r="802" ht="15.75" customHeight="1">
      <c r="A802" s="295"/>
      <c r="B802" s="296"/>
      <c r="C802" s="296"/>
      <c r="D802" s="296"/>
      <c r="E802" s="296"/>
      <c r="F802" s="296"/>
      <c r="G802" s="296"/>
      <c r="H802" s="296"/>
      <c r="I802" s="296"/>
      <c r="J802" s="295"/>
      <c r="K802" s="296"/>
      <c r="L802" s="296"/>
      <c r="M802" s="296"/>
      <c r="N802" s="297"/>
      <c r="O802" s="296"/>
      <c r="P802" s="296"/>
      <c r="Q802" s="298"/>
      <c r="R802" s="296"/>
      <c r="S802" s="296"/>
      <c r="T802" s="298"/>
      <c r="U802" s="298"/>
      <c r="V802" s="297"/>
      <c r="W802" s="298"/>
      <c r="X802" s="298"/>
      <c r="Y802" s="298"/>
      <c r="Z802" s="298"/>
      <c r="AA802" s="298"/>
      <c r="AB802" s="55"/>
      <c r="AC802" s="155"/>
    </row>
    <row r="803" ht="15.75" customHeight="1">
      <c r="A803" s="295"/>
      <c r="B803" s="296"/>
      <c r="C803" s="296"/>
      <c r="D803" s="296"/>
      <c r="E803" s="296"/>
      <c r="F803" s="296"/>
      <c r="G803" s="296"/>
      <c r="H803" s="296"/>
      <c r="I803" s="296"/>
      <c r="J803" s="295"/>
      <c r="K803" s="296"/>
      <c r="L803" s="296"/>
      <c r="M803" s="296"/>
      <c r="N803" s="297"/>
      <c r="O803" s="296"/>
      <c r="P803" s="296"/>
      <c r="Q803" s="298"/>
      <c r="R803" s="296"/>
      <c r="S803" s="296"/>
      <c r="T803" s="298"/>
      <c r="U803" s="298"/>
      <c r="V803" s="297"/>
      <c r="W803" s="298"/>
      <c r="X803" s="298"/>
      <c r="Y803" s="298"/>
      <c r="Z803" s="298"/>
      <c r="AA803" s="298"/>
      <c r="AB803" s="55"/>
      <c r="AC803" s="155"/>
    </row>
    <row r="804" ht="15.75" customHeight="1">
      <c r="A804" s="295"/>
      <c r="B804" s="296"/>
      <c r="C804" s="296"/>
      <c r="D804" s="296"/>
      <c r="E804" s="296"/>
      <c r="F804" s="296"/>
      <c r="G804" s="296"/>
      <c r="H804" s="296"/>
      <c r="I804" s="296"/>
      <c r="J804" s="295"/>
      <c r="K804" s="296"/>
      <c r="L804" s="296"/>
      <c r="M804" s="296"/>
      <c r="N804" s="297"/>
      <c r="O804" s="296"/>
      <c r="P804" s="296"/>
      <c r="Q804" s="298"/>
      <c r="R804" s="296"/>
      <c r="S804" s="296"/>
      <c r="T804" s="298"/>
      <c r="U804" s="298"/>
      <c r="V804" s="297"/>
      <c r="W804" s="298"/>
      <c r="X804" s="298"/>
      <c r="Y804" s="298"/>
      <c r="Z804" s="298"/>
      <c r="AA804" s="298"/>
      <c r="AB804" s="55"/>
      <c r="AC804" s="155"/>
    </row>
    <row r="805" ht="15.75" customHeight="1">
      <c r="A805" s="295"/>
      <c r="B805" s="296"/>
      <c r="C805" s="296"/>
      <c r="D805" s="296"/>
      <c r="E805" s="296"/>
      <c r="F805" s="296"/>
      <c r="G805" s="296"/>
      <c r="H805" s="296"/>
      <c r="I805" s="296"/>
      <c r="J805" s="295"/>
      <c r="K805" s="296"/>
      <c r="L805" s="296"/>
      <c r="M805" s="296"/>
      <c r="N805" s="297"/>
      <c r="O805" s="296"/>
      <c r="P805" s="296"/>
      <c r="Q805" s="298"/>
      <c r="R805" s="296"/>
      <c r="S805" s="296"/>
      <c r="T805" s="298"/>
      <c r="U805" s="298"/>
      <c r="V805" s="297"/>
      <c r="W805" s="298"/>
      <c r="X805" s="298"/>
      <c r="Y805" s="298"/>
      <c r="Z805" s="298"/>
      <c r="AA805" s="298"/>
      <c r="AB805" s="55"/>
      <c r="AC805" s="155"/>
    </row>
    <row r="806" ht="15.75" customHeight="1">
      <c r="A806" s="295"/>
      <c r="B806" s="296"/>
      <c r="C806" s="296"/>
      <c r="D806" s="296"/>
      <c r="E806" s="296"/>
      <c r="F806" s="296"/>
      <c r="G806" s="296"/>
      <c r="H806" s="296"/>
      <c r="I806" s="296"/>
      <c r="J806" s="295"/>
      <c r="K806" s="296"/>
      <c r="L806" s="296"/>
      <c r="M806" s="296"/>
      <c r="N806" s="297"/>
      <c r="O806" s="296"/>
      <c r="P806" s="296"/>
      <c r="Q806" s="298"/>
      <c r="R806" s="296"/>
      <c r="S806" s="296"/>
      <c r="T806" s="298"/>
      <c r="U806" s="298"/>
      <c r="V806" s="297"/>
      <c r="W806" s="298"/>
      <c r="X806" s="298"/>
      <c r="Y806" s="298"/>
      <c r="Z806" s="298"/>
      <c r="AA806" s="298"/>
      <c r="AB806" s="55"/>
      <c r="AC806" s="155"/>
    </row>
    <row r="807" ht="15.75" customHeight="1">
      <c r="A807" s="295"/>
      <c r="B807" s="296"/>
      <c r="C807" s="296"/>
      <c r="D807" s="296"/>
      <c r="E807" s="296"/>
      <c r="F807" s="296"/>
      <c r="G807" s="296"/>
      <c r="H807" s="296"/>
      <c r="I807" s="296"/>
      <c r="J807" s="295"/>
      <c r="K807" s="296"/>
      <c r="L807" s="296"/>
      <c r="M807" s="296"/>
      <c r="N807" s="297"/>
      <c r="O807" s="296"/>
      <c r="P807" s="296"/>
      <c r="Q807" s="298"/>
      <c r="R807" s="296"/>
      <c r="S807" s="296"/>
      <c r="T807" s="298"/>
      <c r="U807" s="298"/>
      <c r="V807" s="297"/>
      <c r="W807" s="298"/>
      <c r="X807" s="298"/>
      <c r="Y807" s="298"/>
      <c r="Z807" s="298"/>
      <c r="AA807" s="298"/>
      <c r="AB807" s="55"/>
      <c r="AC807" s="155"/>
    </row>
    <row r="808" ht="15.75" customHeight="1">
      <c r="A808" s="295"/>
      <c r="B808" s="296"/>
      <c r="C808" s="296"/>
      <c r="D808" s="296"/>
      <c r="E808" s="296"/>
      <c r="F808" s="296"/>
      <c r="G808" s="296"/>
      <c r="H808" s="296"/>
      <c r="I808" s="296"/>
      <c r="J808" s="295"/>
      <c r="K808" s="296"/>
      <c r="L808" s="296"/>
      <c r="M808" s="296"/>
      <c r="N808" s="297"/>
      <c r="O808" s="296"/>
      <c r="P808" s="296"/>
      <c r="Q808" s="298"/>
      <c r="R808" s="296"/>
      <c r="S808" s="296"/>
      <c r="T808" s="298"/>
      <c r="U808" s="298"/>
      <c r="V808" s="297"/>
      <c r="W808" s="298"/>
      <c r="X808" s="298"/>
      <c r="Y808" s="298"/>
      <c r="Z808" s="298"/>
      <c r="AA808" s="298"/>
      <c r="AB808" s="55"/>
      <c r="AC808" s="155"/>
    </row>
    <row r="809" ht="15.75" customHeight="1">
      <c r="A809" s="295"/>
      <c r="B809" s="296"/>
      <c r="C809" s="296"/>
      <c r="D809" s="296"/>
      <c r="E809" s="296"/>
      <c r="F809" s="296"/>
      <c r="G809" s="296"/>
      <c r="H809" s="296"/>
      <c r="I809" s="296"/>
      <c r="J809" s="295"/>
      <c r="K809" s="296"/>
      <c r="L809" s="296"/>
      <c r="M809" s="296"/>
      <c r="N809" s="297"/>
      <c r="O809" s="296"/>
      <c r="P809" s="296"/>
      <c r="Q809" s="298"/>
      <c r="R809" s="296"/>
      <c r="S809" s="296"/>
      <c r="T809" s="298"/>
      <c r="U809" s="298"/>
      <c r="V809" s="297"/>
      <c r="W809" s="298"/>
      <c r="X809" s="298"/>
      <c r="Y809" s="298"/>
      <c r="Z809" s="298"/>
      <c r="AA809" s="298"/>
      <c r="AB809" s="55"/>
      <c r="AC809" s="155"/>
    </row>
    <row r="810" ht="15.75" customHeight="1">
      <c r="A810" s="295"/>
      <c r="B810" s="296"/>
      <c r="C810" s="296"/>
      <c r="D810" s="296"/>
      <c r="E810" s="296"/>
      <c r="F810" s="296"/>
      <c r="G810" s="296"/>
      <c r="H810" s="296"/>
      <c r="I810" s="296"/>
      <c r="J810" s="295"/>
      <c r="K810" s="296"/>
      <c r="L810" s="296"/>
      <c r="M810" s="296"/>
      <c r="N810" s="297"/>
      <c r="O810" s="296"/>
      <c r="P810" s="296"/>
      <c r="Q810" s="298"/>
      <c r="R810" s="296"/>
      <c r="S810" s="296"/>
      <c r="T810" s="298"/>
      <c r="U810" s="298"/>
      <c r="V810" s="297"/>
      <c r="W810" s="298"/>
      <c r="X810" s="298"/>
      <c r="Y810" s="298"/>
      <c r="Z810" s="298"/>
      <c r="AA810" s="298"/>
      <c r="AB810" s="55"/>
      <c r="AC810" s="155"/>
    </row>
    <row r="811" ht="15.75" customHeight="1">
      <c r="A811" s="295"/>
      <c r="B811" s="296"/>
      <c r="C811" s="296"/>
      <c r="D811" s="296"/>
      <c r="E811" s="296"/>
      <c r="F811" s="296"/>
      <c r="G811" s="296"/>
      <c r="H811" s="296"/>
      <c r="I811" s="296"/>
      <c r="J811" s="295"/>
      <c r="K811" s="296"/>
      <c r="L811" s="296"/>
      <c r="M811" s="296"/>
      <c r="N811" s="297"/>
      <c r="O811" s="296"/>
      <c r="P811" s="296"/>
      <c r="Q811" s="298"/>
      <c r="R811" s="296"/>
      <c r="S811" s="296"/>
      <c r="T811" s="298"/>
      <c r="U811" s="298"/>
      <c r="V811" s="297"/>
      <c r="W811" s="298"/>
      <c r="X811" s="298"/>
      <c r="Y811" s="298"/>
      <c r="Z811" s="298"/>
      <c r="AA811" s="298"/>
      <c r="AB811" s="55"/>
      <c r="AC811" s="155"/>
    </row>
    <row r="812" ht="15.75" customHeight="1">
      <c r="A812" s="295"/>
      <c r="B812" s="296"/>
      <c r="C812" s="296"/>
      <c r="D812" s="296"/>
      <c r="E812" s="296"/>
      <c r="F812" s="296"/>
      <c r="G812" s="296"/>
      <c r="H812" s="296"/>
      <c r="I812" s="296"/>
      <c r="J812" s="295"/>
      <c r="K812" s="296"/>
      <c r="L812" s="296"/>
      <c r="M812" s="296"/>
      <c r="N812" s="297"/>
      <c r="O812" s="296"/>
      <c r="P812" s="296"/>
      <c r="Q812" s="298"/>
      <c r="R812" s="296"/>
      <c r="S812" s="296"/>
      <c r="T812" s="298"/>
      <c r="U812" s="298"/>
      <c r="V812" s="297"/>
      <c r="W812" s="298"/>
      <c r="X812" s="298"/>
      <c r="Y812" s="298"/>
      <c r="Z812" s="298"/>
      <c r="AA812" s="298"/>
      <c r="AB812" s="55"/>
      <c r="AC812" s="155"/>
    </row>
    <row r="813" ht="15.75" customHeight="1">
      <c r="A813" s="295"/>
      <c r="B813" s="296"/>
      <c r="C813" s="296"/>
      <c r="D813" s="296"/>
      <c r="E813" s="296"/>
      <c r="F813" s="296"/>
      <c r="G813" s="296"/>
      <c r="H813" s="296"/>
      <c r="I813" s="296"/>
      <c r="J813" s="295"/>
      <c r="K813" s="296"/>
      <c r="L813" s="296"/>
      <c r="M813" s="296"/>
      <c r="N813" s="297"/>
      <c r="O813" s="296"/>
      <c r="P813" s="296"/>
      <c r="Q813" s="298"/>
      <c r="R813" s="296"/>
      <c r="S813" s="296"/>
      <c r="T813" s="298"/>
      <c r="U813" s="298"/>
      <c r="V813" s="297"/>
      <c r="W813" s="298"/>
      <c r="X813" s="298"/>
      <c r="Y813" s="298"/>
      <c r="Z813" s="298"/>
      <c r="AA813" s="298"/>
      <c r="AB813" s="55"/>
      <c r="AC813" s="155"/>
    </row>
    <row r="814" ht="15.75" customHeight="1">
      <c r="A814" s="295"/>
      <c r="B814" s="296"/>
      <c r="C814" s="296"/>
      <c r="D814" s="296"/>
      <c r="E814" s="296"/>
      <c r="F814" s="296"/>
      <c r="G814" s="296"/>
      <c r="H814" s="296"/>
      <c r="I814" s="296"/>
      <c r="J814" s="295"/>
      <c r="K814" s="296"/>
      <c r="L814" s="296"/>
      <c r="M814" s="296"/>
      <c r="N814" s="297"/>
      <c r="O814" s="296"/>
      <c r="P814" s="296"/>
      <c r="Q814" s="298"/>
      <c r="R814" s="296"/>
      <c r="S814" s="296"/>
      <c r="T814" s="298"/>
      <c r="U814" s="298"/>
      <c r="V814" s="297"/>
      <c r="W814" s="298"/>
      <c r="X814" s="298"/>
      <c r="Y814" s="298"/>
      <c r="Z814" s="298"/>
      <c r="AA814" s="298"/>
      <c r="AB814" s="55"/>
      <c r="AC814" s="155"/>
    </row>
    <row r="815" ht="15.75" customHeight="1">
      <c r="A815" s="295"/>
      <c r="B815" s="296"/>
      <c r="C815" s="296"/>
      <c r="D815" s="296"/>
      <c r="E815" s="296"/>
      <c r="F815" s="296"/>
      <c r="G815" s="296"/>
      <c r="H815" s="296"/>
      <c r="I815" s="296"/>
      <c r="J815" s="295"/>
      <c r="K815" s="296"/>
      <c r="L815" s="296"/>
      <c r="M815" s="296"/>
      <c r="N815" s="297"/>
      <c r="O815" s="296"/>
      <c r="P815" s="296"/>
      <c r="Q815" s="298"/>
      <c r="R815" s="296"/>
      <c r="S815" s="296"/>
      <c r="T815" s="298"/>
      <c r="U815" s="298"/>
      <c r="V815" s="297"/>
      <c r="W815" s="298"/>
      <c r="X815" s="298"/>
      <c r="Y815" s="298"/>
      <c r="Z815" s="298"/>
      <c r="AA815" s="298"/>
      <c r="AB815" s="55"/>
      <c r="AC815" s="155"/>
    </row>
    <row r="816" ht="15.75" customHeight="1">
      <c r="A816" s="295"/>
      <c r="B816" s="296"/>
      <c r="C816" s="296"/>
      <c r="D816" s="296"/>
      <c r="E816" s="296"/>
      <c r="F816" s="296"/>
      <c r="G816" s="296"/>
      <c r="H816" s="296"/>
      <c r="I816" s="296"/>
      <c r="J816" s="295"/>
      <c r="K816" s="296"/>
      <c r="L816" s="296"/>
      <c r="M816" s="296"/>
      <c r="N816" s="297"/>
      <c r="O816" s="296"/>
      <c r="P816" s="296"/>
      <c r="Q816" s="298"/>
      <c r="R816" s="296"/>
      <c r="S816" s="296"/>
      <c r="T816" s="298"/>
      <c r="U816" s="298"/>
      <c r="V816" s="297"/>
      <c r="W816" s="298"/>
      <c r="X816" s="298"/>
      <c r="Y816" s="298"/>
      <c r="Z816" s="298"/>
      <c r="AA816" s="298"/>
      <c r="AB816" s="55"/>
      <c r="AC816" s="155"/>
    </row>
    <row r="817" ht="15.75" customHeight="1">
      <c r="A817" s="295"/>
      <c r="B817" s="296"/>
      <c r="C817" s="296"/>
      <c r="D817" s="296"/>
      <c r="E817" s="296"/>
      <c r="F817" s="296"/>
      <c r="G817" s="296"/>
      <c r="H817" s="296"/>
      <c r="I817" s="296"/>
      <c r="J817" s="295"/>
      <c r="K817" s="296"/>
      <c r="L817" s="296"/>
      <c r="M817" s="296"/>
      <c r="N817" s="297"/>
      <c r="O817" s="296"/>
      <c r="P817" s="296"/>
      <c r="Q817" s="298"/>
      <c r="R817" s="296"/>
      <c r="S817" s="296"/>
      <c r="T817" s="298"/>
      <c r="U817" s="298"/>
      <c r="V817" s="297"/>
      <c r="W817" s="298"/>
      <c r="X817" s="298"/>
      <c r="Y817" s="298"/>
      <c r="Z817" s="298"/>
      <c r="AA817" s="298"/>
      <c r="AB817" s="55"/>
      <c r="AC817" s="155"/>
    </row>
    <row r="818" ht="15.75" customHeight="1">
      <c r="A818" s="295"/>
      <c r="B818" s="296"/>
      <c r="C818" s="296"/>
      <c r="D818" s="296"/>
      <c r="E818" s="296"/>
      <c r="F818" s="296"/>
      <c r="G818" s="296"/>
      <c r="H818" s="296"/>
      <c r="I818" s="296"/>
      <c r="J818" s="295"/>
      <c r="K818" s="296"/>
      <c r="L818" s="296"/>
      <c r="M818" s="296"/>
      <c r="N818" s="297"/>
      <c r="O818" s="296"/>
      <c r="P818" s="296"/>
      <c r="Q818" s="298"/>
      <c r="R818" s="296"/>
      <c r="S818" s="296"/>
      <c r="T818" s="298"/>
      <c r="U818" s="298"/>
      <c r="V818" s="297"/>
      <c r="W818" s="298"/>
      <c r="X818" s="298"/>
      <c r="Y818" s="298"/>
      <c r="Z818" s="298"/>
      <c r="AA818" s="298"/>
      <c r="AB818" s="55"/>
      <c r="AC818" s="155"/>
    </row>
    <row r="819" ht="15.75" customHeight="1">
      <c r="A819" s="295"/>
      <c r="B819" s="296"/>
      <c r="C819" s="296"/>
      <c r="D819" s="296"/>
      <c r="E819" s="296"/>
      <c r="F819" s="296"/>
      <c r="G819" s="296"/>
      <c r="H819" s="296"/>
      <c r="I819" s="296"/>
      <c r="J819" s="295"/>
      <c r="K819" s="296"/>
      <c r="L819" s="296"/>
      <c r="M819" s="296"/>
      <c r="N819" s="297"/>
      <c r="O819" s="296"/>
      <c r="P819" s="296"/>
      <c r="Q819" s="298"/>
      <c r="R819" s="296"/>
      <c r="S819" s="296"/>
      <c r="T819" s="298"/>
      <c r="U819" s="298"/>
      <c r="V819" s="297"/>
      <c r="W819" s="298"/>
      <c r="X819" s="298"/>
      <c r="Y819" s="298"/>
      <c r="Z819" s="298"/>
      <c r="AA819" s="298"/>
      <c r="AB819" s="55"/>
      <c r="AC819" s="155"/>
    </row>
    <row r="820" ht="15.75" customHeight="1">
      <c r="A820" s="295"/>
      <c r="B820" s="296"/>
      <c r="C820" s="296"/>
      <c r="D820" s="296"/>
      <c r="E820" s="296"/>
      <c r="F820" s="296"/>
      <c r="G820" s="296"/>
      <c r="H820" s="296"/>
      <c r="I820" s="296"/>
      <c r="J820" s="295"/>
      <c r="K820" s="296"/>
      <c r="L820" s="296"/>
      <c r="M820" s="296"/>
      <c r="N820" s="297"/>
      <c r="O820" s="296"/>
      <c r="P820" s="296"/>
      <c r="Q820" s="298"/>
      <c r="R820" s="296"/>
      <c r="S820" s="296"/>
      <c r="T820" s="298"/>
      <c r="U820" s="298"/>
      <c r="V820" s="297"/>
      <c r="W820" s="298"/>
      <c r="X820" s="298"/>
      <c r="Y820" s="298"/>
      <c r="Z820" s="298"/>
      <c r="AA820" s="298"/>
      <c r="AB820" s="55"/>
      <c r="AC820" s="155"/>
    </row>
    <row r="821" ht="15.75" customHeight="1">
      <c r="A821" s="295"/>
      <c r="B821" s="296"/>
      <c r="C821" s="296"/>
      <c r="D821" s="296"/>
      <c r="E821" s="296"/>
      <c r="F821" s="296"/>
      <c r="G821" s="296"/>
      <c r="H821" s="296"/>
      <c r="I821" s="296"/>
      <c r="J821" s="295"/>
      <c r="K821" s="296"/>
      <c r="L821" s="296"/>
      <c r="M821" s="296"/>
      <c r="N821" s="297"/>
      <c r="O821" s="296"/>
      <c r="P821" s="296"/>
      <c r="Q821" s="298"/>
      <c r="R821" s="296"/>
      <c r="S821" s="296"/>
      <c r="T821" s="298"/>
      <c r="U821" s="298"/>
      <c r="V821" s="297"/>
      <c r="W821" s="298"/>
      <c r="X821" s="298"/>
      <c r="Y821" s="298"/>
      <c r="Z821" s="298"/>
      <c r="AA821" s="298"/>
      <c r="AB821" s="55"/>
      <c r="AC821" s="155"/>
    </row>
    <row r="822" ht="15.75" customHeight="1">
      <c r="A822" s="295"/>
      <c r="B822" s="296"/>
      <c r="C822" s="296"/>
      <c r="D822" s="296"/>
      <c r="E822" s="296"/>
      <c r="F822" s="296"/>
      <c r="G822" s="296"/>
      <c r="H822" s="296"/>
      <c r="I822" s="296"/>
      <c r="J822" s="295"/>
      <c r="K822" s="296"/>
      <c r="L822" s="296"/>
      <c r="M822" s="296"/>
      <c r="N822" s="297"/>
      <c r="O822" s="296"/>
      <c r="P822" s="296"/>
      <c r="Q822" s="298"/>
      <c r="R822" s="296"/>
      <c r="S822" s="296"/>
      <c r="T822" s="298"/>
      <c r="U822" s="298"/>
      <c r="V822" s="297"/>
      <c r="W822" s="298"/>
      <c r="X822" s="298"/>
      <c r="Y822" s="298"/>
      <c r="Z822" s="298"/>
      <c r="AA822" s="298"/>
      <c r="AB822" s="55"/>
      <c r="AC822" s="155"/>
    </row>
    <row r="823" ht="15.75" customHeight="1">
      <c r="A823" s="295"/>
      <c r="B823" s="296"/>
      <c r="C823" s="296"/>
      <c r="D823" s="296"/>
      <c r="E823" s="296"/>
      <c r="F823" s="296"/>
      <c r="G823" s="296"/>
      <c r="H823" s="296"/>
      <c r="I823" s="296"/>
      <c r="J823" s="295"/>
      <c r="K823" s="296"/>
      <c r="L823" s="296"/>
      <c r="M823" s="296"/>
      <c r="N823" s="297"/>
      <c r="O823" s="296"/>
      <c r="P823" s="296"/>
      <c r="Q823" s="298"/>
      <c r="R823" s="296"/>
      <c r="S823" s="296"/>
      <c r="T823" s="298"/>
      <c r="U823" s="298"/>
      <c r="V823" s="297"/>
      <c r="W823" s="298"/>
      <c r="X823" s="298"/>
      <c r="Y823" s="298"/>
      <c r="Z823" s="298"/>
      <c r="AA823" s="298"/>
      <c r="AB823" s="55"/>
      <c r="AC823" s="155"/>
    </row>
    <row r="824" ht="15.75" customHeight="1">
      <c r="A824" s="295"/>
      <c r="B824" s="296"/>
      <c r="C824" s="296"/>
      <c r="D824" s="296"/>
      <c r="E824" s="296"/>
      <c r="F824" s="296"/>
      <c r="G824" s="296"/>
      <c r="H824" s="296"/>
      <c r="I824" s="296"/>
      <c r="J824" s="295"/>
      <c r="K824" s="296"/>
      <c r="L824" s="296"/>
      <c r="M824" s="296"/>
      <c r="N824" s="297"/>
      <c r="O824" s="296"/>
      <c r="P824" s="296"/>
      <c r="Q824" s="298"/>
      <c r="R824" s="296"/>
      <c r="S824" s="296"/>
      <c r="T824" s="298"/>
      <c r="U824" s="298"/>
      <c r="V824" s="297"/>
      <c r="W824" s="298"/>
      <c r="X824" s="298"/>
      <c r="Y824" s="298"/>
      <c r="Z824" s="298"/>
      <c r="AA824" s="298"/>
      <c r="AB824" s="55"/>
      <c r="AC824" s="155"/>
    </row>
    <row r="825" ht="15.75" customHeight="1">
      <c r="A825" s="295"/>
      <c r="B825" s="296"/>
      <c r="C825" s="296"/>
      <c r="D825" s="296"/>
      <c r="E825" s="296"/>
      <c r="F825" s="296"/>
      <c r="G825" s="296"/>
      <c r="H825" s="296"/>
      <c r="I825" s="296"/>
      <c r="J825" s="295"/>
      <c r="K825" s="296"/>
      <c r="L825" s="296"/>
      <c r="M825" s="296"/>
      <c r="N825" s="297"/>
      <c r="O825" s="296"/>
      <c r="P825" s="296"/>
      <c r="Q825" s="298"/>
      <c r="R825" s="296"/>
      <c r="S825" s="296"/>
      <c r="T825" s="298"/>
      <c r="U825" s="298"/>
      <c r="V825" s="297"/>
      <c r="W825" s="298"/>
      <c r="X825" s="298"/>
      <c r="Y825" s="298"/>
      <c r="Z825" s="298"/>
      <c r="AA825" s="298"/>
      <c r="AB825" s="55"/>
      <c r="AC825" s="155"/>
    </row>
    <row r="826" ht="15.75" customHeight="1">
      <c r="A826" s="295"/>
      <c r="B826" s="296"/>
      <c r="C826" s="296"/>
      <c r="D826" s="296"/>
      <c r="E826" s="296"/>
      <c r="F826" s="296"/>
      <c r="G826" s="296"/>
      <c r="H826" s="296"/>
      <c r="I826" s="296"/>
      <c r="J826" s="295"/>
      <c r="K826" s="296"/>
      <c r="L826" s="296"/>
      <c r="M826" s="296"/>
      <c r="N826" s="297"/>
      <c r="O826" s="296"/>
      <c r="P826" s="296"/>
      <c r="Q826" s="298"/>
      <c r="R826" s="296"/>
      <c r="S826" s="296"/>
      <c r="T826" s="298"/>
      <c r="U826" s="298"/>
      <c r="V826" s="297"/>
      <c r="W826" s="298"/>
      <c r="X826" s="298"/>
      <c r="Y826" s="298"/>
      <c r="Z826" s="298"/>
      <c r="AA826" s="298"/>
      <c r="AB826" s="55"/>
      <c r="AC826" s="155"/>
    </row>
    <row r="827" ht="15.75" customHeight="1">
      <c r="A827" s="295"/>
      <c r="B827" s="296"/>
      <c r="C827" s="296"/>
      <c r="D827" s="296"/>
      <c r="E827" s="296"/>
      <c r="F827" s="296"/>
      <c r="G827" s="296"/>
      <c r="H827" s="296"/>
      <c r="I827" s="296"/>
      <c r="J827" s="295"/>
      <c r="K827" s="296"/>
      <c r="L827" s="296"/>
      <c r="M827" s="296"/>
      <c r="N827" s="297"/>
      <c r="O827" s="296"/>
      <c r="P827" s="296"/>
      <c r="Q827" s="298"/>
      <c r="R827" s="296"/>
      <c r="S827" s="296"/>
      <c r="T827" s="298"/>
      <c r="U827" s="298"/>
      <c r="V827" s="297"/>
      <c r="W827" s="298"/>
      <c r="X827" s="298"/>
      <c r="Y827" s="298"/>
      <c r="Z827" s="298"/>
      <c r="AA827" s="298"/>
      <c r="AB827" s="55"/>
      <c r="AC827" s="155"/>
    </row>
    <row r="828" ht="15.75" customHeight="1">
      <c r="A828" s="295"/>
      <c r="B828" s="296"/>
      <c r="C828" s="296"/>
      <c r="D828" s="296"/>
      <c r="E828" s="296"/>
      <c r="F828" s="296"/>
      <c r="G828" s="296"/>
      <c r="H828" s="296"/>
      <c r="I828" s="296"/>
      <c r="J828" s="295"/>
      <c r="K828" s="296"/>
      <c r="L828" s="296"/>
      <c r="M828" s="296"/>
      <c r="N828" s="297"/>
      <c r="O828" s="296"/>
      <c r="P828" s="296"/>
      <c r="Q828" s="298"/>
      <c r="R828" s="296"/>
      <c r="S828" s="296"/>
      <c r="T828" s="298"/>
      <c r="U828" s="298"/>
      <c r="V828" s="297"/>
      <c r="W828" s="298"/>
      <c r="X828" s="298"/>
      <c r="Y828" s="298"/>
      <c r="Z828" s="298"/>
      <c r="AA828" s="298"/>
      <c r="AB828" s="55"/>
      <c r="AC828" s="155"/>
    </row>
    <row r="829" ht="15.75" customHeight="1">
      <c r="A829" s="295"/>
      <c r="B829" s="296"/>
      <c r="C829" s="296"/>
      <c r="D829" s="296"/>
      <c r="E829" s="296"/>
      <c r="F829" s="296"/>
      <c r="G829" s="296"/>
      <c r="H829" s="296"/>
      <c r="I829" s="296"/>
      <c r="J829" s="295"/>
      <c r="K829" s="296"/>
      <c r="L829" s="296"/>
      <c r="M829" s="296"/>
      <c r="N829" s="297"/>
      <c r="O829" s="296"/>
      <c r="P829" s="296"/>
      <c r="Q829" s="298"/>
      <c r="R829" s="296"/>
      <c r="S829" s="296"/>
      <c r="T829" s="298"/>
      <c r="U829" s="298"/>
      <c r="V829" s="297"/>
      <c r="W829" s="298"/>
      <c r="X829" s="298"/>
      <c r="Y829" s="298"/>
      <c r="Z829" s="298"/>
      <c r="AA829" s="298"/>
      <c r="AB829" s="55"/>
      <c r="AC829" s="155"/>
    </row>
    <row r="830" ht="15.75" customHeight="1">
      <c r="A830" s="295"/>
      <c r="B830" s="296"/>
      <c r="C830" s="296"/>
      <c r="D830" s="296"/>
      <c r="E830" s="296"/>
      <c r="F830" s="296"/>
      <c r="G830" s="296"/>
      <c r="H830" s="296"/>
      <c r="I830" s="296"/>
      <c r="J830" s="295"/>
      <c r="K830" s="296"/>
      <c r="L830" s="296"/>
      <c r="M830" s="296"/>
      <c r="N830" s="297"/>
      <c r="O830" s="296"/>
      <c r="P830" s="296"/>
      <c r="Q830" s="298"/>
      <c r="R830" s="296"/>
      <c r="S830" s="296"/>
      <c r="T830" s="298"/>
      <c r="U830" s="298"/>
      <c r="V830" s="297"/>
      <c r="W830" s="298"/>
      <c r="X830" s="298"/>
      <c r="Y830" s="298"/>
      <c r="Z830" s="298"/>
      <c r="AA830" s="298"/>
      <c r="AB830" s="55"/>
      <c r="AC830" s="155"/>
    </row>
    <row r="831" ht="15.75" customHeight="1">
      <c r="A831" s="295"/>
      <c r="B831" s="296"/>
      <c r="C831" s="296"/>
      <c r="D831" s="296"/>
      <c r="E831" s="296"/>
      <c r="F831" s="296"/>
      <c r="G831" s="296"/>
      <c r="H831" s="296"/>
      <c r="I831" s="296"/>
      <c r="J831" s="295"/>
      <c r="K831" s="296"/>
      <c r="L831" s="296"/>
      <c r="M831" s="296"/>
      <c r="N831" s="297"/>
      <c r="O831" s="296"/>
      <c r="P831" s="296"/>
      <c r="Q831" s="298"/>
      <c r="R831" s="296"/>
      <c r="S831" s="296"/>
      <c r="T831" s="298"/>
      <c r="U831" s="298"/>
      <c r="V831" s="297"/>
      <c r="W831" s="298"/>
      <c r="X831" s="298"/>
      <c r="Y831" s="298"/>
      <c r="Z831" s="298"/>
      <c r="AA831" s="298"/>
      <c r="AB831" s="55"/>
      <c r="AC831" s="155"/>
    </row>
    <row r="832" ht="15.75" customHeight="1">
      <c r="A832" s="295"/>
      <c r="B832" s="296"/>
      <c r="C832" s="296"/>
      <c r="D832" s="296"/>
      <c r="E832" s="296"/>
      <c r="F832" s="296"/>
      <c r="G832" s="296"/>
      <c r="H832" s="296"/>
      <c r="I832" s="296"/>
      <c r="J832" s="295"/>
      <c r="K832" s="296"/>
      <c r="L832" s="296"/>
      <c r="M832" s="296"/>
      <c r="N832" s="297"/>
      <c r="O832" s="296"/>
      <c r="P832" s="296"/>
      <c r="Q832" s="298"/>
      <c r="R832" s="296"/>
      <c r="S832" s="296"/>
      <c r="T832" s="298"/>
      <c r="U832" s="298"/>
      <c r="V832" s="297"/>
      <c r="W832" s="298"/>
      <c r="X832" s="298"/>
      <c r="Y832" s="298"/>
      <c r="Z832" s="298"/>
      <c r="AA832" s="298"/>
      <c r="AB832" s="55"/>
      <c r="AC832" s="155"/>
    </row>
    <row r="833" ht="15.75" customHeight="1">
      <c r="A833" s="295"/>
      <c r="B833" s="296"/>
      <c r="C833" s="296"/>
      <c r="D833" s="296"/>
      <c r="E833" s="296"/>
      <c r="F833" s="296"/>
      <c r="G833" s="296"/>
      <c r="H833" s="296"/>
      <c r="I833" s="296"/>
      <c r="J833" s="295"/>
      <c r="K833" s="296"/>
      <c r="L833" s="296"/>
      <c r="M833" s="296"/>
      <c r="N833" s="297"/>
      <c r="O833" s="296"/>
      <c r="P833" s="296"/>
      <c r="Q833" s="298"/>
      <c r="R833" s="296"/>
      <c r="S833" s="296"/>
      <c r="T833" s="298"/>
      <c r="U833" s="298"/>
      <c r="V833" s="297"/>
      <c r="W833" s="298"/>
      <c r="X833" s="298"/>
      <c r="Y833" s="298"/>
      <c r="Z833" s="298"/>
      <c r="AA833" s="298"/>
      <c r="AB833" s="55"/>
      <c r="AC833" s="155"/>
    </row>
    <row r="834" ht="15.75" customHeight="1">
      <c r="A834" s="295"/>
      <c r="B834" s="296"/>
      <c r="C834" s="296"/>
      <c r="D834" s="296"/>
      <c r="E834" s="296"/>
      <c r="F834" s="296"/>
      <c r="G834" s="296"/>
      <c r="H834" s="296"/>
      <c r="I834" s="296"/>
      <c r="J834" s="295"/>
      <c r="K834" s="296"/>
      <c r="L834" s="296"/>
      <c r="M834" s="296"/>
      <c r="N834" s="297"/>
      <c r="O834" s="296"/>
      <c r="P834" s="296"/>
      <c r="Q834" s="298"/>
      <c r="R834" s="296"/>
      <c r="S834" s="296"/>
      <c r="T834" s="298"/>
      <c r="U834" s="298"/>
      <c r="V834" s="297"/>
      <c r="W834" s="298"/>
      <c r="X834" s="298"/>
      <c r="Y834" s="298"/>
      <c r="Z834" s="298"/>
      <c r="AA834" s="298"/>
      <c r="AB834" s="55"/>
      <c r="AC834" s="155"/>
    </row>
    <row r="835" ht="15.75" customHeight="1">
      <c r="A835" s="295"/>
      <c r="B835" s="296"/>
      <c r="C835" s="296"/>
      <c r="D835" s="296"/>
      <c r="E835" s="296"/>
      <c r="F835" s="296"/>
      <c r="G835" s="296"/>
      <c r="H835" s="296"/>
      <c r="I835" s="296"/>
      <c r="J835" s="295"/>
      <c r="K835" s="296"/>
      <c r="L835" s="296"/>
      <c r="M835" s="296"/>
      <c r="N835" s="297"/>
      <c r="O835" s="296"/>
      <c r="P835" s="296"/>
      <c r="Q835" s="298"/>
      <c r="R835" s="296"/>
      <c r="S835" s="296"/>
      <c r="T835" s="298"/>
      <c r="U835" s="298"/>
      <c r="V835" s="297"/>
      <c r="W835" s="298"/>
      <c r="X835" s="298"/>
      <c r="Y835" s="298"/>
      <c r="Z835" s="298"/>
      <c r="AA835" s="298"/>
      <c r="AB835" s="55"/>
      <c r="AC835" s="155"/>
    </row>
    <row r="836" ht="15.75" customHeight="1">
      <c r="A836" s="295"/>
      <c r="B836" s="296"/>
      <c r="C836" s="296"/>
      <c r="D836" s="296"/>
      <c r="E836" s="296"/>
      <c r="F836" s="296"/>
      <c r="G836" s="296"/>
      <c r="H836" s="296"/>
      <c r="I836" s="296"/>
      <c r="J836" s="295"/>
      <c r="K836" s="296"/>
      <c r="L836" s="296"/>
      <c r="M836" s="296"/>
      <c r="N836" s="297"/>
      <c r="O836" s="296"/>
      <c r="P836" s="296"/>
      <c r="Q836" s="298"/>
      <c r="R836" s="296"/>
      <c r="S836" s="296"/>
      <c r="T836" s="298"/>
      <c r="U836" s="298"/>
      <c r="V836" s="297"/>
      <c r="W836" s="298"/>
      <c r="X836" s="298"/>
      <c r="Y836" s="298"/>
      <c r="Z836" s="298"/>
      <c r="AA836" s="298"/>
      <c r="AB836" s="55"/>
      <c r="AC836" s="155"/>
    </row>
    <row r="837" ht="15.75" customHeight="1">
      <c r="A837" s="295"/>
      <c r="B837" s="296"/>
      <c r="C837" s="296"/>
      <c r="D837" s="296"/>
      <c r="E837" s="296"/>
      <c r="F837" s="296"/>
      <c r="G837" s="296"/>
      <c r="H837" s="296"/>
      <c r="I837" s="296"/>
      <c r="J837" s="295"/>
      <c r="K837" s="296"/>
      <c r="L837" s="296"/>
      <c r="M837" s="296"/>
      <c r="N837" s="297"/>
      <c r="O837" s="296"/>
      <c r="P837" s="296"/>
      <c r="Q837" s="298"/>
      <c r="R837" s="296"/>
      <c r="S837" s="296"/>
      <c r="T837" s="298"/>
      <c r="U837" s="298"/>
      <c r="V837" s="297"/>
      <c r="W837" s="298"/>
      <c r="X837" s="298"/>
      <c r="Y837" s="298"/>
      <c r="Z837" s="298"/>
      <c r="AA837" s="298"/>
      <c r="AB837" s="55"/>
      <c r="AC837" s="155"/>
    </row>
    <row r="838" ht="15.75" customHeight="1">
      <c r="A838" s="295"/>
      <c r="B838" s="296"/>
      <c r="C838" s="296"/>
      <c r="D838" s="296"/>
      <c r="E838" s="296"/>
      <c r="F838" s="296"/>
      <c r="G838" s="296"/>
      <c r="H838" s="296"/>
      <c r="I838" s="296"/>
      <c r="J838" s="295"/>
      <c r="K838" s="296"/>
      <c r="L838" s="296"/>
      <c r="M838" s="296"/>
      <c r="N838" s="297"/>
      <c r="O838" s="296"/>
      <c r="P838" s="296"/>
      <c r="Q838" s="298"/>
      <c r="R838" s="296"/>
      <c r="S838" s="296"/>
      <c r="T838" s="298"/>
      <c r="U838" s="298"/>
      <c r="V838" s="297"/>
      <c r="W838" s="298"/>
      <c r="X838" s="298"/>
      <c r="Y838" s="298"/>
      <c r="Z838" s="298"/>
      <c r="AA838" s="298"/>
      <c r="AB838" s="55"/>
      <c r="AC838" s="155"/>
    </row>
    <row r="839" ht="15.75" customHeight="1">
      <c r="A839" s="295"/>
      <c r="B839" s="296"/>
      <c r="C839" s="296"/>
      <c r="D839" s="296"/>
      <c r="E839" s="296"/>
      <c r="F839" s="296"/>
      <c r="G839" s="296"/>
      <c r="H839" s="296"/>
      <c r="I839" s="296"/>
      <c r="J839" s="295"/>
      <c r="K839" s="296"/>
      <c r="L839" s="296"/>
      <c r="M839" s="296"/>
      <c r="N839" s="297"/>
      <c r="O839" s="296"/>
      <c r="P839" s="296"/>
      <c r="Q839" s="298"/>
      <c r="R839" s="296"/>
      <c r="S839" s="296"/>
      <c r="T839" s="298"/>
      <c r="U839" s="298"/>
      <c r="V839" s="297"/>
      <c r="W839" s="298"/>
      <c r="X839" s="298"/>
      <c r="Y839" s="298"/>
      <c r="Z839" s="298"/>
      <c r="AA839" s="298"/>
      <c r="AB839" s="55"/>
      <c r="AC839" s="155"/>
    </row>
    <row r="840" ht="15.75" customHeight="1">
      <c r="A840" s="295"/>
      <c r="B840" s="296"/>
      <c r="C840" s="296"/>
      <c r="D840" s="296"/>
      <c r="E840" s="296"/>
      <c r="F840" s="296"/>
      <c r="G840" s="296"/>
      <c r="H840" s="296"/>
      <c r="I840" s="296"/>
      <c r="J840" s="295"/>
      <c r="K840" s="296"/>
      <c r="L840" s="296"/>
      <c r="M840" s="296"/>
      <c r="N840" s="297"/>
      <c r="O840" s="296"/>
      <c r="P840" s="296"/>
      <c r="Q840" s="298"/>
      <c r="R840" s="296"/>
      <c r="S840" s="296"/>
      <c r="T840" s="298"/>
      <c r="U840" s="298"/>
      <c r="V840" s="297"/>
      <c r="W840" s="298"/>
      <c r="X840" s="298"/>
      <c r="Y840" s="298"/>
      <c r="Z840" s="298"/>
      <c r="AA840" s="298"/>
      <c r="AB840" s="55"/>
      <c r="AC840" s="155"/>
    </row>
    <row r="841" ht="15.75" customHeight="1">
      <c r="A841" s="295"/>
      <c r="B841" s="296"/>
      <c r="C841" s="296"/>
      <c r="D841" s="296"/>
      <c r="E841" s="296"/>
      <c r="F841" s="296"/>
      <c r="G841" s="296"/>
      <c r="H841" s="296"/>
      <c r="I841" s="296"/>
      <c r="J841" s="295"/>
      <c r="K841" s="296"/>
      <c r="L841" s="296"/>
      <c r="M841" s="296"/>
      <c r="N841" s="297"/>
      <c r="O841" s="296"/>
      <c r="P841" s="296"/>
      <c r="Q841" s="298"/>
      <c r="R841" s="296"/>
      <c r="S841" s="296"/>
      <c r="T841" s="298"/>
      <c r="U841" s="298"/>
      <c r="V841" s="297"/>
      <c r="W841" s="298"/>
      <c r="X841" s="298"/>
      <c r="Y841" s="298"/>
      <c r="Z841" s="298"/>
      <c r="AA841" s="298"/>
      <c r="AB841" s="55"/>
      <c r="AC841" s="155"/>
    </row>
    <row r="842" ht="15.75" customHeight="1">
      <c r="A842" s="295"/>
      <c r="B842" s="296"/>
      <c r="C842" s="296"/>
      <c r="D842" s="296"/>
      <c r="E842" s="296"/>
      <c r="F842" s="296"/>
      <c r="G842" s="296"/>
      <c r="H842" s="296"/>
      <c r="I842" s="296"/>
      <c r="J842" s="295"/>
      <c r="K842" s="296"/>
      <c r="L842" s="296"/>
      <c r="M842" s="296"/>
      <c r="N842" s="297"/>
      <c r="O842" s="296"/>
      <c r="P842" s="296"/>
      <c r="Q842" s="298"/>
      <c r="R842" s="296"/>
      <c r="S842" s="296"/>
      <c r="T842" s="298"/>
      <c r="U842" s="298"/>
      <c r="V842" s="297"/>
      <c r="W842" s="298"/>
      <c r="X842" s="298"/>
      <c r="Y842" s="298"/>
      <c r="Z842" s="298"/>
      <c r="AA842" s="298"/>
      <c r="AB842" s="55"/>
      <c r="AC842" s="155"/>
    </row>
    <row r="843" ht="15.75" customHeight="1">
      <c r="A843" s="295"/>
      <c r="B843" s="296"/>
      <c r="C843" s="296"/>
      <c r="D843" s="296"/>
      <c r="E843" s="296"/>
      <c r="F843" s="296"/>
      <c r="G843" s="296"/>
      <c r="H843" s="296"/>
      <c r="I843" s="296"/>
      <c r="J843" s="295"/>
      <c r="K843" s="296"/>
      <c r="L843" s="296"/>
      <c r="M843" s="296"/>
      <c r="N843" s="297"/>
      <c r="O843" s="296"/>
      <c r="P843" s="296"/>
      <c r="Q843" s="298"/>
      <c r="R843" s="296"/>
      <c r="S843" s="296"/>
      <c r="T843" s="298"/>
      <c r="U843" s="298"/>
      <c r="V843" s="297"/>
      <c r="W843" s="298"/>
      <c r="X843" s="298"/>
      <c r="Y843" s="298"/>
      <c r="Z843" s="298"/>
      <c r="AA843" s="298"/>
      <c r="AB843" s="55"/>
      <c r="AC843" s="155"/>
    </row>
    <row r="844" ht="15.75" customHeight="1">
      <c r="A844" s="295"/>
      <c r="B844" s="296"/>
      <c r="C844" s="296"/>
      <c r="D844" s="296"/>
      <c r="E844" s="296"/>
      <c r="F844" s="296"/>
      <c r="G844" s="296"/>
      <c r="H844" s="296"/>
      <c r="I844" s="296"/>
      <c r="J844" s="295"/>
      <c r="K844" s="296"/>
      <c r="L844" s="296"/>
      <c r="M844" s="296"/>
      <c r="N844" s="297"/>
      <c r="O844" s="296"/>
      <c r="P844" s="296"/>
      <c r="Q844" s="298"/>
      <c r="R844" s="296"/>
      <c r="S844" s="296"/>
      <c r="T844" s="298"/>
      <c r="U844" s="298"/>
      <c r="V844" s="297"/>
      <c r="W844" s="298"/>
      <c r="X844" s="298"/>
      <c r="Y844" s="298"/>
      <c r="Z844" s="298"/>
      <c r="AA844" s="298"/>
      <c r="AB844" s="55"/>
      <c r="AC844" s="155"/>
    </row>
    <row r="845" ht="15.75" customHeight="1">
      <c r="A845" s="295"/>
      <c r="B845" s="296"/>
      <c r="C845" s="296"/>
      <c r="D845" s="296"/>
      <c r="E845" s="296"/>
      <c r="F845" s="296"/>
      <c r="G845" s="296"/>
      <c r="H845" s="296"/>
      <c r="I845" s="296"/>
      <c r="J845" s="295"/>
      <c r="K845" s="296"/>
      <c r="L845" s="296"/>
      <c r="M845" s="296"/>
      <c r="N845" s="297"/>
      <c r="O845" s="296"/>
      <c r="P845" s="296"/>
      <c r="Q845" s="298"/>
      <c r="R845" s="296"/>
      <c r="S845" s="296"/>
      <c r="T845" s="298"/>
      <c r="U845" s="298"/>
      <c r="V845" s="297"/>
      <c r="W845" s="298"/>
      <c r="X845" s="298"/>
      <c r="Y845" s="298"/>
      <c r="Z845" s="298"/>
      <c r="AA845" s="298"/>
      <c r="AB845" s="55"/>
      <c r="AC845" s="155"/>
    </row>
    <row r="846" ht="15.75" customHeight="1">
      <c r="A846" s="295"/>
      <c r="B846" s="296"/>
      <c r="C846" s="296"/>
      <c r="D846" s="296"/>
      <c r="E846" s="296"/>
      <c r="F846" s="296"/>
      <c r="G846" s="296"/>
      <c r="H846" s="296"/>
      <c r="I846" s="296"/>
      <c r="J846" s="295"/>
      <c r="K846" s="296"/>
      <c r="L846" s="296"/>
      <c r="M846" s="296"/>
      <c r="N846" s="297"/>
      <c r="O846" s="296"/>
      <c r="P846" s="296"/>
      <c r="Q846" s="298"/>
      <c r="R846" s="296"/>
      <c r="S846" s="296"/>
      <c r="T846" s="298"/>
      <c r="U846" s="298"/>
      <c r="V846" s="297"/>
      <c r="W846" s="298"/>
      <c r="X846" s="298"/>
      <c r="Y846" s="298"/>
      <c r="Z846" s="298"/>
      <c r="AA846" s="298"/>
      <c r="AB846" s="55"/>
      <c r="AC846" s="155"/>
    </row>
    <row r="847" ht="15.75" customHeight="1">
      <c r="A847" s="295"/>
      <c r="B847" s="296"/>
      <c r="C847" s="296"/>
      <c r="D847" s="296"/>
      <c r="E847" s="296"/>
      <c r="F847" s="296"/>
      <c r="G847" s="296"/>
      <c r="H847" s="296"/>
      <c r="I847" s="296"/>
      <c r="J847" s="295"/>
      <c r="K847" s="296"/>
      <c r="L847" s="296"/>
      <c r="M847" s="296"/>
      <c r="N847" s="297"/>
      <c r="O847" s="296"/>
      <c r="P847" s="296"/>
      <c r="Q847" s="298"/>
      <c r="R847" s="296"/>
      <c r="S847" s="296"/>
      <c r="T847" s="298"/>
      <c r="U847" s="298"/>
      <c r="V847" s="297"/>
      <c r="W847" s="298"/>
      <c r="X847" s="298"/>
      <c r="Y847" s="298"/>
      <c r="Z847" s="298"/>
      <c r="AA847" s="298"/>
      <c r="AB847" s="55"/>
      <c r="AC847" s="155"/>
    </row>
    <row r="848" ht="15.75" customHeight="1">
      <c r="A848" s="295"/>
      <c r="B848" s="296"/>
      <c r="C848" s="296"/>
      <c r="D848" s="296"/>
      <c r="E848" s="296"/>
      <c r="F848" s="296"/>
      <c r="G848" s="296"/>
      <c r="H848" s="296"/>
      <c r="I848" s="296"/>
      <c r="J848" s="295"/>
      <c r="K848" s="296"/>
      <c r="L848" s="296"/>
      <c r="M848" s="296"/>
      <c r="N848" s="297"/>
      <c r="O848" s="296"/>
      <c r="P848" s="296"/>
      <c r="Q848" s="298"/>
      <c r="R848" s="296"/>
      <c r="S848" s="296"/>
      <c r="T848" s="298"/>
      <c r="U848" s="298"/>
      <c r="V848" s="297"/>
      <c r="W848" s="298"/>
      <c r="X848" s="298"/>
      <c r="Y848" s="298"/>
      <c r="Z848" s="298"/>
      <c r="AA848" s="298"/>
      <c r="AB848" s="55"/>
      <c r="AC848" s="155"/>
    </row>
    <row r="849" ht="15.75" customHeight="1">
      <c r="A849" s="295"/>
      <c r="B849" s="296"/>
      <c r="C849" s="296"/>
      <c r="D849" s="296"/>
      <c r="E849" s="296"/>
      <c r="F849" s="296"/>
      <c r="G849" s="296"/>
      <c r="H849" s="296"/>
      <c r="I849" s="296"/>
      <c r="J849" s="295"/>
      <c r="K849" s="296"/>
      <c r="L849" s="296"/>
      <c r="M849" s="296"/>
      <c r="N849" s="297"/>
      <c r="O849" s="296"/>
      <c r="P849" s="296"/>
      <c r="Q849" s="298"/>
      <c r="R849" s="296"/>
      <c r="S849" s="296"/>
      <c r="T849" s="298"/>
      <c r="U849" s="298"/>
      <c r="V849" s="297"/>
      <c r="W849" s="298"/>
      <c r="X849" s="298"/>
      <c r="Y849" s="298"/>
      <c r="Z849" s="298"/>
      <c r="AA849" s="298"/>
      <c r="AB849" s="55"/>
      <c r="AC849" s="155"/>
    </row>
    <row r="850" ht="15.75" customHeight="1">
      <c r="A850" s="295"/>
      <c r="B850" s="296"/>
      <c r="C850" s="296"/>
      <c r="D850" s="296"/>
      <c r="E850" s="296"/>
      <c r="F850" s="296"/>
      <c r="G850" s="296"/>
      <c r="H850" s="296"/>
      <c r="I850" s="296"/>
      <c r="J850" s="295"/>
      <c r="K850" s="296"/>
      <c r="L850" s="296"/>
      <c r="M850" s="296"/>
      <c r="N850" s="297"/>
      <c r="O850" s="296"/>
      <c r="P850" s="296"/>
      <c r="Q850" s="298"/>
      <c r="R850" s="296"/>
      <c r="S850" s="296"/>
      <c r="T850" s="298"/>
      <c r="U850" s="298"/>
      <c r="V850" s="297"/>
      <c r="W850" s="298"/>
      <c r="X850" s="298"/>
      <c r="Y850" s="298"/>
      <c r="Z850" s="298"/>
      <c r="AA850" s="298"/>
      <c r="AB850" s="55"/>
      <c r="AC850" s="155"/>
    </row>
    <row r="851" ht="15.75" customHeight="1">
      <c r="A851" s="295"/>
      <c r="B851" s="296"/>
      <c r="C851" s="296"/>
      <c r="D851" s="296"/>
      <c r="E851" s="296"/>
      <c r="F851" s="296"/>
      <c r="G851" s="296"/>
      <c r="H851" s="296"/>
      <c r="I851" s="296"/>
      <c r="J851" s="295"/>
      <c r="K851" s="296"/>
      <c r="L851" s="296"/>
      <c r="M851" s="296"/>
      <c r="N851" s="297"/>
      <c r="O851" s="296"/>
      <c r="P851" s="296"/>
      <c r="Q851" s="298"/>
      <c r="R851" s="296"/>
      <c r="S851" s="296"/>
      <c r="T851" s="298"/>
      <c r="U851" s="298"/>
      <c r="V851" s="297"/>
      <c r="W851" s="298"/>
      <c r="X851" s="298"/>
      <c r="Y851" s="298"/>
      <c r="Z851" s="298"/>
      <c r="AA851" s="298"/>
      <c r="AB851" s="55"/>
      <c r="AC851" s="155"/>
    </row>
    <row r="852" ht="15.75" customHeight="1">
      <c r="A852" s="295"/>
      <c r="B852" s="296"/>
      <c r="C852" s="296"/>
      <c r="D852" s="296"/>
      <c r="E852" s="296"/>
      <c r="F852" s="296"/>
      <c r="G852" s="296"/>
      <c r="H852" s="296"/>
      <c r="I852" s="296"/>
      <c r="J852" s="295"/>
      <c r="K852" s="296"/>
      <c r="L852" s="296"/>
      <c r="M852" s="296"/>
      <c r="N852" s="297"/>
      <c r="O852" s="296"/>
      <c r="P852" s="296"/>
      <c r="Q852" s="298"/>
      <c r="R852" s="296"/>
      <c r="S852" s="296"/>
      <c r="T852" s="298"/>
      <c r="U852" s="298"/>
      <c r="V852" s="297"/>
      <c r="W852" s="298"/>
      <c r="X852" s="298"/>
      <c r="Y852" s="298"/>
      <c r="Z852" s="298"/>
      <c r="AA852" s="298"/>
      <c r="AB852" s="55"/>
      <c r="AC852" s="155"/>
    </row>
    <row r="853" ht="15.75" customHeight="1">
      <c r="A853" s="295"/>
      <c r="B853" s="296"/>
      <c r="C853" s="296"/>
      <c r="D853" s="296"/>
      <c r="E853" s="296"/>
      <c r="F853" s="296"/>
      <c r="G853" s="296"/>
      <c r="H853" s="296"/>
      <c r="I853" s="296"/>
      <c r="J853" s="295"/>
      <c r="K853" s="296"/>
      <c r="L853" s="296"/>
      <c r="M853" s="296"/>
      <c r="N853" s="297"/>
      <c r="O853" s="296"/>
      <c r="P853" s="296"/>
      <c r="Q853" s="298"/>
      <c r="R853" s="296"/>
      <c r="S853" s="296"/>
      <c r="T853" s="298"/>
      <c r="U853" s="298"/>
      <c r="V853" s="297"/>
      <c r="W853" s="298"/>
      <c r="X853" s="298"/>
      <c r="Y853" s="298"/>
      <c r="Z853" s="298"/>
      <c r="AA853" s="298"/>
      <c r="AB853" s="55"/>
      <c r="AC853" s="155"/>
    </row>
    <row r="854" ht="15.75" customHeight="1">
      <c r="A854" s="295"/>
      <c r="B854" s="296"/>
      <c r="C854" s="296"/>
      <c r="D854" s="296"/>
      <c r="E854" s="296"/>
      <c r="F854" s="296"/>
      <c r="G854" s="296"/>
      <c r="H854" s="296"/>
      <c r="I854" s="296"/>
      <c r="J854" s="295"/>
      <c r="K854" s="296"/>
      <c r="L854" s="296"/>
      <c r="M854" s="296"/>
      <c r="N854" s="297"/>
      <c r="O854" s="296"/>
      <c r="P854" s="296"/>
      <c r="Q854" s="298"/>
      <c r="R854" s="296"/>
      <c r="S854" s="296"/>
      <c r="T854" s="298"/>
      <c r="U854" s="298"/>
      <c r="V854" s="297"/>
      <c r="W854" s="298"/>
      <c r="X854" s="298"/>
      <c r="Y854" s="298"/>
      <c r="Z854" s="298"/>
      <c r="AA854" s="298"/>
      <c r="AB854" s="55"/>
      <c r="AC854" s="155"/>
    </row>
    <row r="855" ht="15.75" customHeight="1">
      <c r="A855" s="295"/>
      <c r="B855" s="296"/>
      <c r="C855" s="296"/>
      <c r="D855" s="296"/>
      <c r="E855" s="296"/>
      <c r="F855" s="296"/>
      <c r="G855" s="296"/>
      <c r="H855" s="296"/>
      <c r="I855" s="296"/>
      <c r="J855" s="295"/>
      <c r="K855" s="296"/>
      <c r="L855" s="296"/>
      <c r="M855" s="296"/>
      <c r="N855" s="297"/>
      <c r="O855" s="296"/>
      <c r="P855" s="296"/>
      <c r="Q855" s="298"/>
      <c r="R855" s="296"/>
      <c r="S855" s="296"/>
      <c r="T855" s="298"/>
      <c r="U855" s="298"/>
      <c r="V855" s="297"/>
      <c r="W855" s="298"/>
      <c r="X855" s="298"/>
      <c r="Y855" s="298"/>
      <c r="Z855" s="298"/>
      <c r="AA855" s="298"/>
      <c r="AB855" s="55"/>
      <c r="AC855" s="155"/>
    </row>
    <row r="856" ht="15.75" customHeight="1">
      <c r="A856" s="295"/>
      <c r="B856" s="296"/>
      <c r="C856" s="296"/>
      <c r="D856" s="296"/>
      <c r="E856" s="296"/>
      <c r="F856" s="296"/>
      <c r="G856" s="296"/>
      <c r="H856" s="296"/>
      <c r="I856" s="296"/>
      <c r="J856" s="295"/>
      <c r="K856" s="296"/>
      <c r="L856" s="296"/>
      <c r="M856" s="296"/>
      <c r="N856" s="297"/>
      <c r="O856" s="296"/>
      <c r="P856" s="296"/>
      <c r="Q856" s="298"/>
      <c r="R856" s="296"/>
      <c r="S856" s="296"/>
      <c r="T856" s="298"/>
      <c r="U856" s="298"/>
      <c r="V856" s="297"/>
      <c r="W856" s="298"/>
      <c r="X856" s="298"/>
      <c r="Y856" s="298"/>
      <c r="Z856" s="298"/>
      <c r="AA856" s="298"/>
      <c r="AB856" s="55"/>
      <c r="AC856" s="155"/>
    </row>
    <row r="857" ht="15.75" customHeight="1">
      <c r="A857" s="295"/>
      <c r="B857" s="296"/>
      <c r="C857" s="296"/>
      <c r="D857" s="296"/>
      <c r="E857" s="296"/>
      <c r="F857" s="296"/>
      <c r="G857" s="296"/>
      <c r="H857" s="296"/>
      <c r="I857" s="296"/>
      <c r="J857" s="295"/>
      <c r="K857" s="296"/>
      <c r="L857" s="296"/>
      <c r="M857" s="296"/>
      <c r="N857" s="297"/>
      <c r="O857" s="296"/>
      <c r="P857" s="296"/>
      <c r="Q857" s="298"/>
      <c r="R857" s="296"/>
      <c r="S857" s="296"/>
      <c r="T857" s="298"/>
      <c r="U857" s="298"/>
      <c r="V857" s="297"/>
      <c r="W857" s="298"/>
      <c r="X857" s="298"/>
      <c r="Y857" s="298"/>
      <c r="Z857" s="298"/>
      <c r="AA857" s="298"/>
      <c r="AB857" s="55"/>
      <c r="AC857" s="155"/>
    </row>
    <row r="858" ht="15.75" customHeight="1">
      <c r="A858" s="295"/>
      <c r="B858" s="296"/>
      <c r="C858" s="296"/>
      <c r="D858" s="296"/>
      <c r="E858" s="296"/>
      <c r="F858" s="296"/>
      <c r="G858" s="296"/>
      <c r="H858" s="296"/>
      <c r="I858" s="296"/>
      <c r="J858" s="295"/>
      <c r="K858" s="296"/>
      <c r="L858" s="296"/>
      <c r="M858" s="296"/>
      <c r="N858" s="297"/>
      <c r="O858" s="296"/>
      <c r="P858" s="296"/>
      <c r="Q858" s="298"/>
      <c r="R858" s="296"/>
      <c r="S858" s="296"/>
      <c r="T858" s="298"/>
      <c r="U858" s="298"/>
      <c r="V858" s="297"/>
      <c r="W858" s="298"/>
      <c r="X858" s="298"/>
      <c r="Y858" s="298"/>
      <c r="Z858" s="298"/>
      <c r="AA858" s="298"/>
      <c r="AB858" s="55"/>
      <c r="AC858" s="155"/>
    </row>
    <row r="859" ht="15.75" customHeight="1">
      <c r="A859" s="295"/>
      <c r="B859" s="296"/>
      <c r="C859" s="296"/>
      <c r="D859" s="296"/>
      <c r="E859" s="296"/>
      <c r="F859" s="296"/>
      <c r="G859" s="296"/>
      <c r="H859" s="296"/>
      <c r="I859" s="296"/>
      <c r="J859" s="295"/>
      <c r="K859" s="296"/>
      <c r="L859" s="296"/>
      <c r="M859" s="296"/>
      <c r="N859" s="297"/>
      <c r="O859" s="296"/>
      <c r="P859" s="296"/>
      <c r="Q859" s="298"/>
      <c r="R859" s="296"/>
      <c r="S859" s="296"/>
      <c r="T859" s="298"/>
      <c r="U859" s="298"/>
      <c r="V859" s="297"/>
      <c r="W859" s="298"/>
      <c r="X859" s="298"/>
      <c r="Y859" s="298"/>
      <c r="Z859" s="298"/>
      <c r="AA859" s="298"/>
      <c r="AB859" s="55"/>
      <c r="AC859" s="155"/>
    </row>
    <row r="860" ht="15.75" customHeight="1">
      <c r="A860" s="295"/>
      <c r="B860" s="296"/>
      <c r="C860" s="296"/>
      <c r="D860" s="296"/>
      <c r="E860" s="296"/>
      <c r="F860" s="296"/>
      <c r="G860" s="296"/>
      <c r="H860" s="296"/>
      <c r="I860" s="296"/>
      <c r="J860" s="295"/>
      <c r="K860" s="296"/>
      <c r="L860" s="296"/>
      <c r="M860" s="296"/>
      <c r="N860" s="297"/>
      <c r="O860" s="296"/>
      <c r="P860" s="296"/>
      <c r="Q860" s="298"/>
      <c r="R860" s="296"/>
      <c r="S860" s="296"/>
      <c r="T860" s="298"/>
      <c r="U860" s="298"/>
      <c r="V860" s="297"/>
      <c r="W860" s="298"/>
      <c r="X860" s="298"/>
      <c r="Y860" s="298"/>
      <c r="Z860" s="298"/>
      <c r="AA860" s="298"/>
      <c r="AB860" s="55"/>
      <c r="AC860" s="155"/>
    </row>
    <row r="861" ht="15.75" customHeight="1">
      <c r="A861" s="295"/>
      <c r="B861" s="296"/>
      <c r="C861" s="296"/>
      <c r="D861" s="296"/>
      <c r="E861" s="296"/>
      <c r="F861" s="296"/>
      <c r="G861" s="296"/>
      <c r="H861" s="296"/>
      <c r="I861" s="296"/>
      <c r="J861" s="295"/>
      <c r="K861" s="296"/>
      <c r="L861" s="296"/>
      <c r="M861" s="296"/>
      <c r="N861" s="297"/>
      <c r="O861" s="296"/>
      <c r="P861" s="296"/>
      <c r="Q861" s="298"/>
      <c r="R861" s="296"/>
      <c r="S861" s="296"/>
      <c r="T861" s="298"/>
      <c r="U861" s="298"/>
      <c r="V861" s="297"/>
      <c r="W861" s="298"/>
      <c r="X861" s="298"/>
      <c r="Y861" s="298"/>
      <c r="Z861" s="298"/>
      <c r="AA861" s="298"/>
      <c r="AB861" s="55"/>
      <c r="AC861" s="155"/>
    </row>
    <row r="862" ht="15.75" customHeight="1">
      <c r="A862" s="295"/>
      <c r="B862" s="296"/>
      <c r="C862" s="296"/>
      <c r="D862" s="296"/>
      <c r="E862" s="296"/>
      <c r="F862" s="296"/>
      <c r="G862" s="296"/>
      <c r="H862" s="296"/>
      <c r="I862" s="296"/>
      <c r="J862" s="295"/>
      <c r="K862" s="296"/>
      <c r="L862" s="296"/>
      <c r="M862" s="296"/>
      <c r="N862" s="297"/>
      <c r="O862" s="296"/>
      <c r="P862" s="296"/>
      <c r="Q862" s="298"/>
      <c r="R862" s="296"/>
      <c r="S862" s="296"/>
      <c r="T862" s="298"/>
      <c r="U862" s="298"/>
      <c r="V862" s="297"/>
      <c r="W862" s="298"/>
      <c r="X862" s="298"/>
      <c r="Y862" s="298"/>
      <c r="Z862" s="298"/>
      <c r="AA862" s="298"/>
      <c r="AB862" s="55"/>
      <c r="AC862" s="155"/>
    </row>
    <row r="863" ht="15.75" customHeight="1">
      <c r="A863" s="295"/>
      <c r="B863" s="296"/>
      <c r="C863" s="296"/>
      <c r="D863" s="296"/>
      <c r="E863" s="296"/>
      <c r="F863" s="296"/>
      <c r="G863" s="296"/>
      <c r="H863" s="296"/>
      <c r="I863" s="296"/>
      <c r="J863" s="295"/>
      <c r="K863" s="296"/>
      <c r="L863" s="296"/>
      <c r="M863" s="296"/>
      <c r="N863" s="297"/>
      <c r="O863" s="296"/>
      <c r="P863" s="296"/>
      <c r="Q863" s="298"/>
      <c r="R863" s="296"/>
      <c r="S863" s="296"/>
      <c r="T863" s="298"/>
      <c r="U863" s="298"/>
      <c r="V863" s="297"/>
      <c r="W863" s="298"/>
      <c r="X863" s="298"/>
      <c r="Y863" s="298"/>
      <c r="Z863" s="298"/>
      <c r="AA863" s="298"/>
      <c r="AB863" s="55"/>
      <c r="AC863" s="155"/>
    </row>
    <row r="864" ht="15.75" customHeight="1">
      <c r="A864" s="295"/>
      <c r="B864" s="296"/>
      <c r="C864" s="296"/>
      <c r="D864" s="296"/>
      <c r="E864" s="296"/>
      <c r="F864" s="296"/>
      <c r="G864" s="296"/>
      <c r="H864" s="296"/>
      <c r="I864" s="296"/>
      <c r="J864" s="295"/>
      <c r="K864" s="296"/>
      <c r="L864" s="296"/>
      <c r="M864" s="296"/>
      <c r="N864" s="297"/>
      <c r="O864" s="296"/>
      <c r="P864" s="296"/>
      <c r="Q864" s="298"/>
      <c r="R864" s="296"/>
      <c r="S864" s="296"/>
      <c r="T864" s="298"/>
      <c r="U864" s="298"/>
      <c r="V864" s="297"/>
      <c r="W864" s="298"/>
      <c r="X864" s="298"/>
      <c r="Y864" s="298"/>
      <c r="Z864" s="298"/>
      <c r="AA864" s="298"/>
      <c r="AB864" s="55"/>
      <c r="AC864" s="155"/>
    </row>
    <row r="865" ht="15.75" customHeight="1">
      <c r="A865" s="295"/>
      <c r="B865" s="296"/>
      <c r="C865" s="296"/>
      <c r="D865" s="296"/>
      <c r="E865" s="296"/>
      <c r="F865" s="296"/>
      <c r="G865" s="296"/>
      <c r="H865" s="296"/>
      <c r="I865" s="296"/>
      <c r="J865" s="295"/>
      <c r="K865" s="296"/>
      <c r="L865" s="296"/>
      <c r="M865" s="296"/>
      <c r="N865" s="297"/>
      <c r="O865" s="296"/>
      <c r="P865" s="296"/>
      <c r="Q865" s="298"/>
      <c r="R865" s="296"/>
      <c r="S865" s="296"/>
      <c r="T865" s="298"/>
      <c r="U865" s="298"/>
      <c r="V865" s="297"/>
      <c r="W865" s="298"/>
      <c r="X865" s="298"/>
      <c r="Y865" s="298"/>
      <c r="Z865" s="298"/>
      <c r="AA865" s="298"/>
      <c r="AB865" s="55"/>
      <c r="AC865" s="155"/>
    </row>
    <row r="866" ht="15.75" customHeight="1">
      <c r="A866" s="295"/>
      <c r="B866" s="296"/>
      <c r="C866" s="296"/>
      <c r="D866" s="296"/>
      <c r="E866" s="296"/>
      <c r="F866" s="296"/>
      <c r="G866" s="296"/>
      <c r="H866" s="296"/>
      <c r="I866" s="296"/>
      <c r="J866" s="295"/>
      <c r="K866" s="296"/>
      <c r="L866" s="296"/>
      <c r="M866" s="296"/>
      <c r="N866" s="297"/>
      <c r="O866" s="296"/>
      <c r="P866" s="296"/>
      <c r="Q866" s="298"/>
      <c r="R866" s="296"/>
      <c r="S866" s="296"/>
      <c r="T866" s="298"/>
      <c r="U866" s="298"/>
      <c r="V866" s="297"/>
      <c r="W866" s="298"/>
      <c r="X866" s="298"/>
      <c r="Y866" s="298"/>
      <c r="Z866" s="298"/>
      <c r="AA866" s="298"/>
      <c r="AB866" s="55"/>
      <c r="AC866" s="155"/>
    </row>
    <row r="867" ht="15.75" customHeight="1">
      <c r="A867" s="295"/>
      <c r="B867" s="296"/>
      <c r="C867" s="296"/>
      <c r="D867" s="296"/>
      <c r="E867" s="296"/>
      <c r="F867" s="296"/>
      <c r="G867" s="296"/>
      <c r="H867" s="296"/>
      <c r="I867" s="296"/>
      <c r="J867" s="295"/>
      <c r="K867" s="296"/>
      <c r="L867" s="296"/>
      <c r="M867" s="296"/>
      <c r="N867" s="297"/>
      <c r="O867" s="296"/>
      <c r="P867" s="296"/>
      <c r="Q867" s="298"/>
      <c r="R867" s="296"/>
      <c r="S867" s="296"/>
      <c r="T867" s="298"/>
      <c r="U867" s="298"/>
      <c r="V867" s="297"/>
      <c r="W867" s="298"/>
      <c r="X867" s="298"/>
      <c r="Y867" s="298"/>
      <c r="Z867" s="298"/>
      <c r="AA867" s="298"/>
      <c r="AB867" s="55"/>
      <c r="AC867" s="155"/>
    </row>
    <row r="868" ht="15.75" customHeight="1">
      <c r="A868" s="295"/>
      <c r="B868" s="296"/>
      <c r="C868" s="296"/>
      <c r="D868" s="296"/>
      <c r="E868" s="296"/>
      <c r="F868" s="296"/>
      <c r="G868" s="296"/>
      <c r="H868" s="296"/>
      <c r="I868" s="296"/>
      <c r="J868" s="295"/>
      <c r="K868" s="296"/>
      <c r="L868" s="296"/>
      <c r="M868" s="296"/>
      <c r="N868" s="297"/>
      <c r="O868" s="296"/>
      <c r="P868" s="296"/>
      <c r="Q868" s="298"/>
      <c r="R868" s="296"/>
      <c r="S868" s="296"/>
      <c r="T868" s="298"/>
      <c r="U868" s="298"/>
      <c r="V868" s="297"/>
      <c r="W868" s="298"/>
      <c r="X868" s="298"/>
      <c r="Y868" s="298"/>
      <c r="Z868" s="298"/>
      <c r="AA868" s="298"/>
      <c r="AB868" s="55"/>
      <c r="AC868" s="155"/>
    </row>
    <row r="869" ht="15.75" customHeight="1">
      <c r="A869" s="295"/>
      <c r="B869" s="296"/>
      <c r="C869" s="296"/>
      <c r="D869" s="296"/>
      <c r="E869" s="296"/>
      <c r="F869" s="296"/>
      <c r="G869" s="296"/>
      <c r="H869" s="296"/>
      <c r="I869" s="296"/>
      <c r="J869" s="295"/>
      <c r="K869" s="296"/>
      <c r="L869" s="296"/>
      <c r="M869" s="296"/>
      <c r="N869" s="297"/>
      <c r="O869" s="296"/>
      <c r="P869" s="296"/>
      <c r="Q869" s="298"/>
      <c r="R869" s="296"/>
      <c r="S869" s="296"/>
      <c r="T869" s="298"/>
      <c r="U869" s="298"/>
      <c r="V869" s="297"/>
      <c r="W869" s="298"/>
      <c r="X869" s="298"/>
      <c r="Y869" s="298"/>
      <c r="Z869" s="298"/>
      <c r="AA869" s="298"/>
      <c r="AB869" s="55"/>
      <c r="AC869" s="155"/>
    </row>
    <row r="870" ht="15.75" customHeight="1">
      <c r="A870" s="295"/>
      <c r="B870" s="296"/>
      <c r="C870" s="296"/>
      <c r="D870" s="296"/>
      <c r="E870" s="296"/>
      <c r="F870" s="296"/>
      <c r="G870" s="296"/>
      <c r="H870" s="296"/>
      <c r="I870" s="296"/>
      <c r="J870" s="295"/>
      <c r="K870" s="296"/>
      <c r="L870" s="296"/>
      <c r="M870" s="296"/>
      <c r="N870" s="297"/>
      <c r="O870" s="296"/>
      <c r="P870" s="296"/>
      <c r="Q870" s="298"/>
      <c r="R870" s="296"/>
      <c r="S870" s="296"/>
      <c r="T870" s="298"/>
      <c r="U870" s="298"/>
      <c r="V870" s="297"/>
      <c r="W870" s="298"/>
      <c r="X870" s="298"/>
      <c r="Y870" s="298"/>
      <c r="Z870" s="298"/>
      <c r="AA870" s="298"/>
      <c r="AB870" s="55"/>
      <c r="AC870" s="155"/>
    </row>
    <row r="871" ht="15.75" customHeight="1">
      <c r="A871" s="295"/>
      <c r="B871" s="296"/>
      <c r="C871" s="296"/>
      <c r="D871" s="296"/>
      <c r="E871" s="296"/>
      <c r="F871" s="296"/>
      <c r="G871" s="296"/>
      <c r="H871" s="296"/>
      <c r="I871" s="296"/>
      <c r="J871" s="295"/>
      <c r="K871" s="296"/>
      <c r="L871" s="296"/>
      <c r="M871" s="296"/>
      <c r="N871" s="297"/>
      <c r="O871" s="296"/>
      <c r="P871" s="296"/>
      <c r="Q871" s="298"/>
      <c r="R871" s="296"/>
      <c r="S871" s="296"/>
      <c r="T871" s="298"/>
      <c r="U871" s="298"/>
      <c r="V871" s="297"/>
      <c r="W871" s="298"/>
      <c r="X871" s="298"/>
      <c r="Y871" s="298"/>
      <c r="Z871" s="298"/>
      <c r="AA871" s="298"/>
      <c r="AB871" s="55"/>
      <c r="AC871" s="155"/>
    </row>
    <row r="872" ht="15.75" customHeight="1">
      <c r="A872" s="295"/>
      <c r="B872" s="296"/>
      <c r="C872" s="296"/>
      <c r="D872" s="296"/>
      <c r="E872" s="296"/>
      <c r="F872" s="296"/>
      <c r="G872" s="296"/>
      <c r="H872" s="296"/>
      <c r="I872" s="296"/>
      <c r="J872" s="295"/>
      <c r="K872" s="296"/>
      <c r="L872" s="296"/>
      <c r="M872" s="296"/>
      <c r="N872" s="297"/>
      <c r="O872" s="296"/>
      <c r="P872" s="296"/>
      <c r="Q872" s="298"/>
      <c r="R872" s="296"/>
      <c r="S872" s="296"/>
      <c r="T872" s="298"/>
      <c r="U872" s="298"/>
      <c r="V872" s="297"/>
      <c r="W872" s="298"/>
      <c r="X872" s="298"/>
      <c r="Y872" s="298"/>
      <c r="Z872" s="298"/>
      <c r="AA872" s="298"/>
      <c r="AB872" s="55"/>
      <c r="AC872" s="155"/>
    </row>
    <row r="873" ht="15.75" customHeight="1">
      <c r="A873" s="295"/>
      <c r="B873" s="296"/>
      <c r="C873" s="296"/>
      <c r="D873" s="296"/>
      <c r="E873" s="296"/>
      <c r="F873" s="296"/>
      <c r="G873" s="296"/>
      <c r="H873" s="296"/>
      <c r="I873" s="296"/>
      <c r="J873" s="295"/>
      <c r="K873" s="296"/>
      <c r="L873" s="296"/>
      <c r="M873" s="296"/>
      <c r="N873" s="297"/>
      <c r="O873" s="296"/>
      <c r="P873" s="296"/>
      <c r="Q873" s="298"/>
      <c r="R873" s="296"/>
      <c r="S873" s="296"/>
      <c r="T873" s="298"/>
      <c r="U873" s="298"/>
      <c r="V873" s="297"/>
      <c r="W873" s="298"/>
      <c r="X873" s="298"/>
      <c r="Y873" s="298"/>
      <c r="Z873" s="298"/>
      <c r="AA873" s="298"/>
      <c r="AB873" s="55"/>
      <c r="AC873" s="155"/>
    </row>
    <row r="874" ht="15.75" customHeight="1">
      <c r="A874" s="295"/>
      <c r="B874" s="296"/>
      <c r="C874" s="296"/>
      <c r="D874" s="296"/>
      <c r="E874" s="296"/>
      <c r="F874" s="296"/>
      <c r="G874" s="296"/>
      <c r="H874" s="296"/>
      <c r="I874" s="296"/>
      <c r="J874" s="295"/>
      <c r="K874" s="296"/>
      <c r="L874" s="296"/>
      <c r="M874" s="296"/>
      <c r="N874" s="297"/>
      <c r="O874" s="296"/>
      <c r="P874" s="296"/>
      <c r="Q874" s="298"/>
      <c r="R874" s="296"/>
      <c r="S874" s="296"/>
      <c r="T874" s="298"/>
      <c r="U874" s="298"/>
      <c r="V874" s="297"/>
      <c r="W874" s="298"/>
      <c r="X874" s="298"/>
      <c r="Y874" s="298"/>
      <c r="Z874" s="298"/>
      <c r="AA874" s="298"/>
      <c r="AB874" s="55"/>
      <c r="AC874" s="155"/>
    </row>
    <row r="875" ht="15.75" customHeight="1">
      <c r="A875" s="295"/>
      <c r="B875" s="296"/>
      <c r="C875" s="296"/>
      <c r="D875" s="296"/>
      <c r="E875" s="296"/>
      <c r="F875" s="296"/>
      <c r="G875" s="296"/>
      <c r="H875" s="296"/>
      <c r="I875" s="296"/>
      <c r="J875" s="295"/>
      <c r="K875" s="296"/>
      <c r="L875" s="296"/>
      <c r="M875" s="296"/>
      <c r="N875" s="297"/>
      <c r="O875" s="296"/>
      <c r="P875" s="296"/>
      <c r="Q875" s="298"/>
      <c r="R875" s="296"/>
      <c r="S875" s="296"/>
      <c r="T875" s="298"/>
      <c r="U875" s="298"/>
      <c r="V875" s="297"/>
      <c r="W875" s="298"/>
      <c r="X875" s="298"/>
      <c r="Y875" s="298"/>
      <c r="Z875" s="298"/>
      <c r="AA875" s="298"/>
      <c r="AB875" s="55"/>
      <c r="AC875" s="155"/>
    </row>
    <row r="876" ht="15.75" customHeight="1">
      <c r="A876" s="295"/>
      <c r="B876" s="296"/>
      <c r="C876" s="296"/>
      <c r="D876" s="296"/>
      <c r="E876" s="296"/>
      <c r="F876" s="296"/>
      <c r="G876" s="296"/>
      <c r="H876" s="296"/>
      <c r="I876" s="296"/>
      <c r="J876" s="295"/>
      <c r="K876" s="296"/>
      <c r="L876" s="296"/>
      <c r="M876" s="296"/>
      <c r="N876" s="297"/>
      <c r="O876" s="296"/>
      <c r="P876" s="296"/>
      <c r="Q876" s="298"/>
      <c r="R876" s="296"/>
      <c r="S876" s="296"/>
      <c r="T876" s="298"/>
      <c r="U876" s="298"/>
      <c r="V876" s="297"/>
      <c r="W876" s="298"/>
      <c r="X876" s="298"/>
      <c r="Y876" s="298"/>
      <c r="Z876" s="298"/>
      <c r="AA876" s="298"/>
      <c r="AB876" s="55"/>
      <c r="AC876" s="155"/>
    </row>
    <row r="877" ht="15.75" customHeight="1">
      <c r="A877" s="295"/>
      <c r="B877" s="296"/>
      <c r="C877" s="296"/>
      <c r="D877" s="296"/>
      <c r="E877" s="296"/>
      <c r="F877" s="296"/>
      <c r="G877" s="296"/>
      <c r="H877" s="296"/>
      <c r="I877" s="296"/>
      <c r="J877" s="295"/>
      <c r="K877" s="296"/>
      <c r="L877" s="296"/>
      <c r="M877" s="296"/>
      <c r="N877" s="297"/>
      <c r="O877" s="296"/>
      <c r="P877" s="296"/>
      <c r="Q877" s="298"/>
      <c r="R877" s="296"/>
      <c r="S877" s="296"/>
      <c r="T877" s="298"/>
      <c r="U877" s="298"/>
      <c r="V877" s="297"/>
      <c r="W877" s="298"/>
      <c r="X877" s="298"/>
      <c r="Y877" s="298"/>
      <c r="Z877" s="298"/>
      <c r="AA877" s="298"/>
      <c r="AB877" s="55"/>
      <c r="AC877" s="155"/>
    </row>
    <row r="878" ht="15.75" customHeight="1">
      <c r="A878" s="295"/>
      <c r="B878" s="296"/>
      <c r="C878" s="296"/>
      <c r="D878" s="296"/>
      <c r="E878" s="296"/>
      <c r="F878" s="296"/>
      <c r="G878" s="296"/>
      <c r="H878" s="296"/>
      <c r="I878" s="296"/>
      <c r="J878" s="295"/>
      <c r="K878" s="296"/>
      <c r="L878" s="296"/>
      <c r="M878" s="296"/>
      <c r="N878" s="297"/>
      <c r="O878" s="296"/>
      <c r="P878" s="296"/>
      <c r="Q878" s="298"/>
      <c r="R878" s="296"/>
      <c r="S878" s="296"/>
      <c r="T878" s="298"/>
      <c r="U878" s="298"/>
      <c r="V878" s="297"/>
      <c r="W878" s="298"/>
      <c r="X878" s="298"/>
      <c r="Y878" s="298"/>
      <c r="Z878" s="298"/>
      <c r="AA878" s="298"/>
      <c r="AB878" s="55"/>
      <c r="AC878" s="155"/>
    </row>
    <row r="879" ht="15.75" customHeight="1">
      <c r="A879" s="295"/>
      <c r="B879" s="296"/>
      <c r="C879" s="296"/>
      <c r="D879" s="296"/>
      <c r="E879" s="296"/>
      <c r="F879" s="296"/>
      <c r="G879" s="296"/>
      <c r="H879" s="296"/>
      <c r="I879" s="296"/>
      <c r="J879" s="295"/>
      <c r="K879" s="296"/>
      <c r="L879" s="296"/>
      <c r="M879" s="296"/>
      <c r="N879" s="297"/>
      <c r="O879" s="296"/>
      <c r="P879" s="296"/>
      <c r="Q879" s="298"/>
      <c r="R879" s="296"/>
      <c r="S879" s="296"/>
      <c r="T879" s="298"/>
      <c r="U879" s="298"/>
      <c r="V879" s="297"/>
      <c r="W879" s="298"/>
      <c r="X879" s="298"/>
      <c r="Y879" s="298"/>
      <c r="Z879" s="298"/>
      <c r="AA879" s="298"/>
      <c r="AB879" s="55"/>
      <c r="AC879" s="155"/>
    </row>
    <row r="880" ht="15.75" customHeight="1">
      <c r="A880" s="295"/>
      <c r="B880" s="296"/>
      <c r="C880" s="296"/>
      <c r="D880" s="296"/>
      <c r="E880" s="296"/>
      <c r="F880" s="296"/>
      <c r="G880" s="296"/>
      <c r="H880" s="296"/>
      <c r="I880" s="296"/>
      <c r="J880" s="295"/>
      <c r="K880" s="296"/>
      <c r="L880" s="296"/>
      <c r="M880" s="296"/>
      <c r="N880" s="297"/>
      <c r="O880" s="296"/>
      <c r="P880" s="296"/>
      <c r="Q880" s="298"/>
      <c r="R880" s="296"/>
      <c r="S880" s="296"/>
      <c r="T880" s="298"/>
      <c r="U880" s="298"/>
      <c r="V880" s="297"/>
      <c r="W880" s="298"/>
      <c r="X880" s="298"/>
      <c r="Y880" s="298"/>
      <c r="Z880" s="298"/>
      <c r="AA880" s="298"/>
      <c r="AB880" s="55"/>
      <c r="AC880" s="155"/>
    </row>
    <row r="881" ht="15.75" customHeight="1">
      <c r="A881" s="295"/>
      <c r="B881" s="296"/>
      <c r="C881" s="296"/>
      <c r="D881" s="296"/>
      <c r="E881" s="296"/>
      <c r="F881" s="296"/>
      <c r="G881" s="296"/>
      <c r="H881" s="296"/>
      <c r="I881" s="296"/>
      <c r="J881" s="295"/>
      <c r="K881" s="296"/>
      <c r="L881" s="296"/>
      <c r="M881" s="296"/>
      <c r="N881" s="297"/>
      <c r="O881" s="296"/>
      <c r="P881" s="296"/>
      <c r="Q881" s="298"/>
      <c r="R881" s="296"/>
      <c r="S881" s="296"/>
      <c r="T881" s="298"/>
      <c r="U881" s="298"/>
      <c r="V881" s="297"/>
      <c r="W881" s="298"/>
      <c r="X881" s="298"/>
      <c r="Y881" s="298"/>
      <c r="Z881" s="298"/>
      <c r="AA881" s="298"/>
      <c r="AB881" s="55"/>
      <c r="AC881" s="155"/>
    </row>
    <row r="882" ht="15.75" customHeight="1">
      <c r="A882" s="295"/>
      <c r="B882" s="296"/>
      <c r="C882" s="296"/>
      <c r="D882" s="296"/>
      <c r="E882" s="296"/>
      <c r="F882" s="296"/>
      <c r="G882" s="296"/>
      <c r="H882" s="296"/>
      <c r="I882" s="296"/>
      <c r="J882" s="295"/>
      <c r="K882" s="296"/>
      <c r="L882" s="296"/>
      <c r="M882" s="296"/>
      <c r="N882" s="297"/>
      <c r="O882" s="296"/>
      <c r="P882" s="296"/>
      <c r="Q882" s="298"/>
      <c r="R882" s="296"/>
      <c r="S882" s="296"/>
      <c r="T882" s="298"/>
      <c r="U882" s="298"/>
      <c r="V882" s="297"/>
      <c r="W882" s="298"/>
      <c r="X882" s="298"/>
      <c r="Y882" s="298"/>
      <c r="Z882" s="298"/>
      <c r="AA882" s="298"/>
      <c r="AB882" s="55"/>
      <c r="AC882" s="155"/>
    </row>
    <row r="883" ht="15.75" customHeight="1">
      <c r="A883" s="295"/>
      <c r="B883" s="296"/>
      <c r="C883" s="296"/>
      <c r="D883" s="296"/>
      <c r="E883" s="296"/>
      <c r="F883" s="296"/>
      <c r="G883" s="296"/>
      <c r="H883" s="296"/>
      <c r="I883" s="296"/>
      <c r="J883" s="295"/>
      <c r="K883" s="296"/>
      <c r="L883" s="296"/>
      <c r="M883" s="296"/>
      <c r="N883" s="297"/>
      <c r="O883" s="296"/>
      <c r="P883" s="296"/>
      <c r="Q883" s="298"/>
      <c r="R883" s="296"/>
      <c r="S883" s="296"/>
      <c r="T883" s="298"/>
      <c r="U883" s="298"/>
      <c r="V883" s="297"/>
      <c r="W883" s="298"/>
      <c r="X883" s="298"/>
      <c r="Y883" s="298"/>
      <c r="Z883" s="298"/>
      <c r="AA883" s="298"/>
      <c r="AB883" s="55"/>
      <c r="AC883" s="155"/>
    </row>
    <row r="884" ht="15.75" customHeight="1">
      <c r="A884" s="295"/>
      <c r="B884" s="296"/>
      <c r="C884" s="296"/>
      <c r="D884" s="296"/>
      <c r="E884" s="296"/>
      <c r="F884" s="296"/>
      <c r="G884" s="296"/>
      <c r="H884" s="296"/>
      <c r="I884" s="296"/>
      <c r="J884" s="295"/>
      <c r="K884" s="296"/>
      <c r="L884" s="296"/>
      <c r="M884" s="296"/>
      <c r="N884" s="297"/>
      <c r="O884" s="296"/>
      <c r="P884" s="296"/>
      <c r="Q884" s="298"/>
      <c r="R884" s="296"/>
      <c r="S884" s="296"/>
      <c r="T884" s="298"/>
      <c r="U884" s="298"/>
      <c r="V884" s="297"/>
      <c r="W884" s="298"/>
      <c r="X884" s="298"/>
      <c r="Y884" s="298"/>
      <c r="Z884" s="298"/>
      <c r="AA884" s="298"/>
      <c r="AB884" s="55"/>
      <c r="AC884" s="155"/>
    </row>
    <row r="885" ht="15.75" customHeight="1">
      <c r="A885" s="295"/>
      <c r="B885" s="296"/>
      <c r="C885" s="296"/>
      <c r="D885" s="296"/>
      <c r="E885" s="296"/>
      <c r="F885" s="296"/>
      <c r="G885" s="296"/>
      <c r="H885" s="296"/>
      <c r="I885" s="296"/>
      <c r="J885" s="295"/>
      <c r="K885" s="296"/>
      <c r="L885" s="296"/>
      <c r="M885" s="296"/>
      <c r="N885" s="297"/>
      <c r="O885" s="296"/>
      <c r="P885" s="296"/>
      <c r="Q885" s="298"/>
      <c r="R885" s="296"/>
      <c r="S885" s="296"/>
      <c r="T885" s="298"/>
      <c r="U885" s="298"/>
      <c r="V885" s="297"/>
      <c r="W885" s="298"/>
      <c r="X885" s="298"/>
      <c r="Y885" s="298"/>
      <c r="Z885" s="298"/>
      <c r="AA885" s="298"/>
      <c r="AB885" s="55"/>
      <c r="AC885" s="155"/>
    </row>
    <row r="886" ht="15.75" customHeight="1">
      <c r="A886" s="295"/>
      <c r="B886" s="296"/>
      <c r="C886" s="296"/>
      <c r="D886" s="296"/>
      <c r="E886" s="296"/>
      <c r="F886" s="296"/>
      <c r="G886" s="296"/>
      <c r="H886" s="296"/>
      <c r="I886" s="296"/>
      <c r="J886" s="295"/>
      <c r="K886" s="296"/>
      <c r="L886" s="296"/>
      <c r="M886" s="296"/>
      <c r="N886" s="297"/>
      <c r="O886" s="296"/>
      <c r="P886" s="296"/>
      <c r="Q886" s="298"/>
      <c r="R886" s="296"/>
      <c r="S886" s="296"/>
      <c r="T886" s="298"/>
      <c r="U886" s="298"/>
      <c r="V886" s="297"/>
      <c r="W886" s="298"/>
      <c r="X886" s="298"/>
      <c r="Y886" s="298"/>
      <c r="Z886" s="298"/>
      <c r="AA886" s="298"/>
      <c r="AB886" s="55"/>
      <c r="AC886" s="155"/>
    </row>
    <row r="887" ht="15.75" customHeight="1">
      <c r="A887" s="295"/>
      <c r="B887" s="296"/>
      <c r="C887" s="296"/>
      <c r="D887" s="296"/>
      <c r="E887" s="296"/>
      <c r="F887" s="296"/>
      <c r="G887" s="296"/>
      <c r="H887" s="296"/>
      <c r="I887" s="296"/>
      <c r="J887" s="295"/>
      <c r="K887" s="296"/>
      <c r="L887" s="296"/>
      <c r="M887" s="296"/>
      <c r="N887" s="297"/>
      <c r="O887" s="296"/>
      <c r="P887" s="296"/>
      <c r="Q887" s="298"/>
      <c r="R887" s="296"/>
      <c r="S887" s="296"/>
      <c r="T887" s="298"/>
      <c r="U887" s="298"/>
      <c r="V887" s="297"/>
      <c r="W887" s="298"/>
      <c r="X887" s="298"/>
      <c r="Y887" s="298"/>
      <c r="Z887" s="298"/>
      <c r="AA887" s="298"/>
      <c r="AB887" s="55"/>
      <c r="AC887" s="155"/>
    </row>
    <row r="888" ht="15.75" customHeight="1">
      <c r="A888" s="295"/>
      <c r="B888" s="296"/>
      <c r="C888" s="296"/>
      <c r="D888" s="296"/>
      <c r="E888" s="296"/>
      <c r="F888" s="296"/>
      <c r="G888" s="296"/>
      <c r="H888" s="296"/>
      <c r="I888" s="296"/>
      <c r="J888" s="295"/>
      <c r="K888" s="296"/>
      <c r="L888" s="296"/>
      <c r="M888" s="296"/>
      <c r="N888" s="297"/>
      <c r="O888" s="296"/>
      <c r="P888" s="296"/>
      <c r="Q888" s="298"/>
      <c r="R888" s="296"/>
      <c r="S888" s="296"/>
      <c r="T888" s="298"/>
      <c r="U888" s="298"/>
      <c r="V888" s="297"/>
      <c r="W888" s="298"/>
      <c r="X888" s="298"/>
      <c r="Y888" s="298"/>
      <c r="Z888" s="298"/>
      <c r="AA888" s="298"/>
      <c r="AB888" s="55"/>
      <c r="AC888" s="155"/>
    </row>
    <row r="889" ht="15.75" customHeight="1">
      <c r="A889" s="295"/>
      <c r="B889" s="296"/>
      <c r="C889" s="296"/>
      <c r="D889" s="296"/>
      <c r="E889" s="296"/>
      <c r="F889" s="296"/>
      <c r="G889" s="296"/>
      <c r="H889" s="296"/>
      <c r="I889" s="296"/>
      <c r="J889" s="295"/>
      <c r="K889" s="296"/>
      <c r="L889" s="296"/>
      <c r="M889" s="296"/>
      <c r="N889" s="297"/>
      <c r="O889" s="296"/>
      <c r="P889" s="296"/>
      <c r="Q889" s="298"/>
      <c r="R889" s="296"/>
      <c r="S889" s="296"/>
      <c r="T889" s="298"/>
      <c r="U889" s="298"/>
      <c r="V889" s="297"/>
      <c r="W889" s="298"/>
      <c r="X889" s="298"/>
      <c r="Y889" s="298"/>
      <c r="Z889" s="298"/>
      <c r="AA889" s="298"/>
      <c r="AB889" s="55"/>
      <c r="AC889" s="155"/>
    </row>
    <row r="890" ht="15.75" customHeight="1">
      <c r="A890" s="295"/>
      <c r="B890" s="296"/>
      <c r="C890" s="296"/>
      <c r="D890" s="296"/>
      <c r="E890" s="296"/>
      <c r="F890" s="296"/>
      <c r="G890" s="296"/>
      <c r="H890" s="296"/>
      <c r="I890" s="296"/>
      <c r="J890" s="295"/>
      <c r="K890" s="296"/>
      <c r="L890" s="296"/>
      <c r="M890" s="296"/>
      <c r="N890" s="297"/>
      <c r="O890" s="296"/>
      <c r="P890" s="296"/>
      <c r="Q890" s="298"/>
      <c r="R890" s="296"/>
      <c r="S890" s="296"/>
      <c r="T890" s="298"/>
      <c r="U890" s="298"/>
      <c r="V890" s="297"/>
      <c r="W890" s="298"/>
      <c r="X890" s="298"/>
      <c r="Y890" s="298"/>
      <c r="Z890" s="298"/>
      <c r="AA890" s="298"/>
      <c r="AB890" s="55"/>
      <c r="AC890" s="155"/>
    </row>
    <row r="891" ht="15.75" customHeight="1">
      <c r="A891" s="295"/>
      <c r="B891" s="296"/>
      <c r="C891" s="296"/>
      <c r="D891" s="296"/>
      <c r="E891" s="296"/>
      <c r="F891" s="296"/>
      <c r="G891" s="296"/>
      <c r="H891" s="296"/>
      <c r="I891" s="296"/>
      <c r="J891" s="295"/>
      <c r="K891" s="296"/>
      <c r="L891" s="296"/>
      <c r="M891" s="296"/>
      <c r="N891" s="297"/>
      <c r="O891" s="296"/>
      <c r="P891" s="296"/>
      <c r="Q891" s="298"/>
      <c r="R891" s="296"/>
      <c r="S891" s="296"/>
      <c r="T891" s="298"/>
      <c r="U891" s="298"/>
      <c r="V891" s="297"/>
      <c r="W891" s="298"/>
      <c r="X891" s="298"/>
      <c r="Y891" s="298"/>
      <c r="Z891" s="298"/>
      <c r="AA891" s="298"/>
      <c r="AB891" s="55"/>
      <c r="AC891" s="155"/>
    </row>
    <row r="892" ht="15.75" customHeight="1">
      <c r="A892" s="295"/>
      <c r="B892" s="296"/>
      <c r="C892" s="296"/>
      <c r="D892" s="296"/>
      <c r="E892" s="296"/>
      <c r="F892" s="296"/>
      <c r="G892" s="296"/>
      <c r="H892" s="296"/>
      <c r="I892" s="296"/>
      <c r="J892" s="295"/>
      <c r="K892" s="296"/>
      <c r="L892" s="296"/>
      <c r="M892" s="296"/>
      <c r="N892" s="297"/>
      <c r="O892" s="296"/>
      <c r="P892" s="296"/>
      <c r="Q892" s="298"/>
      <c r="R892" s="296"/>
      <c r="S892" s="296"/>
      <c r="T892" s="298"/>
      <c r="U892" s="298"/>
      <c r="V892" s="297"/>
      <c r="W892" s="298"/>
      <c r="X892" s="298"/>
      <c r="Y892" s="298"/>
      <c r="Z892" s="298"/>
      <c r="AA892" s="298"/>
      <c r="AB892" s="55"/>
      <c r="AC892" s="155"/>
    </row>
    <row r="893" ht="15.75" customHeight="1">
      <c r="A893" s="295"/>
      <c r="B893" s="296"/>
      <c r="C893" s="296"/>
      <c r="D893" s="296"/>
      <c r="E893" s="296"/>
      <c r="F893" s="296"/>
      <c r="G893" s="296"/>
      <c r="H893" s="296"/>
      <c r="I893" s="296"/>
      <c r="J893" s="295"/>
      <c r="K893" s="296"/>
      <c r="L893" s="296"/>
      <c r="M893" s="296"/>
      <c r="N893" s="297"/>
      <c r="O893" s="296"/>
      <c r="P893" s="296"/>
      <c r="Q893" s="298"/>
      <c r="R893" s="296"/>
      <c r="S893" s="296"/>
      <c r="T893" s="298"/>
      <c r="U893" s="298"/>
      <c r="V893" s="297"/>
      <c r="W893" s="298"/>
      <c r="X893" s="298"/>
      <c r="Y893" s="298"/>
      <c r="Z893" s="298"/>
      <c r="AA893" s="298"/>
      <c r="AB893" s="55"/>
      <c r="AC893" s="155"/>
    </row>
    <row r="894" ht="15.75" customHeight="1">
      <c r="A894" s="295"/>
      <c r="B894" s="296"/>
      <c r="C894" s="296"/>
      <c r="D894" s="296"/>
      <c r="E894" s="296"/>
      <c r="F894" s="296"/>
      <c r="G894" s="296"/>
      <c r="H894" s="296"/>
      <c r="I894" s="296"/>
      <c r="J894" s="295"/>
      <c r="K894" s="296"/>
      <c r="L894" s="296"/>
      <c r="M894" s="296"/>
      <c r="N894" s="297"/>
      <c r="O894" s="296"/>
      <c r="P894" s="296"/>
      <c r="Q894" s="298"/>
      <c r="R894" s="296"/>
      <c r="S894" s="296"/>
      <c r="T894" s="298"/>
      <c r="U894" s="298"/>
      <c r="V894" s="297"/>
      <c r="W894" s="298"/>
      <c r="X894" s="298"/>
      <c r="Y894" s="298"/>
      <c r="Z894" s="298"/>
      <c r="AA894" s="298"/>
      <c r="AB894" s="55"/>
      <c r="AC894" s="155"/>
    </row>
    <row r="895" ht="15.75" customHeight="1">
      <c r="A895" s="295"/>
      <c r="B895" s="296"/>
      <c r="C895" s="296"/>
      <c r="D895" s="296"/>
      <c r="E895" s="296"/>
      <c r="F895" s="296"/>
      <c r="G895" s="296"/>
      <c r="H895" s="296"/>
      <c r="I895" s="296"/>
      <c r="J895" s="295"/>
      <c r="K895" s="296"/>
      <c r="L895" s="296"/>
      <c r="M895" s="296"/>
      <c r="N895" s="297"/>
      <c r="O895" s="296"/>
      <c r="P895" s="296"/>
      <c r="Q895" s="298"/>
      <c r="R895" s="296"/>
      <c r="S895" s="296"/>
      <c r="T895" s="298"/>
      <c r="U895" s="298"/>
      <c r="V895" s="297"/>
      <c r="W895" s="298"/>
      <c r="X895" s="298"/>
      <c r="Y895" s="298"/>
      <c r="Z895" s="298"/>
      <c r="AA895" s="298"/>
      <c r="AB895" s="55"/>
      <c r="AC895" s="155"/>
    </row>
    <row r="896" ht="15.75" customHeight="1">
      <c r="A896" s="295"/>
      <c r="B896" s="296"/>
      <c r="C896" s="296"/>
      <c r="D896" s="296"/>
      <c r="E896" s="296"/>
      <c r="F896" s="296"/>
      <c r="G896" s="296"/>
      <c r="H896" s="296"/>
      <c r="I896" s="296"/>
      <c r="J896" s="295"/>
      <c r="K896" s="296"/>
      <c r="L896" s="296"/>
      <c r="M896" s="296"/>
      <c r="N896" s="297"/>
      <c r="O896" s="296"/>
      <c r="P896" s="296"/>
      <c r="Q896" s="298"/>
      <c r="R896" s="296"/>
      <c r="S896" s="296"/>
      <c r="T896" s="298"/>
      <c r="U896" s="298"/>
      <c r="V896" s="297"/>
      <c r="W896" s="298"/>
      <c r="X896" s="298"/>
      <c r="Y896" s="298"/>
      <c r="Z896" s="298"/>
      <c r="AA896" s="298"/>
      <c r="AB896" s="55"/>
      <c r="AC896" s="155"/>
    </row>
    <row r="897" ht="15.75" customHeight="1">
      <c r="A897" s="295"/>
      <c r="B897" s="296"/>
      <c r="C897" s="296"/>
      <c r="D897" s="296"/>
      <c r="E897" s="296"/>
      <c r="F897" s="296"/>
      <c r="G897" s="296"/>
      <c r="H897" s="296"/>
      <c r="I897" s="296"/>
      <c r="J897" s="295"/>
      <c r="K897" s="296"/>
      <c r="L897" s="296"/>
      <c r="M897" s="296"/>
      <c r="N897" s="297"/>
      <c r="O897" s="296"/>
      <c r="P897" s="296"/>
      <c r="Q897" s="298"/>
      <c r="R897" s="296"/>
      <c r="S897" s="296"/>
      <c r="T897" s="298"/>
      <c r="U897" s="298"/>
      <c r="V897" s="297"/>
      <c r="W897" s="298"/>
      <c r="X897" s="298"/>
      <c r="Y897" s="298"/>
      <c r="Z897" s="298"/>
      <c r="AA897" s="298"/>
      <c r="AB897" s="55"/>
      <c r="AC897" s="155"/>
    </row>
    <row r="898" ht="15.75" customHeight="1">
      <c r="A898" s="295"/>
      <c r="B898" s="296"/>
      <c r="C898" s="296"/>
      <c r="D898" s="296"/>
      <c r="E898" s="296"/>
      <c r="F898" s="296"/>
      <c r="G898" s="296"/>
      <c r="H898" s="296"/>
      <c r="I898" s="296"/>
      <c r="J898" s="295"/>
      <c r="K898" s="296"/>
      <c r="L898" s="296"/>
      <c r="M898" s="296"/>
      <c r="N898" s="297"/>
      <c r="O898" s="296"/>
      <c r="P898" s="296"/>
      <c r="Q898" s="298"/>
      <c r="R898" s="296"/>
      <c r="S898" s="296"/>
      <c r="T898" s="298"/>
      <c r="U898" s="298"/>
      <c r="V898" s="297"/>
      <c r="W898" s="298"/>
      <c r="X898" s="298"/>
      <c r="Y898" s="298"/>
      <c r="Z898" s="298"/>
      <c r="AA898" s="298"/>
      <c r="AB898" s="55"/>
      <c r="AC898" s="155"/>
    </row>
    <row r="899" ht="15.75" customHeight="1">
      <c r="A899" s="295"/>
      <c r="B899" s="296"/>
      <c r="C899" s="296"/>
      <c r="D899" s="296"/>
      <c r="E899" s="296"/>
      <c r="F899" s="296"/>
      <c r="G899" s="296"/>
      <c r="H899" s="296"/>
      <c r="I899" s="296"/>
      <c r="J899" s="295"/>
      <c r="K899" s="296"/>
      <c r="L899" s="296"/>
      <c r="M899" s="296"/>
      <c r="N899" s="297"/>
      <c r="O899" s="296"/>
      <c r="P899" s="296"/>
      <c r="Q899" s="298"/>
      <c r="R899" s="296"/>
      <c r="S899" s="296"/>
      <c r="T899" s="298"/>
      <c r="U899" s="298"/>
      <c r="V899" s="297"/>
      <c r="W899" s="298"/>
      <c r="X899" s="298"/>
      <c r="Y899" s="298"/>
      <c r="Z899" s="298"/>
      <c r="AA899" s="298"/>
      <c r="AB899" s="55"/>
      <c r="AC899" s="155"/>
    </row>
    <row r="900" ht="15.75" customHeight="1">
      <c r="A900" s="295"/>
      <c r="B900" s="296"/>
      <c r="C900" s="296"/>
      <c r="D900" s="296"/>
      <c r="E900" s="296"/>
      <c r="F900" s="296"/>
      <c r="G900" s="296"/>
      <c r="H900" s="296"/>
      <c r="I900" s="296"/>
      <c r="J900" s="295"/>
      <c r="K900" s="296"/>
      <c r="L900" s="296"/>
      <c r="M900" s="296"/>
      <c r="N900" s="297"/>
      <c r="O900" s="296"/>
      <c r="P900" s="296"/>
      <c r="Q900" s="298"/>
      <c r="R900" s="296"/>
      <c r="S900" s="296"/>
      <c r="T900" s="298"/>
      <c r="U900" s="298"/>
      <c r="V900" s="297"/>
      <c r="W900" s="298"/>
      <c r="X900" s="298"/>
      <c r="Y900" s="298"/>
      <c r="Z900" s="298"/>
      <c r="AA900" s="298"/>
      <c r="AB900" s="55"/>
      <c r="AC900" s="155"/>
    </row>
    <row r="901" ht="15.75" customHeight="1">
      <c r="A901" s="295"/>
      <c r="B901" s="296"/>
      <c r="C901" s="296"/>
      <c r="D901" s="296"/>
      <c r="E901" s="296"/>
      <c r="F901" s="296"/>
      <c r="G901" s="296"/>
      <c r="H901" s="296"/>
      <c r="I901" s="296"/>
      <c r="J901" s="295"/>
      <c r="K901" s="296"/>
      <c r="L901" s="296"/>
      <c r="M901" s="296"/>
      <c r="N901" s="297"/>
      <c r="O901" s="296"/>
      <c r="P901" s="296"/>
      <c r="Q901" s="298"/>
      <c r="R901" s="296"/>
      <c r="S901" s="296"/>
      <c r="T901" s="298"/>
      <c r="U901" s="298"/>
      <c r="V901" s="297"/>
      <c r="W901" s="298"/>
      <c r="X901" s="298"/>
      <c r="Y901" s="298"/>
      <c r="Z901" s="298"/>
      <c r="AA901" s="298"/>
      <c r="AB901" s="55"/>
      <c r="AC901" s="155"/>
    </row>
    <row r="902" ht="15.75" customHeight="1">
      <c r="A902" s="295"/>
      <c r="B902" s="296"/>
      <c r="C902" s="296"/>
      <c r="D902" s="296"/>
      <c r="E902" s="296"/>
      <c r="F902" s="296"/>
      <c r="G902" s="296"/>
      <c r="H902" s="296"/>
      <c r="I902" s="296"/>
      <c r="J902" s="295"/>
      <c r="K902" s="296"/>
      <c r="L902" s="296"/>
      <c r="M902" s="296"/>
      <c r="N902" s="297"/>
      <c r="O902" s="296"/>
      <c r="P902" s="296"/>
      <c r="Q902" s="298"/>
      <c r="R902" s="296"/>
      <c r="S902" s="296"/>
      <c r="T902" s="298"/>
      <c r="U902" s="298"/>
      <c r="V902" s="297"/>
      <c r="W902" s="298"/>
      <c r="X902" s="298"/>
      <c r="Y902" s="298"/>
      <c r="Z902" s="298"/>
      <c r="AA902" s="298"/>
      <c r="AB902" s="55"/>
      <c r="AC902" s="155"/>
    </row>
    <row r="903" ht="15.75" customHeight="1">
      <c r="A903" s="295"/>
      <c r="B903" s="296"/>
      <c r="C903" s="296"/>
      <c r="D903" s="296"/>
      <c r="E903" s="296"/>
      <c r="F903" s="296"/>
      <c r="G903" s="296"/>
      <c r="H903" s="296"/>
      <c r="I903" s="296"/>
      <c r="J903" s="295"/>
      <c r="K903" s="296"/>
      <c r="L903" s="296"/>
      <c r="M903" s="296"/>
      <c r="N903" s="297"/>
      <c r="O903" s="296"/>
      <c r="P903" s="296"/>
      <c r="Q903" s="298"/>
      <c r="R903" s="296"/>
      <c r="S903" s="296"/>
      <c r="T903" s="298"/>
      <c r="U903" s="298"/>
      <c r="V903" s="297"/>
      <c r="W903" s="298"/>
      <c r="X903" s="298"/>
      <c r="Y903" s="298"/>
      <c r="Z903" s="298"/>
      <c r="AA903" s="298"/>
      <c r="AB903" s="55"/>
      <c r="AC903" s="155"/>
    </row>
    <row r="904" ht="15.75" customHeight="1">
      <c r="A904" s="295"/>
      <c r="B904" s="296"/>
      <c r="C904" s="296"/>
      <c r="D904" s="296"/>
      <c r="E904" s="296"/>
      <c r="F904" s="296"/>
      <c r="G904" s="296"/>
      <c r="H904" s="296"/>
      <c r="I904" s="296"/>
      <c r="J904" s="295"/>
      <c r="K904" s="296"/>
      <c r="L904" s="296"/>
      <c r="M904" s="296"/>
      <c r="N904" s="297"/>
      <c r="O904" s="296"/>
      <c r="P904" s="296"/>
      <c r="Q904" s="298"/>
      <c r="R904" s="296"/>
      <c r="S904" s="296"/>
      <c r="T904" s="298"/>
      <c r="U904" s="298"/>
      <c r="V904" s="297"/>
      <c r="W904" s="298"/>
      <c r="X904" s="298"/>
      <c r="Y904" s="298"/>
      <c r="Z904" s="298"/>
      <c r="AA904" s="298"/>
      <c r="AB904" s="55"/>
      <c r="AC904" s="155"/>
    </row>
    <row r="905" ht="15.75" customHeight="1">
      <c r="A905" s="295"/>
      <c r="B905" s="296"/>
      <c r="C905" s="296"/>
      <c r="D905" s="296"/>
      <c r="E905" s="296"/>
      <c r="F905" s="296"/>
      <c r="G905" s="296"/>
      <c r="H905" s="296"/>
      <c r="I905" s="296"/>
      <c r="J905" s="295"/>
      <c r="K905" s="296"/>
      <c r="L905" s="296"/>
      <c r="M905" s="296"/>
      <c r="N905" s="297"/>
      <c r="O905" s="296"/>
      <c r="P905" s="296"/>
      <c r="Q905" s="298"/>
      <c r="R905" s="296"/>
      <c r="S905" s="296"/>
      <c r="T905" s="298"/>
      <c r="U905" s="298"/>
      <c r="V905" s="297"/>
      <c r="W905" s="298"/>
      <c r="X905" s="298"/>
      <c r="Y905" s="298"/>
      <c r="Z905" s="298"/>
      <c r="AA905" s="298"/>
      <c r="AB905" s="55"/>
      <c r="AC905" s="155"/>
    </row>
    <row r="906" ht="15.75" customHeight="1">
      <c r="A906" s="295"/>
      <c r="B906" s="296"/>
      <c r="C906" s="296"/>
      <c r="D906" s="296"/>
      <c r="E906" s="296"/>
      <c r="F906" s="296"/>
      <c r="G906" s="296"/>
      <c r="H906" s="296"/>
      <c r="I906" s="296"/>
      <c r="J906" s="295"/>
      <c r="K906" s="296"/>
      <c r="L906" s="296"/>
      <c r="M906" s="296"/>
      <c r="N906" s="297"/>
      <c r="O906" s="296"/>
      <c r="P906" s="296"/>
      <c r="Q906" s="298"/>
      <c r="R906" s="296"/>
      <c r="S906" s="296"/>
      <c r="T906" s="298"/>
      <c r="U906" s="298"/>
      <c r="V906" s="297"/>
      <c r="W906" s="298"/>
      <c r="X906" s="298"/>
      <c r="Y906" s="298"/>
      <c r="Z906" s="298"/>
      <c r="AA906" s="298"/>
      <c r="AB906" s="55"/>
      <c r="AC906" s="155"/>
    </row>
    <row r="907" ht="15.75" customHeight="1">
      <c r="A907" s="295"/>
      <c r="B907" s="296"/>
      <c r="C907" s="296"/>
      <c r="D907" s="296"/>
      <c r="E907" s="296"/>
      <c r="F907" s="296"/>
      <c r="G907" s="296"/>
      <c r="H907" s="296"/>
      <c r="I907" s="296"/>
      <c r="J907" s="295"/>
      <c r="K907" s="296"/>
      <c r="L907" s="296"/>
      <c r="M907" s="296"/>
      <c r="N907" s="297"/>
      <c r="O907" s="296"/>
      <c r="P907" s="296"/>
      <c r="Q907" s="298"/>
      <c r="R907" s="296"/>
      <c r="S907" s="296"/>
      <c r="T907" s="298"/>
      <c r="U907" s="298"/>
      <c r="V907" s="297"/>
      <c r="W907" s="298"/>
      <c r="X907" s="298"/>
      <c r="Y907" s="298"/>
      <c r="Z907" s="298"/>
      <c r="AA907" s="298"/>
      <c r="AB907" s="55"/>
      <c r="AC907" s="155"/>
    </row>
    <row r="908" ht="15.75" customHeight="1">
      <c r="A908" s="295"/>
      <c r="B908" s="296"/>
      <c r="C908" s="296"/>
      <c r="D908" s="296"/>
      <c r="E908" s="296"/>
      <c r="F908" s="296"/>
      <c r="G908" s="296"/>
      <c r="H908" s="296"/>
      <c r="I908" s="296"/>
      <c r="J908" s="295"/>
      <c r="K908" s="296"/>
      <c r="L908" s="296"/>
      <c r="M908" s="296"/>
      <c r="N908" s="297"/>
      <c r="O908" s="296"/>
      <c r="P908" s="296"/>
      <c r="Q908" s="298"/>
      <c r="R908" s="296"/>
      <c r="S908" s="296"/>
      <c r="T908" s="298"/>
      <c r="U908" s="298"/>
      <c r="V908" s="297"/>
      <c r="W908" s="298"/>
      <c r="X908" s="298"/>
      <c r="Y908" s="298"/>
      <c r="Z908" s="298"/>
      <c r="AA908" s="298"/>
      <c r="AB908" s="55"/>
      <c r="AC908" s="155"/>
    </row>
    <row r="909" ht="15.75" customHeight="1">
      <c r="A909" s="295"/>
      <c r="B909" s="296"/>
      <c r="C909" s="296"/>
      <c r="D909" s="296"/>
      <c r="E909" s="296"/>
      <c r="F909" s="296"/>
      <c r="G909" s="296"/>
      <c r="H909" s="296"/>
      <c r="I909" s="296"/>
      <c r="J909" s="295"/>
      <c r="K909" s="296"/>
      <c r="L909" s="296"/>
      <c r="M909" s="296"/>
      <c r="N909" s="297"/>
      <c r="O909" s="296"/>
      <c r="P909" s="296"/>
      <c r="Q909" s="298"/>
      <c r="R909" s="296"/>
      <c r="S909" s="296"/>
      <c r="T909" s="298"/>
      <c r="U909" s="298"/>
      <c r="V909" s="297"/>
      <c r="W909" s="298"/>
      <c r="X909" s="298"/>
      <c r="Y909" s="298"/>
      <c r="Z909" s="298"/>
      <c r="AA909" s="298"/>
      <c r="AB909" s="55"/>
      <c r="AC909" s="155"/>
    </row>
    <row r="910" ht="15.75" customHeight="1">
      <c r="A910" s="295"/>
      <c r="B910" s="296"/>
      <c r="C910" s="296"/>
      <c r="D910" s="296"/>
      <c r="E910" s="296"/>
      <c r="F910" s="296"/>
      <c r="G910" s="296"/>
      <c r="H910" s="296"/>
      <c r="I910" s="296"/>
      <c r="J910" s="295"/>
      <c r="K910" s="296"/>
      <c r="L910" s="296"/>
      <c r="M910" s="296"/>
      <c r="N910" s="297"/>
      <c r="O910" s="296"/>
      <c r="P910" s="296"/>
      <c r="Q910" s="298"/>
      <c r="R910" s="296"/>
      <c r="S910" s="296"/>
      <c r="T910" s="298"/>
      <c r="U910" s="298"/>
      <c r="V910" s="297"/>
      <c r="W910" s="298"/>
      <c r="X910" s="298"/>
      <c r="Y910" s="298"/>
      <c r="Z910" s="298"/>
      <c r="AA910" s="298"/>
      <c r="AB910" s="55"/>
      <c r="AC910" s="155"/>
    </row>
    <row r="911" ht="15.75" customHeight="1">
      <c r="A911" s="295"/>
      <c r="B911" s="296"/>
      <c r="C911" s="296"/>
      <c r="D911" s="296"/>
      <c r="E911" s="296"/>
      <c r="F911" s="296"/>
      <c r="G911" s="296"/>
      <c r="H911" s="296"/>
      <c r="I911" s="296"/>
      <c r="J911" s="295"/>
      <c r="K911" s="296"/>
      <c r="L911" s="296"/>
      <c r="M911" s="296"/>
      <c r="N911" s="297"/>
      <c r="O911" s="296"/>
      <c r="P911" s="296"/>
      <c r="Q911" s="298"/>
      <c r="R911" s="296"/>
      <c r="S911" s="296"/>
      <c r="T911" s="298"/>
      <c r="U911" s="298"/>
      <c r="V911" s="297"/>
      <c r="W911" s="298"/>
      <c r="X911" s="298"/>
      <c r="Y911" s="298"/>
      <c r="Z911" s="298"/>
      <c r="AA911" s="298"/>
      <c r="AB911" s="55"/>
      <c r="AC911" s="155"/>
    </row>
    <row r="912" ht="15.75" customHeight="1">
      <c r="A912" s="295"/>
      <c r="B912" s="296"/>
      <c r="C912" s="296"/>
      <c r="D912" s="296"/>
      <c r="E912" s="296"/>
      <c r="F912" s="296"/>
      <c r="G912" s="296"/>
      <c r="H912" s="296"/>
      <c r="I912" s="296"/>
      <c r="J912" s="295"/>
      <c r="K912" s="296"/>
      <c r="L912" s="296"/>
      <c r="M912" s="296"/>
      <c r="N912" s="297"/>
      <c r="O912" s="296"/>
      <c r="P912" s="296"/>
      <c r="Q912" s="298"/>
      <c r="R912" s="296"/>
      <c r="S912" s="296"/>
      <c r="T912" s="298"/>
      <c r="U912" s="298"/>
      <c r="V912" s="297"/>
      <c r="W912" s="298"/>
      <c r="X912" s="298"/>
      <c r="Y912" s="298"/>
      <c r="Z912" s="298"/>
      <c r="AA912" s="298"/>
      <c r="AB912" s="55"/>
      <c r="AC912" s="155"/>
    </row>
    <row r="913" ht="15.75" customHeight="1">
      <c r="A913" s="295"/>
      <c r="B913" s="296"/>
      <c r="C913" s="296"/>
      <c r="D913" s="296"/>
      <c r="E913" s="296"/>
      <c r="F913" s="296"/>
      <c r="G913" s="296"/>
      <c r="H913" s="296"/>
      <c r="I913" s="296"/>
      <c r="J913" s="295"/>
      <c r="K913" s="296"/>
      <c r="L913" s="296"/>
      <c r="M913" s="296"/>
      <c r="N913" s="297"/>
      <c r="O913" s="296"/>
      <c r="P913" s="296"/>
      <c r="Q913" s="298"/>
      <c r="R913" s="296"/>
      <c r="S913" s="296"/>
      <c r="T913" s="298"/>
      <c r="U913" s="298"/>
      <c r="V913" s="297"/>
      <c r="W913" s="298"/>
      <c r="X913" s="298"/>
      <c r="Y913" s="298"/>
      <c r="Z913" s="298"/>
      <c r="AA913" s="298"/>
      <c r="AB913" s="55"/>
      <c r="AC913" s="155"/>
    </row>
    <row r="914" ht="15.75" customHeight="1">
      <c r="A914" s="295"/>
      <c r="B914" s="296"/>
      <c r="C914" s="296"/>
      <c r="D914" s="296"/>
      <c r="E914" s="296"/>
      <c r="F914" s="296"/>
      <c r="G914" s="296"/>
      <c r="H914" s="296"/>
      <c r="I914" s="296"/>
      <c r="J914" s="295"/>
      <c r="K914" s="296"/>
      <c r="L914" s="296"/>
      <c r="M914" s="296"/>
      <c r="N914" s="297"/>
      <c r="O914" s="296"/>
      <c r="P914" s="296"/>
      <c r="Q914" s="298"/>
      <c r="R914" s="296"/>
      <c r="S914" s="296"/>
      <c r="T914" s="298"/>
      <c r="U914" s="298"/>
      <c r="V914" s="297"/>
      <c r="W914" s="298"/>
      <c r="X914" s="298"/>
      <c r="Y914" s="298"/>
      <c r="Z914" s="298"/>
      <c r="AA914" s="298"/>
      <c r="AB914" s="55"/>
      <c r="AC914" s="155"/>
    </row>
    <row r="915" ht="15.75" customHeight="1">
      <c r="A915" s="295"/>
      <c r="B915" s="296"/>
      <c r="C915" s="296"/>
      <c r="D915" s="296"/>
      <c r="E915" s="296"/>
      <c r="F915" s="296"/>
      <c r="G915" s="296"/>
      <c r="H915" s="296"/>
      <c r="I915" s="296"/>
      <c r="J915" s="295"/>
      <c r="K915" s="296"/>
      <c r="L915" s="296"/>
      <c r="M915" s="296"/>
      <c r="N915" s="297"/>
      <c r="O915" s="296"/>
      <c r="P915" s="296"/>
      <c r="Q915" s="298"/>
      <c r="R915" s="296"/>
      <c r="S915" s="296"/>
      <c r="T915" s="298"/>
      <c r="U915" s="298"/>
      <c r="V915" s="297"/>
      <c r="W915" s="298"/>
      <c r="X915" s="298"/>
      <c r="Y915" s="298"/>
      <c r="Z915" s="298"/>
      <c r="AA915" s="298"/>
      <c r="AB915" s="55"/>
      <c r="AC915" s="155"/>
    </row>
    <row r="916" ht="15.75" customHeight="1">
      <c r="A916" s="295"/>
      <c r="B916" s="296"/>
      <c r="C916" s="296"/>
      <c r="D916" s="296"/>
      <c r="E916" s="296"/>
      <c r="F916" s="296"/>
      <c r="G916" s="296"/>
      <c r="H916" s="296"/>
      <c r="I916" s="296"/>
      <c r="J916" s="295"/>
      <c r="K916" s="296"/>
      <c r="L916" s="296"/>
      <c r="M916" s="296"/>
      <c r="N916" s="297"/>
      <c r="O916" s="296"/>
      <c r="P916" s="296"/>
      <c r="Q916" s="298"/>
      <c r="R916" s="296"/>
      <c r="S916" s="296"/>
      <c r="T916" s="298"/>
      <c r="U916" s="298"/>
      <c r="V916" s="297"/>
      <c r="W916" s="298"/>
      <c r="X916" s="298"/>
      <c r="Y916" s="298"/>
      <c r="Z916" s="298"/>
      <c r="AA916" s="298"/>
      <c r="AB916" s="55"/>
      <c r="AC916" s="155"/>
    </row>
    <row r="917" ht="15.75" customHeight="1">
      <c r="A917" s="295"/>
      <c r="B917" s="296"/>
      <c r="C917" s="296"/>
      <c r="D917" s="296"/>
      <c r="E917" s="296"/>
      <c r="F917" s="296"/>
      <c r="G917" s="296"/>
      <c r="H917" s="296"/>
      <c r="I917" s="296"/>
      <c r="J917" s="295"/>
      <c r="K917" s="296"/>
      <c r="L917" s="296"/>
      <c r="M917" s="296"/>
      <c r="N917" s="297"/>
      <c r="O917" s="296"/>
      <c r="P917" s="296"/>
      <c r="Q917" s="298"/>
      <c r="R917" s="296"/>
      <c r="S917" s="296"/>
      <c r="T917" s="298"/>
      <c r="U917" s="298"/>
      <c r="V917" s="297"/>
      <c r="W917" s="298"/>
      <c r="X917" s="298"/>
      <c r="Y917" s="298"/>
      <c r="Z917" s="298"/>
      <c r="AA917" s="298"/>
      <c r="AB917" s="55"/>
      <c r="AC917" s="155"/>
    </row>
    <row r="918" ht="15.75" customHeight="1">
      <c r="A918" s="295"/>
      <c r="B918" s="296"/>
      <c r="C918" s="296"/>
      <c r="D918" s="296"/>
      <c r="E918" s="296"/>
      <c r="F918" s="296"/>
      <c r="G918" s="296"/>
      <c r="H918" s="296"/>
      <c r="I918" s="296"/>
      <c r="J918" s="295"/>
      <c r="K918" s="296"/>
      <c r="L918" s="296"/>
      <c r="M918" s="296"/>
      <c r="N918" s="297"/>
      <c r="O918" s="296"/>
      <c r="P918" s="296"/>
      <c r="Q918" s="298"/>
      <c r="R918" s="296"/>
      <c r="S918" s="296"/>
      <c r="T918" s="298"/>
      <c r="U918" s="298"/>
      <c r="V918" s="297"/>
      <c r="W918" s="298"/>
      <c r="X918" s="298"/>
      <c r="Y918" s="298"/>
      <c r="Z918" s="298"/>
      <c r="AA918" s="298"/>
      <c r="AB918" s="55"/>
      <c r="AC918" s="155"/>
    </row>
    <row r="919" ht="15.75" customHeight="1">
      <c r="A919" s="295"/>
      <c r="B919" s="296"/>
      <c r="C919" s="296"/>
      <c r="D919" s="296"/>
      <c r="E919" s="296"/>
      <c r="F919" s="296"/>
      <c r="G919" s="296"/>
      <c r="H919" s="296"/>
      <c r="I919" s="296"/>
      <c r="J919" s="295"/>
      <c r="K919" s="296"/>
      <c r="L919" s="296"/>
      <c r="M919" s="296"/>
      <c r="N919" s="297"/>
      <c r="O919" s="296"/>
      <c r="P919" s="296"/>
      <c r="Q919" s="298"/>
      <c r="R919" s="296"/>
      <c r="S919" s="296"/>
      <c r="T919" s="298"/>
      <c r="U919" s="298"/>
      <c r="V919" s="297"/>
      <c r="W919" s="298"/>
      <c r="X919" s="298"/>
      <c r="Y919" s="298"/>
      <c r="Z919" s="298"/>
      <c r="AA919" s="298"/>
      <c r="AB919" s="55"/>
      <c r="AC919" s="155"/>
    </row>
    <row r="920" ht="15.75" customHeight="1">
      <c r="A920" s="295"/>
      <c r="B920" s="296"/>
      <c r="C920" s="296"/>
      <c r="D920" s="296"/>
      <c r="E920" s="296"/>
      <c r="F920" s="296"/>
      <c r="G920" s="296"/>
      <c r="H920" s="296"/>
      <c r="I920" s="296"/>
      <c r="J920" s="295"/>
      <c r="K920" s="296"/>
      <c r="L920" s="296"/>
      <c r="M920" s="296"/>
      <c r="N920" s="297"/>
      <c r="O920" s="296"/>
      <c r="P920" s="296"/>
      <c r="Q920" s="298"/>
      <c r="R920" s="296"/>
      <c r="S920" s="296"/>
      <c r="T920" s="298"/>
      <c r="U920" s="298"/>
      <c r="V920" s="297"/>
      <c r="W920" s="298"/>
      <c r="X920" s="298"/>
      <c r="Y920" s="298"/>
      <c r="Z920" s="298"/>
      <c r="AA920" s="298"/>
      <c r="AB920" s="55"/>
      <c r="AC920" s="155"/>
    </row>
    <row r="921" ht="15.75" customHeight="1">
      <c r="A921" s="295"/>
      <c r="B921" s="296"/>
      <c r="C921" s="296"/>
      <c r="D921" s="296"/>
      <c r="E921" s="296"/>
      <c r="F921" s="296"/>
      <c r="G921" s="296"/>
      <c r="H921" s="296"/>
      <c r="I921" s="296"/>
      <c r="J921" s="295"/>
      <c r="K921" s="296"/>
      <c r="L921" s="296"/>
      <c r="M921" s="296"/>
      <c r="N921" s="297"/>
      <c r="O921" s="296"/>
      <c r="P921" s="296"/>
      <c r="Q921" s="298"/>
      <c r="R921" s="296"/>
      <c r="S921" s="296"/>
      <c r="T921" s="298"/>
      <c r="U921" s="298"/>
      <c r="V921" s="297"/>
      <c r="W921" s="298"/>
      <c r="X921" s="298"/>
      <c r="Y921" s="298"/>
      <c r="Z921" s="298"/>
      <c r="AA921" s="298"/>
      <c r="AB921" s="55"/>
      <c r="AC921" s="155"/>
    </row>
    <row r="922" ht="15.75" customHeight="1">
      <c r="A922" s="295"/>
      <c r="B922" s="296"/>
      <c r="C922" s="296"/>
      <c r="D922" s="296"/>
      <c r="E922" s="296"/>
      <c r="F922" s="296"/>
      <c r="G922" s="296"/>
      <c r="H922" s="296"/>
      <c r="I922" s="296"/>
      <c r="J922" s="295"/>
      <c r="K922" s="296"/>
      <c r="L922" s="296"/>
      <c r="M922" s="296"/>
      <c r="N922" s="297"/>
      <c r="O922" s="296"/>
      <c r="P922" s="296"/>
      <c r="Q922" s="298"/>
      <c r="R922" s="296"/>
      <c r="S922" s="296"/>
      <c r="T922" s="298"/>
      <c r="U922" s="298"/>
      <c r="V922" s="297"/>
      <c r="W922" s="298"/>
      <c r="X922" s="298"/>
      <c r="Y922" s="298"/>
      <c r="Z922" s="298"/>
      <c r="AA922" s="298"/>
      <c r="AB922" s="55"/>
      <c r="AC922" s="155"/>
    </row>
    <row r="923" ht="15.75" customHeight="1">
      <c r="A923" s="295"/>
      <c r="B923" s="296"/>
      <c r="C923" s="296"/>
      <c r="D923" s="296"/>
      <c r="E923" s="296"/>
      <c r="F923" s="296"/>
      <c r="G923" s="296"/>
      <c r="H923" s="296"/>
      <c r="I923" s="296"/>
      <c r="J923" s="295"/>
      <c r="K923" s="296"/>
      <c r="L923" s="296"/>
      <c r="M923" s="296"/>
      <c r="N923" s="297"/>
      <c r="O923" s="296"/>
      <c r="P923" s="296"/>
      <c r="Q923" s="298"/>
      <c r="R923" s="296"/>
      <c r="S923" s="296"/>
      <c r="T923" s="298"/>
      <c r="U923" s="298"/>
      <c r="V923" s="297"/>
      <c r="W923" s="298"/>
      <c r="X923" s="298"/>
      <c r="Y923" s="298"/>
      <c r="Z923" s="298"/>
      <c r="AA923" s="298"/>
      <c r="AB923" s="55"/>
      <c r="AC923" s="155"/>
    </row>
    <row r="924" ht="15.75" customHeight="1">
      <c r="A924" s="295"/>
      <c r="B924" s="296"/>
      <c r="C924" s="296"/>
      <c r="D924" s="296"/>
      <c r="E924" s="296"/>
      <c r="F924" s="296"/>
      <c r="G924" s="296"/>
      <c r="H924" s="296"/>
      <c r="I924" s="296"/>
      <c r="J924" s="295"/>
      <c r="K924" s="296"/>
      <c r="L924" s="296"/>
      <c r="M924" s="296"/>
      <c r="N924" s="297"/>
      <c r="O924" s="296"/>
      <c r="P924" s="296"/>
      <c r="Q924" s="298"/>
      <c r="R924" s="296"/>
      <c r="S924" s="296"/>
      <c r="T924" s="298"/>
      <c r="U924" s="298"/>
      <c r="V924" s="297"/>
      <c r="W924" s="298"/>
      <c r="X924" s="298"/>
      <c r="Y924" s="298"/>
      <c r="Z924" s="298"/>
      <c r="AA924" s="298"/>
      <c r="AB924" s="55"/>
      <c r="AC924" s="155"/>
    </row>
    <row r="925" ht="15.75" customHeight="1">
      <c r="A925" s="295"/>
      <c r="B925" s="296"/>
      <c r="C925" s="296"/>
      <c r="D925" s="296"/>
      <c r="E925" s="296"/>
      <c r="F925" s="296"/>
      <c r="G925" s="296"/>
      <c r="H925" s="296"/>
      <c r="I925" s="296"/>
      <c r="J925" s="295"/>
      <c r="K925" s="296"/>
      <c r="L925" s="296"/>
      <c r="M925" s="296"/>
      <c r="N925" s="297"/>
      <c r="O925" s="296"/>
      <c r="P925" s="296"/>
      <c r="Q925" s="298"/>
      <c r="R925" s="296"/>
      <c r="S925" s="296"/>
      <c r="T925" s="298"/>
      <c r="U925" s="298"/>
      <c r="V925" s="297"/>
      <c r="W925" s="298"/>
      <c r="X925" s="298"/>
      <c r="Y925" s="298"/>
      <c r="Z925" s="298"/>
      <c r="AA925" s="298"/>
      <c r="AB925" s="55"/>
      <c r="AC925" s="155"/>
    </row>
    <row r="926" ht="15.75" customHeight="1">
      <c r="A926" s="295"/>
      <c r="B926" s="296"/>
      <c r="C926" s="296"/>
      <c r="D926" s="296"/>
      <c r="E926" s="296"/>
      <c r="F926" s="296"/>
      <c r="G926" s="296"/>
      <c r="H926" s="296"/>
      <c r="I926" s="296"/>
      <c r="J926" s="295"/>
      <c r="K926" s="296"/>
      <c r="L926" s="296"/>
      <c r="M926" s="296"/>
      <c r="N926" s="297"/>
      <c r="O926" s="296"/>
      <c r="P926" s="296"/>
      <c r="Q926" s="298"/>
      <c r="R926" s="296"/>
      <c r="S926" s="296"/>
      <c r="T926" s="298"/>
      <c r="U926" s="298"/>
      <c r="V926" s="297"/>
      <c r="W926" s="298"/>
      <c r="X926" s="298"/>
      <c r="Y926" s="298"/>
      <c r="Z926" s="298"/>
      <c r="AA926" s="298"/>
      <c r="AB926" s="55"/>
      <c r="AC926" s="155"/>
    </row>
    <row r="927" ht="15.75" customHeight="1">
      <c r="A927" s="295"/>
      <c r="B927" s="296"/>
      <c r="C927" s="296"/>
      <c r="D927" s="296"/>
      <c r="E927" s="296"/>
      <c r="F927" s="296"/>
      <c r="G927" s="296"/>
      <c r="H927" s="296"/>
      <c r="I927" s="296"/>
      <c r="J927" s="295"/>
      <c r="K927" s="296"/>
      <c r="L927" s="296"/>
      <c r="M927" s="296"/>
      <c r="N927" s="297"/>
      <c r="O927" s="296"/>
      <c r="P927" s="296"/>
      <c r="Q927" s="298"/>
      <c r="R927" s="296"/>
      <c r="S927" s="296"/>
      <c r="T927" s="298"/>
      <c r="U927" s="298"/>
      <c r="V927" s="297"/>
      <c r="W927" s="298"/>
      <c r="X927" s="298"/>
      <c r="Y927" s="298"/>
      <c r="Z927" s="298"/>
      <c r="AA927" s="298"/>
      <c r="AB927" s="55"/>
      <c r="AC927" s="155"/>
    </row>
    <row r="928" ht="15.75" customHeight="1">
      <c r="A928" s="295"/>
      <c r="B928" s="296"/>
      <c r="C928" s="296"/>
      <c r="D928" s="296"/>
      <c r="E928" s="296"/>
      <c r="F928" s="296"/>
      <c r="G928" s="296"/>
      <c r="H928" s="296"/>
      <c r="I928" s="296"/>
      <c r="J928" s="295"/>
      <c r="K928" s="296"/>
      <c r="L928" s="296"/>
      <c r="M928" s="296"/>
      <c r="N928" s="297"/>
      <c r="O928" s="296"/>
      <c r="P928" s="296"/>
      <c r="Q928" s="298"/>
      <c r="R928" s="296"/>
      <c r="S928" s="296"/>
      <c r="T928" s="298"/>
      <c r="U928" s="298"/>
      <c r="V928" s="297"/>
      <c r="W928" s="298"/>
      <c r="X928" s="298"/>
      <c r="Y928" s="298"/>
      <c r="Z928" s="298"/>
      <c r="AA928" s="298"/>
      <c r="AB928" s="55"/>
      <c r="AC928" s="155"/>
    </row>
    <row r="929" ht="15.75" customHeight="1">
      <c r="A929" s="295"/>
      <c r="B929" s="296"/>
      <c r="C929" s="296"/>
      <c r="D929" s="296"/>
      <c r="E929" s="296"/>
      <c r="F929" s="296"/>
      <c r="G929" s="296"/>
      <c r="H929" s="296"/>
      <c r="I929" s="296"/>
      <c r="J929" s="295"/>
      <c r="K929" s="296"/>
      <c r="L929" s="296"/>
      <c r="M929" s="296"/>
      <c r="N929" s="297"/>
      <c r="O929" s="296"/>
      <c r="P929" s="296"/>
      <c r="Q929" s="298"/>
      <c r="R929" s="296"/>
      <c r="S929" s="296"/>
      <c r="T929" s="298"/>
      <c r="U929" s="298"/>
      <c r="V929" s="297"/>
      <c r="W929" s="298"/>
      <c r="X929" s="298"/>
      <c r="Y929" s="298"/>
      <c r="Z929" s="298"/>
      <c r="AA929" s="298"/>
      <c r="AB929" s="55"/>
      <c r="AC929" s="155"/>
    </row>
    <row r="930" ht="15.75" customHeight="1">
      <c r="A930" s="295"/>
      <c r="B930" s="296"/>
      <c r="C930" s="296"/>
      <c r="D930" s="296"/>
      <c r="E930" s="296"/>
      <c r="F930" s="296"/>
      <c r="G930" s="296"/>
      <c r="H930" s="296"/>
      <c r="I930" s="296"/>
      <c r="J930" s="295"/>
      <c r="K930" s="296"/>
      <c r="L930" s="296"/>
      <c r="M930" s="296"/>
      <c r="N930" s="297"/>
      <c r="O930" s="296"/>
      <c r="P930" s="296"/>
      <c r="Q930" s="298"/>
      <c r="R930" s="296"/>
      <c r="S930" s="296"/>
      <c r="T930" s="298"/>
      <c r="U930" s="298"/>
      <c r="V930" s="297"/>
      <c r="W930" s="298"/>
      <c r="X930" s="298"/>
      <c r="Y930" s="298"/>
      <c r="Z930" s="298"/>
      <c r="AA930" s="298"/>
      <c r="AB930" s="55"/>
      <c r="AC930" s="155"/>
    </row>
    <row r="931" ht="15.75" customHeight="1">
      <c r="A931" s="295"/>
      <c r="B931" s="296"/>
      <c r="C931" s="296"/>
      <c r="D931" s="296"/>
      <c r="E931" s="296"/>
      <c r="F931" s="296"/>
      <c r="G931" s="296"/>
      <c r="H931" s="296"/>
      <c r="I931" s="296"/>
      <c r="J931" s="295"/>
      <c r="K931" s="296"/>
      <c r="L931" s="296"/>
      <c r="M931" s="296"/>
      <c r="N931" s="297"/>
      <c r="O931" s="296"/>
      <c r="P931" s="296"/>
      <c r="Q931" s="298"/>
      <c r="R931" s="296"/>
      <c r="S931" s="296"/>
      <c r="T931" s="298"/>
      <c r="U931" s="298"/>
      <c r="V931" s="297"/>
      <c r="W931" s="298"/>
      <c r="X931" s="298"/>
      <c r="Y931" s="298"/>
      <c r="Z931" s="298"/>
      <c r="AA931" s="298"/>
      <c r="AB931" s="55"/>
      <c r="AC931" s="155"/>
    </row>
    <row r="932" ht="15.75" customHeight="1">
      <c r="A932" s="295"/>
      <c r="B932" s="296"/>
      <c r="C932" s="296"/>
      <c r="D932" s="296"/>
      <c r="E932" s="296"/>
      <c r="F932" s="296"/>
      <c r="G932" s="296"/>
      <c r="H932" s="296"/>
      <c r="I932" s="296"/>
      <c r="J932" s="295"/>
      <c r="K932" s="296"/>
      <c r="L932" s="296"/>
      <c r="M932" s="296"/>
      <c r="N932" s="297"/>
      <c r="O932" s="296"/>
      <c r="P932" s="296"/>
      <c r="Q932" s="298"/>
      <c r="R932" s="296"/>
      <c r="S932" s="296"/>
      <c r="T932" s="298"/>
      <c r="U932" s="298"/>
      <c r="V932" s="297"/>
      <c r="W932" s="298"/>
      <c r="X932" s="298"/>
      <c r="Y932" s="298"/>
      <c r="Z932" s="298"/>
      <c r="AA932" s="298"/>
      <c r="AB932" s="55"/>
      <c r="AC932" s="155"/>
    </row>
    <row r="933" ht="15.75" customHeight="1">
      <c r="A933" s="295"/>
      <c r="B933" s="296"/>
      <c r="C933" s="296"/>
      <c r="D933" s="296"/>
      <c r="E933" s="296"/>
      <c r="F933" s="296"/>
      <c r="G933" s="296"/>
      <c r="H933" s="296"/>
      <c r="I933" s="296"/>
      <c r="J933" s="295"/>
      <c r="K933" s="296"/>
      <c r="L933" s="296"/>
      <c r="M933" s="296"/>
      <c r="N933" s="297"/>
      <c r="O933" s="296"/>
      <c r="P933" s="296"/>
      <c r="Q933" s="298"/>
      <c r="R933" s="296"/>
      <c r="S933" s="296"/>
      <c r="T933" s="298"/>
      <c r="U933" s="298"/>
      <c r="V933" s="297"/>
      <c r="W933" s="298"/>
      <c r="X933" s="298"/>
      <c r="Y933" s="298"/>
      <c r="Z933" s="298"/>
      <c r="AA933" s="298"/>
      <c r="AB933" s="55"/>
      <c r="AC933" s="155"/>
    </row>
    <row r="934" ht="15.75" customHeight="1">
      <c r="A934" s="295"/>
      <c r="B934" s="296"/>
      <c r="C934" s="296"/>
      <c r="D934" s="296"/>
      <c r="E934" s="296"/>
      <c r="F934" s="296"/>
      <c r="G934" s="296"/>
      <c r="H934" s="296"/>
      <c r="I934" s="296"/>
      <c r="J934" s="295"/>
      <c r="K934" s="296"/>
      <c r="L934" s="296"/>
      <c r="M934" s="296"/>
      <c r="N934" s="297"/>
      <c r="O934" s="296"/>
      <c r="P934" s="296"/>
      <c r="Q934" s="298"/>
      <c r="R934" s="296"/>
      <c r="S934" s="296"/>
      <c r="T934" s="298"/>
      <c r="U934" s="298"/>
      <c r="V934" s="297"/>
      <c r="W934" s="298"/>
      <c r="X934" s="298"/>
      <c r="Y934" s="298"/>
      <c r="Z934" s="298"/>
      <c r="AA934" s="298"/>
      <c r="AB934" s="55"/>
      <c r="AC934" s="155"/>
    </row>
    <row r="935" ht="15.75" customHeight="1">
      <c r="A935" s="295"/>
      <c r="B935" s="296"/>
      <c r="C935" s="296"/>
      <c r="D935" s="296"/>
      <c r="E935" s="296"/>
      <c r="F935" s="296"/>
      <c r="G935" s="296"/>
      <c r="H935" s="296"/>
      <c r="I935" s="296"/>
      <c r="J935" s="295"/>
      <c r="K935" s="296"/>
      <c r="L935" s="296"/>
      <c r="M935" s="296"/>
      <c r="N935" s="297"/>
      <c r="O935" s="296"/>
      <c r="P935" s="296"/>
      <c r="Q935" s="298"/>
      <c r="R935" s="296"/>
      <c r="S935" s="296"/>
      <c r="T935" s="298"/>
      <c r="U935" s="298"/>
      <c r="V935" s="297"/>
      <c r="W935" s="298"/>
      <c r="X935" s="298"/>
      <c r="Y935" s="298"/>
      <c r="Z935" s="298"/>
      <c r="AA935" s="298"/>
      <c r="AB935" s="55"/>
      <c r="AC935" s="155"/>
    </row>
    <row r="936" ht="15.75" customHeight="1">
      <c r="A936" s="295"/>
      <c r="B936" s="296"/>
      <c r="C936" s="296"/>
      <c r="D936" s="296"/>
      <c r="E936" s="296"/>
      <c r="F936" s="296"/>
      <c r="G936" s="296"/>
      <c r="H936" s="296"/>
      <c r="I936" s="296"/>
      <c r="J936" s="295"/>
      <c r="K936" s="296"/>
      <c r="L936" s="296"/>
      <c r="M936" s="296"/>
      <c r="N936" s="297"/>
      <c r="O936" s="296"/>
      <c r="P936" s="296"/>
      <c r="Q936" s="298"/>
      <c r="R936" s="296"/>
      <c r="S936" s="296"/>
      <c r="T936" s="298"/>
      <c r="U936" s="298"/>
      <c r="V936" s="297"/>
      <c r="W936" s="298"/>
      <c r="X936" s="298"/>
      <c r="Y936" s="298"/>
      <c r="Z936" s="298"/>
      <c r="AA936" s="298"/>
      <c r="AB936" s="55"/>
      <c r="AC936" s="155"/>
    </row>
    <row r="937" ht="15.75" customHeight="1">
      <c r="A937" s="295"/>
      <c r="B937" s="296"/>
      <c r="C937" s="296"/>
      <c r="D937" s="296"/>
      <c r="E937" s="296"/>
      <c r="F937" s="296"/>
      <c r="G937" s="296"/>
      <c r="H937" s="296"/>
      <c r="I937" s="296"/>
      <c r="J937" s="295"/>
      <c r="K937" s="296"/>
      <c r="L937" s="296"/>
      <c r="M937" s="296"/>
      <c r="N937" s="297"/>
      <c r="O937" s="296"/>
      <c r="P937" s="296"/>
      <c r="Q937" s="298"/>
      <c r="R937" s="296"/>
      <c r="S937" s="296"/>
      <c r="T937" s="298"/>
      <c r="U937" s="298"/>
      <c r="V937" s="297"/>
      <c r="W937" s="298"/>
      <c r="X937" s="298"/>
      <c r="Y937" s="298"/>
      <c r="Z937" s="298"/>
      <c r="AA937" s="298"/>
      <c r="AB937" s="55"/>
      <c r="AC937" s="155"/>
    </row>
    <row r="938" ht="15.75" customHeight="1">
      <c r="A938" s="295"/>
      <c r="B938" s="296"/>
      <c r="C938" s="296"/>
      <c r="D938" s="296"/>
      <c r="E938" s="296"/>
      <c r="F938" s="296"/>
      <c r="G938" s="296"/>
      <c r="H938" s="296"/>
      <c r="I938" s="296"/>
      <c r="J938" s="295"/>
      <c r="K938" s="296"/>
      <c r="L938" s="296"/>
      <c r="M938" s="296"/>
      <c r="N938" s="297"/>
      <c r="O938" s="296"/>
      <c r="P938" s="296"/>
      <c r="Q938" s="298"/>
      <c r="R938" s="296"/>
      <c r="S938" s="296"/>
      <c r="T938" s="298"/>
      <c r="U938" s="298"/>
      <c r="V938" s="297"/>
      <c r="W938" s="298"/>
      <c r="X938" s="298"/>
      <c r="Y938" s="298"/>
      <c r="Z938" s="298"/>
      <c r="AA938" s="298"/>
      <c r="AB938" s="55"/>
      <c r="AC938" s="155"/>
    </row>
    <row r="939" ht="15.75" customHeight="1">
      <c r="A939" s="295"/>
      <c r="B939" s="296"/>
      <c r="C939" s="296"/>
      <c r="D939" s="296"/>
      <c r="E939" s="296"/>
      <c r="F939" s="296"/>
      <c r="G939" s="296"/>
      <c r="H939" s="296"/>
      <c r="I939" s="296"/>
      <c r="J939" s="295"/>
      <c r="K939" s="296"/>
      <c r="L939" s="296"/>
      <c r="M939" s="296"/>
      <c r="N939" s="297"/>
      <c r="O939" s="296"/>
      <c r="P939" s="296"/>
      <c r="Q939" s="298"/>
      <c r="R939" s="296"/>
      <c r="S939" s="296"/>
      <c r="T939" s="298"/>
      <c r="U939" s="298"/>
      <c r="V939" s="297"/>
      <c r="W939" s="298"/>
      <c r="X939" s="298"/>
      <c r="Y939" s="298"/>
      <c r="Z939" s="298"/>
      <c r="AA939" s="298"/>
      <c r="AB939" s="55"/>
      <c r="AC939" s="155"/>
    </row>
    <row r="940" ht="15.75" customHeight="1">
      <c r="A940" s="295"/>
      <c r="B940" s="296"/>
      <c r="C940" s="296"/>
      <c r="D940" s="296"/>
      <c r="E940" s="296"/>
      <c r="F940" s="296"/>
      <c r="G940" s="296"/>
      <c r="H940" s="296"/>
      <c r="I940" s="296"/>
      <c r="J940" s="295"/>
      <c r="K940" s="296"/>
      <c r="L940" s="296"/>
      <c r="M940" s="296"/>
      <c r="N940" s="297"/>
      <c r="O940" s="296"/>
      <c r="P940" s="296"/>
      <c r="Q940" s="298"/>
      <c r="R940" s="296"/>
      <c r="S940" s="296"/>
      <c r="T940" s="298"/>
      <c r="U940" s="298"/>
      <c r="V940" s="297"/>
      <c r="W940" s="298"/>
      <c r="X940" s="298"/>
      <c r="Y940" s="298"/>
      <c r="Z940" s="298"/>
      <c r="AA940" s="298"/>
      <c r="AB940" s="55"/>
      <c r="AC940" s="155"/>
    </row>
    <row r="941" ht="15.75" customHeight="1">
      <c r="A941" s="295"/>
      <c r="B941" s="296"/>
      <c r="C941" s="296"/>
      <c r="D941" s="296"/>
      <c r="E941" s="296"/>
      <c r="F941" s="296"/>
      <c r="G941" s="296"/>
      <c r="H941" s="296"/>
      <c r="I941" s="296"/>
      <c r="J941" s="295"/>
      <c r="K941" s="296"/>
      <c r="L941" s="296"/>
      <c r="M941" s="296"/>
      <c r="N941" s="297"/>
      <c r="O941" s="296"/>
      <c r="P941" s="296"/>
      <c r="Q941" s="298"/>
      <c r="R941" s="296"/>
      <c r="S941" s="296"/>
      <c r="T941" s="298"/>
      <c r="U941" s="298"/>
      <c r="V941" s="297"/>
      <c r="W941" s="298"/>
      <c r="X941" s="298"/>
      <c r="Y941" s="298"/>
      <c r="Z941" s="298"/>
      <c r="AA941" s="298"/>
      <c r="AB941" s="55"/>
      <c r="AC941" s="155"/>
    </row>
    <row r="942" ht="15.75" customHeight="1">
      <c r="A942" s="295"/>
      <c r="B942" s="296"/>
      <c r="C942" s="296"/>
      <c r="D942" s="296"/>
      <c r="E942" s="296"/>
      <c r="F942" s="296"/>
      <c r="G942" s="296"/>
      <c r="H942" s="296"/>
      <c r="I942" s="296"/>
      <c r="J942" s="295"/>
      <c r="K942" s="296"/>
      <c r="L942" s="296"/>
      <c r="M942" s="296"/>
      <c r="N942" s="297"/>
      <c r="O942" s="296"/>
      <c r="P942" s="296"/>
      <c r="Q942" s="298"/>
      <c r="R942" s="296"/>
      <c r="S942" s="296"/>
      <c r="T942" s="298"/>
      <c r="U942" s="298"/>
      <c r="V942" s="297"/>
      <c r="W942" s="298"/>
      <c r="X942" s="298"/>
      <c r="Y942" s="298"/>
      <c r="Z942" s="298"/>
      <c r="AA942" s="298"/>
      <c r="AB942" s="55"/>
      <c r="AC942" s="155"/>
    </row>
    <row r="943" ht="15.75" customHeight="1">
      <c r="A943" s="295"/>
      <c r="B943" s="296"/>
      <c r="C943" s="296"/>
      <c r="D943" s="296"/>
      <c r="E943" s="296"/>
      <c r="F943" s="296"/>
      <c r="G943" s="296"/>
      <c r="H943" s="296"/>
      <c r="I943" s="296"/>
      <c r="J943" s="295"/>
      <c r="K943" s="296"/>
      <c r="L943" s="296"/>
      <c r="M943" s="296"/>
      <c r="N943" s="297"/>
      <c r="O943" s="296"/>
      <c r="P943" s="296"/>
      <c r="Q943" s="298"/>
      <c r="R943" s="296"/>
      <c r="S943" s="296"/>
      <c r="T943" s="298"/>
      <c r="U943" s="298"/>
      <c r="V943" s="297"/>
      <c r="W943" s="298"/>
      <c r="X943" s="298"/>
      <c r="Y943" s="298"/>
      <c r="Z943" s="298"/>
      <c r="AA943" s="298"/>
      <c r="AB943" s="55"/>
      <c r="AC943" s="155"/>
    </row>
    <row r="944" ht="15.75" customHeight="1">
      <c r="A944" s="295"/>
      <c r="B944" s="296"/>
      <c r="C944" s="296"/>
      <c r="D944" s="296"/>
      <c r="E944" s="296"/>
      <c r="F944" s="296"/>
      <c r="G944" s="296"/>
      <c r="H944" s="296"/>
      <c r="I944" s="296"/>
      <c r="J944" s="295"/>
      <c r="K944" s="296"/>
      <c r="L944" s="296"/>
      <c r="M944" s="296"/>
      <c r="N944" s="297"/>
      <c r="O944" s="296"/>
      <c r="P944" s="296"/>
      <c r="Q944" s="298"/>
      <c r="R944" s="296"/>
      <c r="S944" s="296"/>
      <c r="T944" s="298"/>
      <c r="U944" s="298"/>
      <c r="V944" s="297"/>
      <c r="W944" s="298"/>
      <c r="X944" s="298"/>
      <c r="Y944" s="298"/>
      <c r="Z944" s="298"/>
      <c r="AA944" s="298"/>
      <c r="AB944" s="55"/>
      <c r="AC944" s="155"/>
    </row>
    <row r="945" ht="15.75" customHeight="1">
      <c r="A945" s="295"/>
      <c r="B945" s="296"/>
      <c r="C945" s="296"/>
      <c r="D945" s="296"/>
      <c r="E945" s="296"/>
      <c r="F945" s="296"/>
      <c r="G945" s="296"/>
      <c r="H945" s="296"/>
      <c r="I945" s="296"/>
      <c r="J945" s="295"/>
      <c r="K945" s="296"/>
      <c r="L945" s="296"/>
      <c r="M945" s="296"/>
      <c r="N945" s="297"/>
      <c r="O945" s="296"/>
      <c r="P945" s="296"/>
      <c r="Q945" s="298"/>
      <c r="R945" s="296"/>
      <c r="S945" s="296"/>
      <c r="T945" s="298"/>
      <c r="U945" s="298"/>
      <c r="V945" s="297"/>
      <c r="W945" s="298"/>
      <c r="X945" s="298"/>
      <c r="Y945" s="298"/>
      <c r="Z945" s="298"/>
      <c r="AA945" s="298"/>
      <c r="AB945" s="55"/>
      <c r="AC945" s="155"/>
    </row>
    <row r="946" ht="15.75" customHeight="1">
      <c r="A946" s="295"/>
      <c r="B946" s="296"/>
      <c r="C946" s="296"/>
      <c r="D946" s="296"/>
      <c r="E946" s="296"/>
      <c r="F946" s="296"/>
      <c r="G946" s="296"/>
      <c r="H946" s="296"/>
      <c r="I946" s="296"/>
      <c r="J946" s="295"/>
      <c r="K946" s="296"/>
      <c r="L946" s="296"/>
      <c r="M946" s="296"/>
      <c r="N946" s="297"/>
      <c r="O946" s="296"/>
      <c r="P946" s="296"/>
      <c r="Q946" s="298"/>
      <c r="R946" s="296"/>
      <c r="S946" s="296"/>
      <c r="T946" s="298"/>
      <c r="U946" s="298"/>
      <c r="V946" s="297"/>
      <c r="W946" s="298"/>
      <c r="X946" s="298"/>
      <c r="Y946" s="298"/>
      <c r="Z946" s="298"/>
      <c r="AA946" s="298"/>
      <c r="AB946" s="55"/>
      <c r="AC946" s="155"/>
    </row>
    <row r="947" ht="15.75" customHeight="1">
      <c r="A947" s="295"/>
      <c r="B947" s="296"/>
      <c r="C947" s="296"/>
      <c r="D947" s="296"/>
      <c r="E947" s="296"/>
      <c r="F947" s="296"/>
      <c r="G947" s="296"/>
      <c r="H947" s="296"/>
      <c r="I947" s="296"/>
      <c r="J947" s="295"/>
      <c r="K947" s="296"/>
      <c r="L947" s="296"/>
      <c r="M947" s="296"/>
      <c r="N947" s="297"/>
      <c r="O947" s="296"/>
      <c r="P947" s="296"/>
      <c r="Q947" s="298"/>
      <c r="R947" s="296"/>
      <c r="S947" s="296"/>
      <c r="T947" s="298"/>
      <c r="U947" s="298"/>
      <c r="V947" s="297"/>
      <c r="W947" s="298"/>
      <c r="X947" s="298"/>
      <c r="Y947" s="298"/>
      <c r="Z947" s="298"/>
      <c r="AA947" s="298"/>
      <c r="AB947" s="55"/>
      <c r="AC947" s="155"/>
    </row>
    <row r="948" ht="15.75" customHeight="1">
      <c r="A948" s="295"/>
      <c r="B948" s="296"/>
      <c r="C948" s="296"/>
      <c r="D948" s="296"/>
      <c r="E948" s="296"/>
      <c r="F948" s="296"/>
      <c r="G948" s="296"/>
      <c r="H948" s="296"/>
      <c r="I948" s="296"/>
      <c r="J948" s="295"/>
      <c r="K948" s="296"/>
      <c r="L948" s="296"/>
      <c r="M948" s="296"/>
      <c r="N948" s="297"/>
      <c r="O948" s="296"/>
      <c r="P948" s="296"/>
      <c r="Q948" s="298"/>
      <c r="R948" s="296"/>
      <c r="S948" s="296"/>
      <c r="T948" s="298"/>
      <c r="U948" s="298"/>
      <c r="V948" s="297"/>
      <c r="W948" s="298"/>
      <c r="X948" s="298"/>
      <c r="Y948" s="298"/>
      <c r="Z948" s="298"/>
      <c r="AA948" s="298"/>
      <c r="AB948" s="55"/>
      <c r="AC948" s="155"/>
    </row>
    <row r="949" ht="15.75" customHeight="1">
      <c r="A949" s="295"/>
      <c r="B949" s="296"/>
      <c r="C949" s="296"/>
      <c r="D949" s="296"/>
      <c r="E949" s="296"/>
      <c r="F949" s="296"/>
      <c r="G949" s="296"/>
      <c r="H949" s="296"/>
      <c r="I949" s="296"/>
      <c r="J949" s="295"/>
      <c r="K949" s="296"/>
      <c r="L949" s="296"/>
      <c r="M949" s="296"/>
      <c r="N949" s="297"/>
      <c r="O949" s="296"/>
      <c r="P949" s="296"/>
      <c r="Q949" s="298"/>
      <c r="R949" s="296"/>
      <c r="S949" s="296"/>
      <c r="T949" s="298"/>
      <c r="U949" s="298"/>
      <c r="V949" s="297"/>
      <c r="W949" s="298"/>
      <c r="X949" s="298"/>
      <c r="Y949" s="298"/>
      <c r="Z949" s="298"/>
      <c r="AA949" s="298"/>
      <c r="AB949" s="55"/>
      <c r="AC949" s="155"/>
    </row>
    <row r="950" ht="15.75" customHeight="1">
      <c r="A950" s="295"/>
      <c r="B950" s="296"/>
      <c r="C950" s="296"/>
      <c r="D950" s="296"/>
      <c r="E950" s="296"/>
      <c r="F950" s="296"/>
      <c r="G950" s="296"/>
      <c r="H950" s="296"/>
      <c r="I950" s="296"/>
      <c r="J950" s="295"/>
      <c r="K950" s="296"/>
      <c r="L950" s="296"/>
      <c r="M950" s="296"/>
      <c r="N950" s="297"/>
      <c r="O950" s="296"/>
      <c r="P950" s="296"/>
      <c r="Q950" s="298"/>
      <c r="R950" s="296"/>
      <c r="S950" s="296"/>
      <c r="T950" s="298"/>
      <c r="U950" s="298"/>
      <c r="V950" s="297"/>
      <c r="W950" s="298"/>
      <c r="X950" s="298"/>
      <c r="Y950" s="298"/>
      <c r="Z950" s="298"/>
      <c r="AA950" s="298"/>
      <c r="AB950" s="55"/>
      <c r="AC950" s="155"/>
    </row>
    <row r="951" ht="15.75" customHeight="1">
      <c r="A951" s="295"/>
      <c r="B951" s="296"/>
      <c r="C951" s="296"/>
      <c r="D951" s="296"/>
      <c r="E951" s="296"/>
      <c r="F951" s="296"/>
      <c r="G951" s="296"/>
      <c r="H951" s="296"/>
      <c r="I951" s="296"/>
      <c r="J951" s="295"/>
      <c r="K951" s="296"/>
      <c r="L951" s="296"/>
      <c r="M951" s="296"/>
      <c r="N951" s="297"/>
      <c r="O951" s="296"/>
      <c r="P951" s="296"/>
      <c r="Q951" s="298"/>
      <c r="R951" s="296"/>
      <c r="S951" s="296"/>
      <c r="T951" s="298"/>
      <c r="U951" s="298"/>
      <c r="V951" s="297"/>
      <c r="W951" s="298"/>
      <c r="X951" s="298"/>
      <c r="Y951" s="298"/>
      <c r="Z951" s="298"/>
      <c r="AA951" s="298"/>
      <c r="AB951" s="55"/>
      <c r="AC951" s="155"/>
    </row>
    <row r="952" ht="15.75" customHeight="1">
      <c r="A952" s="295"/>
      <c r="B952" s="296"/>
      <c r="C952" s="296"/>
      <c r="D952" s="296"/>
      <c r="E952" s="296"/>
      <c r="F952" s="296"/>
      <c r="G952" s="296"/>
      <c r="H952" s="296"/>
      <c r="I952" s="296"/>
      <c r="J952" s="295"/>
      <c r="K952" s="296"/>
      <c r="L952" s="296"/>
      <c r="M952" s="296"/>
      <c r="N952" s="297"/>
      <c r="O952" s="296"/>
      <c r="P952" s="296"/>
      <c r="Q952" s="298"/>
      <c r="R952" s="296"/>
      <c r="S952" s="296"/>
      <c r="T952" s="298"/>
      <c r="U952" s="298"/>
      <c r="V952" s="297"/>
      <c r="W952" s="298"/>
      <c r="X952" s="298"/>
      <c r="Y952" s="298"/>
      <c r="Z952" s="298"/>
      <c r="AA952" s="298"/>
      <c r="AB952" s="55"/>
      <c r="AC952" s="155"/>
    </row>
    <row r="953" ht="15.75" customHeight="1">
      <c r="A953" s="295"/>
      <c r="B953" s="296"/>
      <c r="C953" s="296"/>
      <c r="D953" s="296"/>
      <c r="E953" s="296"/>
      <c r="F953" s="296"/>
      <c r="G953" s="296"/>
      <c r="H953" s="296"/>
      <c r="I953" s="296"/>
      <c r="J953" s="295"/>
      <c r="K953" s="296"/>
      <c r="L953" s="296"/>
      <c r="M953" s="296"/>
      <c r="N953" s="297"/>
      <c r="O953" s="296"/>
      <c r="P953" s="296"/>
      <c r="Q953" s="298"/>
      <c r="R953" s="296"/>
      <c r="S953" s="296"/>
      <c r="T953" s="298"/>
      <c r="U953" s="298"/>
      <c r="V953" s="297"/>
      <c r="W953" s="298"/>
      <c r="X953" s="298"/>
      <c r="Y953" s="298"/>
      <c r="Z953" s="298"/>
      <c r="AA953" s="298"/>
      <c r="AB953" s="55"/>
      <c r="AC953" s="155"/>
    </row>
    <row r="954" ht="15.75" customHeight="1">
      <c r="A954" s="295"/>
      <c r="B954" s="296"/>
      <c r="C954" s="296"/>
      <c r="D954" s="296"/>
      <c r="E954" s="296"/>
      <c r="F954" s="296"/>
      <c r="G954" s="296"/>
      <c r="H954" s="296"/>
      <c r="I954" s="296"/>
      <c r="J954" s="295"/>
      <c r="K954" s="296"/>
      <c r="L954" s="296"/>
      <c r="M954" s="296"/>
      <c r="N954" s="297"/>
      <c r="O954" s="296"/>
      <c r="P954" s="296"/>
      <c r="Q954" s="298"/>
      <c r="R954" s="296"/>
      <c r="S954" s="296"/>
      <c r="T954" s="298"/>
      <c r="U954" s="298"/>
      <c r="V954" s="297"/>
      <c r="W954" s="298"/>
      <c r="X954" s="298"/>
      <c r="Y954" s="298"/>
      <c r="Z954" s="298"/>
      <c r="AA954" s="298"/>
      <c r="AB954" s="55"/>
      <c r="AC954" s="155"/>
    </row>
    <row r="955" ht="15.75" customHeight="1">
      <c r="A955" s="295"/>
      <c r="B955" s="296"/>
      <c r="C955" s="296"/>
      <c r="D955" s="296"/>
      <c r="E955" s="296"/>
      <c r="F955" s="296"/>
      <c r="G955" s="296"/>
      <c r="H955" s="296"/>
      <c r="I955" s="296"/>
      <c r="J955" s="295"/>
      <c r="K955" s="296"/>
      <c r="L955" s="296"/>
      <c r="M955" s="296"/>
      <c r="N955" s="297"/>
      <c r="O955" s="296"/>
      <c r="P955" s="296"/>
      <c r="Q955" s="298"/>
      <c r="R955" s="296"/>
      <c r="S955" s="296"/>
      <c r="T955" s="298"/>
      <c r="U955" s="298"/>
      <c r="V955" s="297"/>
      <c r="W955" s="298"/>
      <c r="X955" s="298"/>
      <c r="Y955" s="298"/>
      <c r="Z955" s="298"/>
      <c r="AA955" s="298"/>
      <c r="AB955" s="55"/>
      <c r="AC955" s="155"/>
    </row>
    <row r="956" ht="15.75" customHeight="1">
      <c r="A956" s="295"/>
      <c r="B956" s="296"/>
      <c r="C956" s="296"/>
      <c r="D956" s="296"/>
      <c r="E956" s="296"/>
      <c r="F956" s="296"/>
      <c r="G956" s="296"/>
      <c r="H956" s="296"/>
      <c r="I956" s="296"/>
      <c r="J956" s="295"/>
      <c r="K956" s="296"/>
      <c r="L956" s="296"/>
      <c r="M956" s="296"/>
      <c r="N956" s="297"/>
      <c r="O956" s="296"/>
      <c r="P956" s="296"/>
      <c r="Q956" s="298"/>
      <c r="R956" s="296"/>
      <c r="S956" s="296"/>
      <c r="T956" s="298"/>
      <c r="U956" s="298"/>
      <c r="V956" s="297"/>
      <c r="W956" s="298"/>
      <c r="X956" s="298"/>
      <c r="Y956" s="298"/>
      <c r="Z956" s="298"/>
      <c r="AA956" s="298"/>
      <c r="AB956" s="55"/>
      <c r="AC956" s="155"/>
    </row>
    <row r="957" ht="15.75" customHeight="1">
      <c r="A957" s="295"/>
      <c r="B957" s="296"/>
      <c r="C957" s="296"/>
      <c r="D957" s="296"/>
      <c r="E957" s="296"/>
      <c r="F957" s="296"/>
      <c r="G957" s="296"/>
      <c r="H957" s="296"/>
      <c r="I957" s="296"/>
      <c r="J957" s="295"/>
      <c r="K957" s="296"/>
      <c r="L957" s="296"/>
      <c r="M957" s="296"/>
      <c r="N957" s="297"/>
      <c r="O957" s="296"/>
      <c r="P957" s="296"/>
      <c r="Q957" s="298"/>
      <c r="R957" s="296"/>
      <c r="S957" s="296"/>
      <c r="T957" s="298"/>
      <c r="U957" s="298"/>
      <c r="V957" s="297"/>
      <c r="W957" s="298"/>
      <c r="X957" s="298"/>
      <c r="Y957" s="298"/>
      <c r="Z957" s="298"/>
      <c r="AA957" s="298"/>
      <c r="AB957" s="55"/>
      <c r="AC957" s="155"/>
    </row>
    <row r="958" ht="15.75" customHeight="1">
      <c r="A958" s="295"/>
      <c r="B958" s="296"/>
      <c r="C958" s="296"/>
      <c r="D958" s="296"/>
      <c r="E958" s="296"/>
      <c r="F958" s="296"/>
      <c r="G958" s="296"/>
      <c r="H958" s="296"/>
      <c r="I958" s="296"/>
      <c r="J958" s="295"/>
      <c r="K958" s="296"/>
      <c r="L958" s="296"/>
      <c r="M958" s="296"/>
      <c r="N958" s="297"/>
      <c r="O958" s="296"/>
      <c r="P958" s="296"/>
      <c r="Q958" s="298"/>
      <c r="R958" s="296"/>
      <c r="S958" s="296"/>
      <c r="T958" s="298"/>
      <c r="U958" s="298"/>
      <c r="V958" s="297"/>
      <c r="W958" s="298"/>
      <c r="X958" s="298"/>
      <c r="Y958" s="298"/>
      <c r="Z958" s="298"/>
      <c r="AA958" s="298"/>
      <c r="AB958" s="55"/>
      <c r="AC958" s="155"/>
    </row>
    <row r="959" ht="15.75" customHeight="1">
      <c r="A959" s="295"/>
      <c r="B959" s="296"/>
      <c r="C959" s="296"/>
      <c r="D959" s="296"/>
      <c r="E959" s="296"/>
      <c r="F959" s="296"/>
      <c r="G959" s="296"/>
      <c r="H959" s="296"/>
      <c r="I959" s="296"/>
      <c r="J959" s="295"/>
      <c r="K959" s="296"/>
      <c r="L959" s="296"/>
      <c r="M959" s="296"/>
      <c r="N959" s="297"/>
      <c r="O959" s="296"/>
      <c r="P959" s="296"/>
      <c r="Q959" s="298"/>
      <c r="R959" s="296"/>
      <c r="S959" s="296"/>
      <c r="T959" s="298"/>
      <c r="U959" s="298"/>
      <c r="V959" s="297"/>
      <c r="W959" s="298"/>
      <c r="X959" s="298"/>
      <c r="Y959" s="298"/>
      <c r="Z959" s="298"/>
      <c r="AA959" s="298"/>
      <c r="AB959" s="55"/>
      <c r="AC959" s="155"/>
    </row>
    <row r="960" ht="15.75" customHeight="1">
      <c r="A960" s="295"/>
      <c r="B960" s="296"/>
      <c r="C960" s="296"/>
      <c r="D960" s="296"/>
      <c r="E960" s="296"/>
      <c r="F960" s="296"/>
      <c r="G960" s="296"/>
      <c r="H960" s="296"/>
      <c r="I960" s="296"/>
      <c r="J960" s="295"/>
      <c r="K960" s="296"/>
      <c r="L960" s="296"/>
      <c r="M960" s="296"/>
      <c r="N960" s="297"/>
      <c r="O960" s="296"/>
      <c r="P960" s="296"/>
      <c r="Q960" s="298"/>
      <c r="R960" s="296"/>
      <c r="S960" s="296"/>
      <c r="T960" s="298"/>
      <c r="U960" s="298"/>
      <c r="V960" s="297"/>
      <c r="W960" s="298"/>
      <c r="X960" s="298"/>
      <c r="Y960" s="298"/>
      <c r="Z960" s="298"/>
      <c r="AA960" s="298"/>
      <c r="AB960" s="55"/>
      <c r="AC960" s="155"/>
    </row>
    <row r="961" ht="15.75" customHeight="1">
      <c r="A961" s="295"/>
      <c r="B961" s="296"/>
      <c r="C961" s="296"/>
      <c r="D961" s="296"/>
      <c r="E961" s="296"/>
      <c r="F961" s="296"/>
      <c r="G961" s="296"/>
      <c r="H961" s="296"/>
      <c r="I961" s="296"/>
      <c r="J961" s="295"/>
      <c r="K961" s="296"/>
      <c r="L961" s="296"/>
      <c r="M961" s="296"/>
      <c r="N961" s="297"/>
      <c r="O961" s="296"/>
      <c r="P961" s="296"/>
      <c r="Q961" s="298"/>
      <c r="R961" s="296"/>
      <c r="S961" s="296"/>
      <c r="T961" s="298"/>
      <c r="U961" s="298"/>
      <c r="V961" s="297"/>
      <c r="W961" s="298"/>
      <c r="X961" s="298"/>
      <c r="Y961" s="298"/>
      <c r="Z961" s="298"/>
      <c r="AA961" s="298"/>
      <c r="AB961" s="55"/>
      <c r="AC961" s="155"/>
    </row>
    <row r="962" ht="15.75" customHeight="1">
      <c r="A962" s="295"/>
      <c r="B962" s="296"/>
      <c r="C962" s="296"/>
      <c r="D962" s="296"/>
      <c r="E962" s="296"/>
      <c r="F962" s="296"/>
      <c r="G962" s="296"/>
      <c r="H962" s="296"/>
      <c r="I962" s="296"/>
      <c r="J962" s="295"/>
      <c r="K962" s="296"/>
      <c r="L962" s="296"/>
      <c r="M962" s="296"/>
      <c r="N962" s="297"/>
      <c r="O962" s="296"/>
      <c r="P962" s="296"/>
      <c r="Q962" s="298"/>
      <c r="R962" s="296"/>
      <c r="S962" s="296"/>
      <c r="T962" s="298"/>
      <c r="U962" s="298"/>
      <c r="V962" s="297"/>
      <c r="W962" s="298"/>
      <c r="X962" s="298"/>
      <c r="Y962" s="298"/>
      <c r="Z962" s="298"/>
      <c r="AA962" s="298"/>
      <c r="AB962" s="55"/>
      <c r="AC962" s="155"/>
    </row>
    <row r="963" ht="15.75" customHeight="1">
      <c r="A963" s="295"/>
      <c r="B963" s="296"/>
      <c r="C963" s="296"/>
      <c r="D963" s="296"/>
      <c r="E963" s="296"/>
      <c r="F963" s="296"/>
      <c r="G963" s="296"/>
      <c r="H963" s="296"/>
      <c r="I963" s="296"/>
      <c r="J963" s="295"/>
      <c r="K963" s="296"/>
      <c r="L963" s="296"/>
      <c r="M963" s="296"/>
      <c r="N963" s="297"/>
      <c r="O963" s="296"/>
      <c r="P963" s="296"/>
      <c r="Q963" s="298"/>
      <c r="R963" s="296"/>
      <c r="S963" s="296"/>
      <c r="T963" s="298"/>
      <c r="U963" s="298"/>
      <c r="V963" s="297"/>
      <c r="W963" s="298"/>
      <c r="X963" s="298"/>
      <c r="Y963" s="298"/>
      <c r="Z963" s="298"/>
      <c r="AA963" s="298"/>
      <c r="AB963" s="55"/>
      <c r="AC963" s="155"/>
    </row>
    <row r="964" ht="15.75" customHeight="1">
      <c r="A964" s="295"/>
      <c r="B964" s="296"/>
      <c r="C964" s="296"/>
      <c r="D964" s="296"/>
      <c r="E964" s="296"/>
      <c r="F964" s="296"/>
      <c r="G964" s="296"/>
      <c r="H964" s="296"/>
      <c r="I964" s="296"/>
      <c r="J964" s="295"/>
      <c r="K964" s="296"/>
      <c r="L964" s="296"/>
      <c r="M964" s="296"/>
      <c r="N964" s="297"/>
      <c r="O964" s="296"/>
      <c r="P964" s="296"/>
      <c r="Q964" s="298"/>
      <c r="R964" s="296"/>
      <c r="S964" s="296"/>
      <c r="T964" s="298"/>
      <c r="U964" s="298"/>
      <c r="V964" s="297"/>
      <c r="W964" s="298"/>
      <c r="X964" s="298"/>
      <c r="Y964" s="298"/>
      <c r="Z964" s="298"/>
      <c r="AA964" s="298"/>
      <c r="AB964" s="55"/>
      <c r="AC964" s="155"/>
    </row>
    <row r="965" ht="15.75" customHeight="1">
      <c r="A965" s="295"/>
      <c r="B965" s="296"/>
      <c r="C965" s="296"/>
      <c r="D965" s="296"/>
      <c r="E965" s="296"/>
      <c r="F965" s="296"/>
      <c r="G965" s="296"/>
      <c r="H965" s="296"/>
      <c r="I965" s="296"/>
      <c r="J965" s="295"/>
      <c r="K965" s="296"/>
      <c r="L965" s="296"/>
      <c r="M965" s="296"/>
      <c r="N965" s="297"/>
      <c r="O965" s="296"/>
      <c r="P965" s="296"/>
      <c r="Q965" s="298"/>
      <c r="R965" s="296"/>
      <c r="S965" s="296"/>
      <c r="T965" s="298"/>
      <c r="U965" s="298"/>
      <c r="V965" s="297"/>
      <c r="W965" s="298"/>
      <c r="X965" s="298"/>
      <c r="Y965" s="298"/>
      <c r="Z965" s="298"/>
      <c r="AA965" s="298"/>
      <c r="AB965" s="55"/>
      <c r="AC965" s="155"/>
    </row>
    <row r="966" ht="15.75" customHeight="1">
      <c r="A966" s="295"/>
      <c r="B966" s="296"/>
      <c r="C966" s="296"/>
      <c r="D966" s="296"/>
      <c r="E966" s="296"/>
      <c r="F966" s="296"/>
      <c r="G966" s="296"/>
      <c r="H966" s="296"/>
      <c r="I966" s="296"/>
      <c r="J966" s="295"/>
      <c r="K966" s="296"/>
      <c r="L966" s="296"/>
      <c r="M966" s="296"/>
      <c r="N966" s="297"/>
      <c r="O966" s="296"/>
      <c r="P966" s="296"/>
      <c r="Q966" s="298"/>
      <c r="R966" s="296"/>
      <c r="S966" s="296"/>
      <c r="T966" s="298"/>
      <c r="U966" s="298"/>
      <c r="V966" s="297"/>
      <c r="W966" s="298"/>
      <c r="X966" s="298"/>
      <c r="Y966" s="298"/>
      <c r="Z966" s="298"/>
      <c r="AA966" s="298"/>
      <c r="AB966" s="55"/>
      <c r="AC966" s="155"/>
    </row>
    <row r="967" ht="15.75" customHeight="1">
      <c r="A967" s="295"/>
      <c r="B967" s="296"/>
      <c r="C967" s="296"/>
      <c r="D967" s="296"/>
      <c r="E967" s="296"/>
      <c r="F967" s="296"/>
      <c r="G967" s="296"/>
      <c r="H967" s="296"/>
      <c r="I967" s="296"/>
      <c r="J967" s="295"/>
      <c r="K967" s="296"/>
      <c r="L967" s="296"/>
      <c r="M967" s="296"/>
      <c r="N967" s="297"/>
      <c r="O967" s="296"/>
      <c r="P967" s="296"/>
      <c r="Q967" s="298"/>
      <c r="R967" s="296"/>
      <c r="S967" s="296"/>
      <c r="T967" s="298"/>
      <c r="U967" s="298"/>
      <c r="V967" s="297"/>
      <c r="W967" s="298"/>
      <c r="X967" s="298"/>
      <c r="Y967" s="298"/>
      <c r="Z967" s="298"/>
      <c r="AA967" s="298"/>
      <c r="AB967" s="55"/>
      <c r="AC967" s="155"/>
    </row>
    <row r="968" ht="15.75" customHeight="1">
      <c r="A968" s="295"/>
      <c r="B968" s="296"/>
      <c r="C968" s="296"/>
      <c r="D968" s="296"/>
      <c r="E968" s="296"/>
      <c r="F968" s="296"/>
      <c r="G968" s="296"/>
      <c r="H968" s="296"/>
      <c r="I968" s="296"/>
      <c r="J968" s="295"/>
      <c r="K968" s="296"/>
      <c r="L968" s="296"/>
      <c r="M968" s="296"/>
      <c r="N968" s="297"/>
      <c r="O968" s="296"/>
      <c r="P968" s="296"/>
      <c r="Q968" s="298"/>
      <c r="R968" s="296"/>
      <c r="S968" s="296"/>
      <c r="T968" s="298"/>
      <c r="U968" s="298"/>
      <c r="V968" s="297"/>
      <c r="W968" s="298"/>
      <c r="X968" s="298"/>
      <c r="Y968" s="298"/>
      <c r="Z968" s="298"/>
      <c r="AA968" s="298"/>
      <c r="AB968" s="55"/>
      <c r="AC968" s="155"/>
    </row>
    <row r="969" ht="15.75" customHeight="1">
      <c r="A969" s="295"/>
      <c r="B969" s="296"/>
      <c r="C969" s="296"/>
      <c r="D969" s="296"/>
      <c r="E969" s="296"/>
      <c r="F969" s="296"/>
      <c r="G969" s="296"/>
      <c r="H969" s="296"/>
      <c r="I969" s="296"/>
      <c r="J969" s="295"/>
      <c r="K969" s="296"/>
      <c r="L969" s="296"/>
      <c r="M969" s="296"/>
      <c r="N969" s="297"/>
      <c r="O969" s="296"/>
      <c r="P969" s="296"/>
      <c r="Q969" s="298"/>
      <c r="R969" s="296"/>
      <c r="S969" s="296"/>
      <c r="T969" s="298"/>
      <c r="U969" s="298"/>
      <c r="V969" s="297"/>
      <c r="W969" s="298"/>
      <c r="X969" s="298"/>
      <c r="Y969" s="298"/>
      <c r="Z969" s="298"/>
      <c r="AA969" s="298"/>
      <c r="AB969" s="55"/>
      <c r="AC969" s="155"/>
    </row>
    <row r="970" ht="15.75" customHeight="1">
      <c r="A970" s="295"/>
      <c r="B970" s="296"/>
      <c r="C970" s="296"/>
      <c r="D970" s="296"/>
      <c r="E970" s="296"/>
      <c r="F970" s="296"/>
      <c r="G970" s="296"/>
      <c r="H970" s="296"/>
      <c r="I970" s="296"/>
      <c r="J970" s="295"/>
      <c r="K970" s="296"/>
      <c r="L970" s="296"/>
      <c r="M970" s="296"/>
      <c r="N970" s="297"/>
      <c r="O970" s="296"/>
      <c r="P970" s="296"/>
      <c r="Q970" s="298"/>
      <c r="R970" s="296"/>
      <c r="S970" s="296"/>
      <c r="T970" s="298"/>
      <c r="U970" s="298"/>
      <c r="V970" s="297"/>
      <c r="W970" s="298"/>
      <c r="X970" s="298"/>
      <c r="Y970" s="298"/>
      <c r="Z970" s="298"/>
      <c r="AA970" s="298"/>
      <c r="AB970" s="55"/>
      <c r="AC970" s="155"/>
    </row>
    <row r="971" ht="15.75" customHeight="1">
      <c r="A971" s="295"/>
      <c r="B971" s="296"/>
      <c r="C971" s="296"/>
      <c r="D971" s="296"/>
      <c r="E971" s="296"/>
      <c r="F971" s="296"/>
      <c r="G971" s="296"/>
      <c r="H971" s="296"/>
      <c r="I971" s="296"/>
      <c r="J971" s="295"/>
      <c r="K971" s="296"/>
      <c r="L971" s="296"/>
      <c r="M971" s="296"/>
      <c r="N971" s="297"/>
      <c r="O971" s="296"/>
      <c r="P971" s="296"/>
      <c r="Q971" s="298"/>
      <c r="R971" s="296"/>
      <c r="S971" s="296"/>
      <c r="T971" s="298"/>
      <c r="U971" s="298"/>
      <c r="V971" s="297"/>
      <c r="W971" s="298"/>
      <c r="X971" s="298"/>
      <c r="Y971" s="298"/>
      <c r="Z971" s="298"/>
      <c r="AA971" s="298"/>
      <c r="AB971" s="55"/>
      <c r="AC971" s="155"/>
    </row>
    <row r="972" ht="15.75" customHeight="1">
      <c r="A972" s="295"/>
      <c r="B972" s="296"/>
      <c r="C972" s="296"/>
      <c r="D972" s="296"/>
      <c r="E972" s="296"/>
      <c r="F972" s="296"/>
      <c r="G972" s="296"/>
      <c r="H972" s="296"/>
      <c r="I972" s="296"/>
      <c r="J972" s="295"/>
      <c r="K972" s="296"/>
      <c r="L972" s="296"/>
      <c r="M972" s="296"/>
      <c r="N972" s="297"/>
      <c r="O972" s="296"/>
      <c r="P972" s="296"/>
      <c r="Q972" s="298"/>
      <c r="R972" s="296"/>
      <c r="S972" s="296"/>
      <c r="T972" s="298"/>
      <c r="U972" s="298"/>
      <c r="V972" s="297"/>
      <c r="W972" s="298"/>
      <c r="X972" s="298"/>
      <c r="Y972" s="298"/>
      <c r="Z972" s="298"/>
      <c r="AA972" s="298"/>
      <c r="AB972" s="55"/>
      <c r="AC972" s="155"/>
    </row>
    <row r="973" ht="15.75" customHeight="1">
      <c r="A973" s="295"/>
      <c r="B973" s="296"/>
      <c r="C973" s="296"/>
      <c r="D973" s="296"/>
      <c r="E973" s="296"/>
      <c r="F973" s="296"/>
      <c r="G973" s="296"/>
      <c r="H973" s="296"/>
      <c r="I973" s="296"/>
      <c r="J973" s="295"/>
      <c r="K973" s="296"/>
      <c r="L973" s="296"/>
      <c r="M973" s="296"/>
      <c r="N973" s="297"/>
      <c r="O973" s="296"/>
      <c r="P973" s="296"/>
      <c r="Q973" s="298"/>
      <c r="R973" s="296"/>
      <c r="S973" s="296"/>
      <c r="T973" s="298"/>
      <c r="U973" s="298"/>
      <c r="V973" s="297"/>
      <c r="W973" s="298"/>
      <c r="X973" s="298"/>
      <c r="Y973" s="298"/>
      <c r="Z973" s="298"/>
      <c r="AA973" s="298"/>
      <c r="AB973" s="55"/>
      <c r="AC973" s="155"/>
    </row>
    <row r="974" ht="15.75" customHeight="1">
      <c r="A974" s="295"/>
      <c r="B974" s="296"/>
      <c r="C974" s="296"/>
      <c r="D974" s="296"/>
      <c r="E974" s="296"/>
      <c r="F974" s="296"/>
      <c r="G974" s="296"/>
      <c r="H974" s="296"/>
      <c r="I974" s="296"/>
      <c r="J974" s="295"/>
      <c r="K974" s="296"/>
      <c r="L974" s="296"/>
      <c r="M974" s="296"/>
      <c r="N974" s="297"/>
      <c r="O974" s="296"/>
      <c r="P974" s="296"/>
      <c r="Q974" s="298"/>
      <c r="R974" s="296"/>
      <c r="S974" s="296"/>
      <c r="T974" s="298"/>
      <c r="U974" s="298"/>
      <c r="V974" s="297"/>
      <c r="W974" s="298"/>
      <c r="X974" s="298"/>
      <c r="Y974" s="298"/>
      <c r="Z974" s="298"/>
      <c r="AA974" s="298"/>
      <c r="AB974" s="55"/>
      <c r="AC974" s="155"/>
    </row>
    <row r="975" ht="15.75" customHeight="1">
      <c r="A975" s="295"/>
      <c r="B975" s="296"/>
      <c r="C975" s="296"/>
      <c r="D975" s="296"/>
      <c r="E975" s="296"/>
      <c r="F975" s="296"/>
      <c r="G975" s="296"/>
      <c r="H975" s="296"/>
      <c r="I975" s="296"/>
      <c r="J975" s="295"/>
      <c r="K975" s="296"/>
      <c r="L975" s="296"/>
      <c r="M975" s="296"/>
      <c r="N975" s="297"/>
      <c r="O975" s="296"/>
      <c r="P975" s="296"/>
      <c r="Q975" s="298"/>
      <c r="R975" s="296"/>
      <c r="S975" s="296"/>
      <c r="T975" s="298"/>
      <c r="U975" s="298"/>
      <c r="V975" s="297"/>
      <c r="W975" s="298"/>
      <c r="X975" s="298"/>
      <c r="Y975" s="298"/>
      <c r="Z975" s="298"/>
      <c r="AA975" s="298"/>
      <c r="AB975" s="55"/>
      <c r="AC975" s="155"/>
    </row>
    <row r="976" ht="15.75" customHeight="1">
      <c r="A976" s="295"/>
      <c r="B976" s="296"/>
      <c r="C976" s="296"/>
      <c r="D976" s="296"/>
      <c r="E976" s="296"/>
      <c r="F976" s="296"/>
      <c r="G976" s="296"/>
      <c r="H976" s="296"/>
      <c r="I976" s="296"/>
      <c r="J976" s="295"/>
      <c r="K976" s="296"/>
      <c r="L976" s="296"/>
      <c r="M976" s="296"/>
      <c r="N976" s="297"/>
      <c r="O976" s="296"/>
      <c r="P976" s="296"/>
      <c r="Q976" s="298"/>
      <c r="R976" s="296"/>
      <c r="S976" s="296"/>
      <c r="T976" s="298"/>
      <c r="U976" s="298"/>
      <c r="V976" s="297"/>
      <c r="W976" s="298"/>
      <c r="X976" s="298"/>
      <c r="Y976" s="298"/>
      <c r="Z976" s="298"/>
      <c r="AA976" s="298"/>
      <c r="AB976" s="55"/>
      <c r="AC976" s="155"/>
    </row>
    <row r="977" ht="15.75" customHeight="1">
      <c r="A977" s="295"/>
      <c r="B977" s="296"/>
      <c r="C977" s="296"/>
      <c r="D977" s="296"/>
      <c r="E977" s="296"/>
      <c r="F977" s="296"/>
      <c r="G977" s="296"/>
      <c r="H977" s="296"/>
      <c r="I977" s="296"/>
      <c r="J977" s="295"/>
      <c r="K977" s="296"/>
      <c r="L977" s="296"/>
      <c r="M977" s="296"/>
      <c r="N977" s="297"/>
      <c r="O977" s="296"/>
      <c r="P977" s="296"/>
      <c r="Q977" s="298"/>
      <c r="R977" s="296"/>
      <c r="S977" s="296"/>
      <c r="T977" s="298"/>
      <c r="U977" s="298"/>
      <c r="V977" s="297"/>
      <c r="W977" s="298"/>
      <c r="X977" s="298"/>
      <c r="Y977" s="298"/>
      <c r="Z977" s="298"/>
      <c r="AA977" s="298"/>
      <c r="AB977" s="55"/>
      <c r="AC977" s="155"/>
    </row>
    <row r="978" ht="15.75" customHeight="1">
      <c r="A978" s="295"/>
      <c r="B978" s="296"/>
      <c r="C978" s="296"/>
      <c r="D978" s="296"/>
      <c r="E978" s="296"/>
      <c r="F978" s="296"/>
      <c r="G978" s="296"/>
      <c r="H978" s="296"/>
      <c r="I978" s="296"/>
      <c r="J978" s="295"/>
      <c r="K978" s="296"/>
      <c r="L978" s="296"/>
      <c r="M978" s="296"/>
      <c r="N978" s="297"/>
      <c r="O978" s="296"/>
      <c r="P978" s="296"/>
      <c r="Q978" s="298"/>
      <c r="R978" s="296"/>
      <c r="S978" s="296"/>
      <c r="T978" s="298"/>
      <c r="U978" s="298"/>
      <c r="V978" s="297"/>
      <c r="W978" s="298"/>
      <c r="X978" s="298"/>
      <c r="Y978" s="298"/>
      <c r="Z978" s="298"/>
      <c r="AA978" s="298"/>
      <c r="AB978" s="55"/>
      <c r="AC978" s="155"/>
    </row>
    <row r="979" ht="15.75" customHeight="1">
      <c r="A979" s="295"/>
      <c r="B979" s="296"/>
      <c r="C979" s="296"/>
      <c r="D979" s="296"/>
      <c r="E979" s="296"/>
      <c r="F979" s="296"/>
      <c r="G979" s="296"/>
      <c r="H979" s="296"/>
      <c r="I979" s="296"/>
      <c r="J979" s="295"/>
      <c r="K979" s="296"/>
      <c r="L979" s="296"/>
      <c r="M979" s="296"/>
      <c r="N979" s="297"/>
      <c r="O979" s="296"/>
      <c r="P979" s="296"/>
      <c r="Q979" s="298"/>
      <c r="R979" s="296"/>
      <c r="S979" s="296"/>
      <c r="T979" s="298"/>
      <c r="U979" s="298"/>
      <c r="V979" s="297"/>
      <c r="W979" s="298"/>
      <c r="X979" s="298"/>
      <c r="Y979" s="298"/>
      <c r="Z979" s="298"/>
      <c r="AA979" s="298"/>
      <c r="AB979" s="55"/>
      <c r="AC979" s="155"/>
    </row>
    <row r="980" ht="15.75" customHeight="1">
      <c r="A980" s="295"/>
      <c r="B980" s="296"/>
      <c r="C980" s="296"/>
      <c r="D980" s="296"/>
      <c r="E980" s="296"/>
      <c r="F980" s="296"/>
      <c r="G980" s="296"/>
      <c r="H980" s="296"/>
      <c r="I980" s="296"/>
      <c r="J980" s="295"/>
      <c r="K980" s="296"/>
      <c r="L980" s="296"/>
      <c r="M980" s="296"/>
      <c r="N980" s="297"/>
      <c r="O980" s="296"/>
      <c r="P980" s="296"/>
      <c r="Q980" s="298"/>
      <c r="R980" s="296"/>
      <c r="S980" s="296"/>
      <c r="T980" s="298"/>
      <c r="U980" s="298"/>
      <c r="V980" s="297"/>
      <c r="W980" s="298"/>
      <c r="X980" s="298"/>
      <c r="Y980" s="298"/>
      <c r="Z980" s="298"/>
      <c r="AA980" s="298"/>
      <c r="AB980" s="55"/>
      <c r="AC980" s="155"/>
    </row>
    <row r="981" ht="15.75" customHeight="1">
      <c r="A981" s="295"/>
      <c r="B981" s="296"/>
      <c r="C981" s="296"/>
      <c r="D981" s="296"/>
      <c r="E981" s="296"/>
      <c r="F981" s="296"/>
      <c r="G981" s="296"/>
      <c r="H981" s="296"/>
      <c r="I981" s="296"/>
      <c r="J981" s="295"/>
      <c r="K981" s="296"/>
      <c r="L981" s="296"/>
      <c r="M981" s="296"/>
      <c r="N981" s="297"/>
      <c r="O981" s="296"/>
      <c r="P981" s="296"/>
      <c r="Q981" s="298"/>
      <c r="R981" s="296"/>
      <c r="S981" s="296"/>
      <c r="T981" s="298"/>
      <c r="U981" s="298"/>
      <c r="V981" s="297"/>
      <c r="W981" s="298"/>
      <c r="X981" s="298"/>
      <c r="Y981" s="298"/>
      <c r="Z981" s="298"/>
      <c r="AA981" s="298"/>
      <c r="AB981" s="55"/>
      <c r="AC981" s="155"/>
    </row>
    <row r="982" ht="15.75" customHeight="1">
      <c r="A982" s="295"/>
      <c r="B982" s="296"/>
      <c r="C982" s="296"/>
      <c r="D982" s="296"/>
      <c r="E982" s="296"/>
      <c r="F982" s="296"/>
      <c r="G982" s="296"/>
      <c r="H982" s="296"/>
      <c r="I982" s="296"/>
      <c r="J982" s="295"/>
      <c r="K982" s="296"/>
      <c r="L982" s="296"/>
      <c r="M982" s="296"/>
      <c r="N982" s="297"/>
      <c r="O982" s="296"/>
      <c r="P982" s="296"/>
      <c r="Q982" s="298"/>
      <c r="R982" s="296"/>
      <c r="S982" s="296"/>
      <c r="T982" s="298"/>
      <c r="U982" s="298"/>
      <c r="V982" s="297"/>
      <c r="W982" s="298"/>
      <c r="X982" s="298"/>
      <c r="Y982" s="298"/>
      <c r="Z982" s="298"/>
      <c r="AA982" s="298"/>
      <c r="AB982" s="55"/>
      <c r="AC982" s="155"/>
    </row>
    <row r="983" ht="15.75" customHeight="1">
      <c r="A983" s="295"/>
      <c r="B983" s="296"/>
      <c r="C983" s="296"/>
      <c r="D983" s="296"/>
      <c r="E983" s="296"/>
      <c r="F983" s="296"/>
      <c r="G983" s="296"/>
      <c r="H983" s="296"/>
      <c r="I983" s="296"/>
      <c r="J983" s="295"/>
      <c r="K983" s="296"/>
      <c r="L983" s="296"/>
      <c r="M983" s="296"/>
      <c r="N983" s="297"/>
      <c r="O983" s="296"/>
      <c r="P983" s="296"/>
      <c r="Q983" s="298"/>
      <c r="R983" s="296"/>
      <c r="S983" s="296"/>
      <c r="T983" s="298"/>
      <c r="U983" s="298"/>
      <c r="V983" s="297"/>
      <c r="W983" s="298"/>
      <c r="X983" s="298"/>
      <c r="Y983" s="298"/>
      <c r="Z983" s="298"/>
      <c r="AA983" s="298"/>
      <c r="AB983" s="55"/>
      <c r="AC983" s="155"/>
    </row>
    <row r="984" ht="15.75" customHeight="1">
      <c r="A984" s="295"/>
      <c r="B984" s="296"/>
      <c r="C984" s="296"/>
      <c r="D984" s="296"/>
      <c r="E984" s="296"/>
      <c r="F984" s="296"/>
      <c r="G984" s="296"/>
      <c r="H984" s="296"/>
      <c r="I984" s="296"/>
      <c r="J984" s="295"/>
      <c r="K984" s="296"/>
      <c r="L984" s="296"/>
      <c r="M984" s="296"/>
      <c r="N984" s="297"/>
      <c r="O984" s="296"/>
      <c r="P984" s="296"/>
      <c r="Q984" s="298"/>
      <c r="R984" s="296"/>
      <c r="S984" s="296"/>
      <c r="T984" s="298"/>
      <c r="U984" s="298"/>
      <c r="V984" s="297"/>
      <c r="W984" s="298"/>
      <c r="X984" s="298"/>
      <c r="Y984" s="298"/>
      <c r="Z984" s="298"/>
      <c r="AA984" s="298"/>
      <c r="AB984" s="55"/>
      <c r="AC984" s="155"/>
    </row>
    <row r="985" ht="15.75" customHeight="1">
      <c r="A985" s="295"/>
      <c r="B985" s="296"/>
      <c r="C985" s="296"/>
      <c r="D985" s="296"/>
      <c r="E985" s="296"/>
      <c r="F985" s="296"/>
      <c r="G985" s="296"/>
      <c r="H985" s="296"/>
      <c r="I985" s="296"/>
      <c r="J985" s="295"/>
      <c r="K985" s="296"/>
      <c r="L985" s="296"/>
      <c r="M985" s="296"/>
      <c r="N985" s="297"/>
      <c r="O985" s="296"/>
      <c r="P985" s="296"/>
      <c r="Q985" s="298"/>
      <c r="R985" s="296"/>
      <c r="S985" s="296"/>
      <c r="T985" s="298"/>
      <c r="U985" s="298"/>
      <c r="V985" s="297"/>
      <c r="W985" s="298"/>
      <c r="X985" s="298"/>
      <c r="Y985" s="298"/>
      <c r="Z985" s="298"/>
      <c r="AA985" s="298"/>
      <c r="AB985" s="55"/>
      <c r="AC985" s="155"/>
    </row>
    <row r="986" ht="15.75" customHeight="1">
      <c r="A986" s="295"/>
      <c r="B986" s="296"/>
      <c r="C986" s="296"/>
      <c r="D986" s="296"/>
      <c r="E986" s="296"/>
      <c r="F986" s="296"/>
      <c r="G986" s="296"/>
      <c r="H986" s="296"/>
      <c r="I986" s="296"/>
      <c r="J986" s="295"/>
      <c r="K986" s="296"/>
      <c r="L986" s="296"/>
      <c r="M986" s="296"/>
      <c r="N986" s="297"/>
      <c r="O986" s="296"/>
      <c r="P986" s="296"/>
      <c r="Q986" s="298"/>
      <c r="R986" s="296"/>
      <c r="S986" s="296"/>
      <c r="T986" s="298"/>
      <c r="U986" s="298"/>
      <c r="V986" s="297"/>
      <c r="W986" s="298"/>
      <c r="X986" s="298"/>
      <c r="Y986" s="298"/>
      <c r="Z986" s="298"/>
      <c r="AA986" s="298"/>
      <c r="AB986" s="55"/>
      <c r="AC986" s="155"/>
    </row>
    <row r="987" ht="15.75" customHeight="1">
      <c r="A987" s="295"/>
      <c r="B987" s="296"/>
      <c r="C987" s="296"/>
      <c r="D987" s="296"/>
      <c r="E987" s="296"/>
      <c r="F987" s="296"/>
      <c r="G987" s="296"/>
      <c r="H987" s="296"/>
      <c r="I987" s="296"/>
      <c r="J987" s="295"/>
      <c r="K987" s="296"/>
      <c r="L987" s="296"/>
      <c r="M987" s="296"/>
      <c r="N987" s="297"/>
      <c r="O987" s="296"/>
      <c r="P987" s="296"/>
      <c r="Q987" s="298"/>
      <c r="R987" s="296"/>
      <c r="S987" s="296"/>
      <c r="T987" s="298"/>
      <c r="U987" s="298"/>
      <c r="V987" s="297"/>
      <c r="W987" s="298"/>
      <c r="X987" s="298"/>
      <c r="Y987" s="298"/>
      <c r="Z987" s="298"/>
      <c r="AA987" s="298"/>
      <c r="AB987" s="55"/>
      <c r="AC987" s="155"/>
    </row>
    <row r="988" ht="15.75" customHeight="1">
      <c r="A988" s="295"/>
      <c r="B988" s="296"/>
      <c r="C988" s="296"/>
      <c r="D988" s="296"/>
      <c r="E988" s="296"/>
      <c r="F988" s="296"/>
      <c r="G988" s="296"/>
      <c r="H988" s="296"/>
      <c r="I988" s="296"/>
      <c r="J988" s="295"/>
      <c r="K988" s="296"/>
      <c r="L988" s="296"/>
      <c r="M988" s="296"/>
      <c r="N988" s="297"/>
      <c r="O988" s="296"/>
      <c r="P988" s="296"/>
      <c r="Q988" s="298"/>
      <c r="R988" s="296"/>
      <c r="S988" s="296"/>
      <c r="T988" s="298"/>
      <c r="U988" s="298"/>
      <c r="V988" s="297"/>
      <c r="W988" s="298"/>
      <c r="X988" s="298"/>
      <c r="Y988" s="298"/>
      <c r="Z988" s="298"/>
      <c r="AA988" s="298"/>
      <c r="AB988" s="55"/>
      <c r="AC988" s="155"/>
    </row>
    <row r="989" ht="15.75" customHeight="1">
      <c r="A989" s="295"/>
      <c r="B989" s="296"/>
      <c r="C989" s="296"/>
      <c r="D989" s="296"/>
      <c r="E989" s="296"/>
      <c r="F989" s="296"/>
      <c r="G989" s="296"/>
      <c r="H989" s="296"/>
      <c r="I989" s="296"/>
      <c r="J989" s="295"/>
      <c r="K989" s="296"/>
      <c r="L989" s="296"/>
      <c r="M989" s="296"/>
      <c r="N989" s="297"/>
      <c r="O989" s="296"/>
      <c r="P989" s="296"/>
      <c r="Q989" s="298"/>
      <c r="R989" s="296"/>
      <c r="S989" s="296"/>
      <c r="T989" s="298"/>
      <c r="U989" s="298"/>
      <c r="V989" s="297"/>
      <c r="W989" s="298"/>
      <c r="X989" s="298"/>
      <c r="Y989" s="298"/>
      <c r="Z989" s="298"/>
      <c r="AA989" s="298"/>
      <c r="AB989" s="55"/>
      <c r="AC989" s="155"/>
    </row>
    <row r="990" ht="15.75" customHeight="1">
      <c r="A990" s="295"/>
      <c r="B990" s="296"/>
      <c r="C990" s="296"/>
      <c r="D990" s="296"/>
      <c r="E990" s="296"/>
      <c r="F990" s="296"/>
      <c r="G990" s="296"/>
      <c r="H990" s="296"/>
      <c r="I990" s="296"/>
      <c r="J990" s="295"/>
      <c r="K990" s="296"/>
      <c r="L990" s="296"/>
      <c r="M990" s="296"/>
      <c r="N990" s="297"/>
      <c r="O990" s="296"/>
      <c r="P990" s="296"/>
      <c r="Q990" s="298"/>
      <c r="R990" s="296"/>
      <c r="S990" s="296"/>
      <c r="T990" s="298"/>
      <c r="U990" s="298"/>
      <c r="V990" s="297"/>
      <c r="W990" s="298"/>
      <c r="X990" s="298"/>
      <c r="Y990" s="298"/>
      <c r="Z990" s="298"/>
      <c r="AA990" s="298"/>
      <c r="AB990" s="55"/>
      <c r="AC990" s="155"/>
    </row>
    <row r="991" ht="15.75" customHeight="1">
      <c r="A991" s="295"/>
      <c r="B991" s="296"/>
      <c r="C991" s="296"/>
      <c r="D991" s="296"/>
      <c r="E991" s="296"/>
      <c r="F991" s="296"/>
      <c r="G991" s="296"/>
      <c r="H991" s="296"/>
      <c r="I991" s="296"/>
      <c r="J991" s="295"/>
      <c r="K991" s="296"/>
      <c r="L991" s="296"/>
      <c r="M991" s="296"/>
      <c r="N991" s="297"/>
      <c r="O991" s="296"/>
      <c r="P991" s="296"/>
      <c r="Q991" s="298"/>
      <c r="R991" s="296"/>
      <c r="S991" s="296"/>
      <c r="T991" s="298"/>
      <c r="U991" s="298"/>
      <c r="V991" s="297"/>
      <c r="W991" s="298"/>
      <c r="X991" s="298"/>
      <c r="Y991" s="298"/>
      <c r="Z991" s="298"/>
      <c r="AA991" s="298"/>
      <c r="AB991" s="55"/>
      <c r="AC991" s="155"/>
    </row>
    <row r="992" ht="15.75" customHeight="1">
      <c r="A992" s="295"/>
      <c r="B992" s="296"/>
      <c r="C992" s="296"/>
      <c r="D992" s="296"/>
      <c r="E992" s="296"/>
      <c r="F992" s="296"/>
      <c r="G992" s="296"/>
      <c r="H992" s="296"/>
      <c r="I992" s="296"/>
      <c r="J992" s="295"/>
      <c r="K992" s="296"/>
      <c r="L992" s="296"/>
      <c r="M992" s="296"/>
      <c r="N992" s="297"/>
      <c r="O992" s="296"/>
      <c r="P992" s="296"/>
      <c r="Q992" s="298"/>
      <c r="R992" s="296"/>
      <c r="S992" s="296"/>
      <c r="T992" s="298"/>
      <c r="U992" s="298"/>
      <c r="V992" s="297"/>
      <c r="W992" s="298"/>
      <c r="X992" s="298"/>
      <c r="Y992" s="298"/>
      <c r="Z992" s="298"/>
      <c r="AA992" s="298"/>
      <c r="AB992" s="55"/>
      <c r="AC992" s="155"/>
    </row>
    <row r="993" ht="15.75" customHeight="1">
      <c r="A993" s="295"/>
      <c r="B993" s="296"/>
      <c r="C993" s="296"/>
      <c r="D993" s="296"/>
      <c r="E993" s="296"/>
      <c r="F993" s="296"/>
      <c r="G993" s="296"/>
      <c r="H993" s="296"/>
      <c r="I993" s="296"/>
      <c r="J993" s="295"/>
      <c r="K993" s="296"/>
      <c r="L993" s="296"/>
      <c r="M993" s="296"/>
      <c r="N993" s="297"/>
      <c r="O993" s="296"/>
      <c r="P993" s="296"/>
      <c r="Q993" s="298"/>
      <c r="R993" s="296"/>
      <c r="S993" s="296"/>
      <c r="T993" s="298"/>
      <c r="U993" s="298"/>
      <c r="V993" s="297"/>
      <c r="W993" s="298"/>
      <c r="X993" s="298"/>
      <c r="Y993" s="298"/>
      <c r="Z993" s="298"/>
      <c r="AA993" s="298"/>
      <c r="AB993" s="55"/>
      <c r="AC993" s="155"/>
    </row>
    <row r="994" ht="15.75" customHeight="1">
      <c r="A994" s="295"/>
      <c r="B994" s="296"/>
      <c r="C994" s="296"/>
      <c r="D994" s="296"/>
      <c r="E994" s="296"/>
      <c r="F994" s="296"/>
      <c r="G994" s="296"/>
      <c r="H994" s="296"/>
      <c r="I994" s="296"/>
      <c r="J994" s="295"/>
      <c r="K994" s="296"/>
      <c r="L994" s="296"/>
      <c r="M994" s="296"/>
      <c r="N994" s="297"/>
      <c r="O994" s="296"/>
      <c r="P994" s="296"/>
      <c r="Q994" s="298"/>
      <c r="R994" s="296"/>
      <c r="S994" s="296"/>
      <c r="T994" s="298"/>
      <c r="U994" s="298"/>
      <c r="V994" s="297"/>
      <c r="W994" s="298"/>
      <c r="X994" s="298"/>
      <c r="Y994" s="298"/>
      <c r="Z994" s="298"/>
      <c r="AA994" s="298"/>
      <c r="AB994" s="55"/>
      <c r="AC994" s="155"/>
    </row>
    <row r="995" ht="15.75" customHeight="1">
      <c r="A995" s="295"/>
      <c r="B995" s="296"/>
      <c r="C995" s="296"/>
      <c r="D995" s="296"/>
      <c r="E995" s="296"/>
      <c r="F995" s="296"/>
      <c r="G995" s="296"/>
      <c r="H995" s="296"/>
      <c r="I995" s="296"/>
      <c r="J995" s="295"/>
      <c r="K995" s="296"/>
      <c r="L995" s="296"/>
      <c r="M995" s="296"/>
      <c r="N995" s="297"/>
      <c r="O995" s="296"/>
      <c r="P995" s="296"/>
      <c r="Q995" s="298"/>
      <c r="R995" s="296"/>
      <c r="S995" s="296"/>
      <c r="T995" s="298"/>
      <c r="U995" s="298"/>
      <c r="V995" s="297"/>
      <c r="W995" s="298"/>
      <c r="X995" s="298"/>
      <c r="Y995" s="298"/>
      <c r="Z995" s="298"/>
      <c r="AA995" s="298"/>
      <c r="AB995" s="55"/>
      <c r="AC995" s="155"/>
    </row>
    <row r="996" ht="15.75" customHeight="1">
      <c r="A996" s="295"/>
      <c r="B996" s="296"/>
      <c r="C996" s="296"/>
      <c r="D996" s="296"/>
      <c r="E996" s="296"/>
      <c r="F996" s="296"/>
      <c r="G996" s="296"/>
      <c r="H996" s="296"/>
      <c r="I996" s="296"/>
      <c r="J996" s="295"/>
      <c r="K996" s="296"/>
      <c r="L996" s="296"/>
      <c r="M996" s="296"/>
      <c r="N996" s="297"/>
      <c r="O996" s="296"/>
      <c r="P996" s="296"/>
      <c r="Q996" s="298"/>
      <c r="R996" s="296"/>
      <c r="S996" s="296"/>
      <c r="T996" s="298"/>
      <c r="U996" s="298"/>
      <c r="V996" s="297"/>
      <c r="W996" s="298"/>
      <c r="X996" s="298"/>
      <c r="Y996" s="298"/>
      <c r="Z996" s="298"/>
      <c r="AA996" s="298"/>
      <c r="AB996" s="55"/>
      <c r="AC996" s="155"/>
    </row>
    <row r="997" ht="15.75" customHeight="1">
      <c r="A997" s="295"/>
      <c r="B997" s="296"/>
      <c r="C997" s="296"/>
      <c r="D997" s="296"/>
      <c r="E997" s="296"/>
      <c r="F997" s="296"/>
      <c r="G997" s="296"/>
      <c r="H997" s="296"/>
      <c r="I997" s="296"/>
      <c r="J997" s="295"/>
      <c r="K997" s="296"/>
      <c r="L997" s="296"/>
      <c r="M997" s="296"/>
      <c r="N997" s="297"/>
      <c r="O997" s="296"/>
      <c r="P997" s="296"/>
      <c r="Q997" s="298"/>
      <c r="R997" s="296"/>
      <c r="S997" s="296"/>
      <c r="T997" s="298"/>
      <c r="U997" s="298"/>
      <c r="V997" s="297"/>
      <c r="W997" s="298"/>
      <c r="X997" s="298"/>
      <c r="Y997" s="298"/>
      <c r="Z997" s="298"/>
      <c r="AA997" s="298"/>
      <c r="AB997" s="55"/>
      <c r="AC997" s="155"/>
    </row>
    <row r="998" ht="15.75" customHeight="1">
      <c r="A998" s="295"/>
      <c r="B998" s="296"/>
      <c r="C998" s="296"/>
      <c r="D998" s="296"/>
      <c r="E998" s="296"/>
      <c r="F998" s="296"/>
      <c r="G998" s="296"/>
      <c r="H998" s="296"/>
      <c r="I998" s="296"/>
      <c r="J998" s="295"/>
      <c r="K998" s="296"/>
      <c r="L998" s="296"/>
      <c r="M998" s="296"/>
      <c r="N998" s="297"/>
      <c r="O998" s="296"/>
      <c r="P998" s="296"/>
      <c r="Q998" s="298"/>
      <c r="R998" s="296"/>
      <c r="S998" s="296"/>
      <c r="T998" s="298"/>
      <c r="U998" s="298"/>
      <c r="V998" s="297"/>
      <c r="W998" s="298"/>
      <c r="X998" s="298"/>
      <c r="Y998" s="298"/>
      <c r="Z998" s="298"/>
      <c r="AA998" s="298"/>
      <c r="AB998" s="55"/>
      <c r="AC998" s="155"/>
    </row>
    <row r="999" ht="15.75" customHeight="1">
      <c r="A999" s="295"/>
      <c r="B999" s="296"/>
      <c r="C999" s="296"/>
      <c r="D999" s="296"/>
      <c r="E999" s="296"/>
      <c r="F999" s="296"/>
      <c r="G999" s="296"/>
      <c r="H999" s="296"/>
      <c r="I999" s="296"/>
      <c r="J999" s="295"/>
      <c r="K999" s="296"/>
      <c r="L999" s="296"/>
      <c r="M999" s="296"/>
      <c r="N999" s="297"/>
      <c r="O999" s="296"/>
      <c r="P999" s="296"/>
      <c r="Q999" s="298"/>
      <c r="R999" s="296"/>
      <c r="S999" s="296"/>
      <c r="T999" s="298"/>
      <c r="U999" s="298"/>
      <c r="V999" s="297"/>
      <c r="W999" s="298"/>
      <c r="X999" s="298"/>
      <c r="Y999" s="298"/>
      <c r="Z999" s="298"/>
      <c r="AA999" s="298"/>
      <c r="AB999" s="55"/>
      <c r="AC999" s="155"/>
    </row>
    <row r="1000" ht="15.75" customHeight="1">
      <c r="A1000" s="295"/>
      <c r="B1000" s="296"/>
      <c r="C1000" s="296"/>
      <c r="D1000" s="296"/>
      <c r="E1000" s="296"/>
      <c r="F1000" s="296"/>
      <c r="G1000" s="296"/>
      <c r="H1000" s="296"/>
      <c r="I1000" s="296"/>
      <c r="J1000" s="295"/>
      <c r="K1000" s="296"/>
      <c r="L1000" s="296"/>
      <c r="M1000" s="296"/>
      <c r="N1000" s="297"/>
      <c r="O1000" s="296"/>
      <c r="P1000" s="296"/>
      <c r="Q1000" s="298"/>
      <c r="R1000" s="296"/>
      <c r="S1000" s="296"/>
      <c r="T1000" s="298"/>
      <c r="U1000" s="298"/>
      <c r="V1000" s="297"/>
      <c r="W1000" s="298"/>
      <c r="X1000" s="298"/>
      <c r="Y1000" s="298"/>
      <c r="Z1000" s="298"/>
      <c r="AA1000" s="298"/>
      <c r="AB1000" s="55"/>
      <c r="AC1000" s="155"/>
    </row>
    <row r="1001" ht="15.75" customHeight="1">
      <c r="A1001" s="295"/>
      <c r="B1001" s="296"/>
      <c r="C1001" s="296"/>
      <c r="D1001" s="296"/>
      <c r="E1001" s="296"/>
      <c r="F1001" s="296"/>
      <c r="G1001" s="296"/>
      <c r="H1001" s="296"/>
      <c r="I1001" s="296"/>
      <c r="J1001" s="295"/>
      <c r="K1001" s="296"/>
      <c r="L1001" s="296"/>
      <c r="M1001" s="296"/>
      <c r="N1001" s="297"/>
      <c r="O1001" s="296"/>
      <c r="P1001" s="296"/>
      <c r="Q1001" s="298"/>
      <c r="R1001" s="296"/>
      <c r="S1001" s="296"/>
      <c r="T1001" s="298"/>
      <c r="U1001" s="298"/>
      <c r="V1001" s="297"/>
      <c r="W1001" s="298"/>
      <c r="X1001" s="298"/>
      <c r="Y1001" s="298"/>
      <c r="Z1001" s="298"/>
      <c r="AA1001" s="298"/>
      <c r="AB1001" s="55"/>
      <c r="AC1001" s="155"/>
    </row>
  </sheetData>
  <mergeCells count="30">
    <mergeCell ref="A1:A2"/>
    <mergeCell ref="B1:B2"/>
    <mergeCell ref="C1:C2"/>
    <mergeCell ref="D1:D2"/>
    <mergeCell ref="E1:E2"/>
    <mergeCell ref="F1:I1"/>
    <mergeCell ref="J1:J2"/>
    <mergeCell ref="A3:AB3"/>
    <mergeCell ref="O1:P1"/>
    <mergeCell ref="T1:W1"/>
    <mergeCell ref="X1:X2"/>
    <mergeCell ref="Y1:Y2"/>
    <mergeCell ref="Z1:Z2"/>
    <mergeCell ref="AA1:AA2"/>
    <mergeCell ref="AB1:AB2"/>
    <mergeCell ref="E4:E19"/>
    <mergeCell ref="A20:AB20"/>
    <mergeCell ref="E21:E30"/>
    <mergeCell ref="A31:AB31"/>
    <mergeCell ref="A40:AB40"/>
    <mergeCell ref="A43:AB43"/>
    <mergeCell ref="A45:AB45"/>
    <mergeCell ref="A47:AB47"/>
    <mergeCell ref="K1:K2"/>
    <mergeCell ref="L1:L2"/>
    <mergeCell ref="M1:M2"/>
    <mergeCell ref="N1:N2"/>
    <mergeCell ref="Q1:Q2"/>
    <mergeCell ref="R1:R2"/>
    <mergeCell ref="S1:S2"/>
  </mergeCells>
  <hyperlinks>
    <hyperlink r:id="rId1" ref="D4"/>
    <hyperlink r:id="rId2" ref="E4"/>
    <hyperlink r:id="rId3" ref="K4"/>
    <hyperlink r:id="rId4" ref="D5"/>
    <hyperlink r:id="rId5" ref="K5"/>
    <hyperlink r:id="rId6" ref="D6"/>
    <hyperlink r:id="rId7" ref="K6"/>
    <hyperlink r:id="rId8" ref="D7"/>
    <hyperlink r:id="rId9" ref="K7"/>
    <hyperlink r:id="rId10" ref="D8"/>
    <hyperlink r:id="rId11" ref="K8"/>
    <hyperlink r:id="rId12" ref="D9"/>
    <hyperlink r:id="rId13" ref="K9"/>
    <hyperlink r:id="rId14" ref="D10"/>
    <hyperlink r:id="rId15" ref="K10"/>
    <hyperlink r:id="rId16" ref="D11"/>
    <hyperlink r:id="rId17" ref="K11"/>
    <hyperlink r:id="rId18" ref="D12"/>
    <hyperlink r:id="rId19" ref="K12"/>
    <hyperlink r:id="rId20" ref="D13"/>
    <hyperlink r:id="rId21" ref="K13"/>
    <hyperlink r:id="rId22" ref="D14"/>
    <hyperlink r:id="rId23" ref="K14"/>
    <hyperlink r:id="rId24" ref="D15"/>
    <hyperlink r:id="rId25" ref="D16"/>
    <hyperlink r:id="rId26" ref="K16"/>
    <hyperlink r:id="rId27" ref="D17"/>
    <hyperlink r:id="rId28" ref="K17"/>
    <hyperlink r:id="rId29" ref="D18"/>
    <hyperlink r:id="rId30" ref="K18"/>
    <hyperlink r:id="rId31" ref="D19"/>
    <hyperlink r:id="rId32" ref="K19"/>
    <hyperlink r:id="rId33" ref="D21"/>
    <hyperlink r:id="rId34" ref="E21"/>
    <hyperlink r:id="rId35" ref="K21"/>
    <hyperlink r:id="rId36" ref="D22"/>
    <hyperlink r:id="rId37" ref="K22"/>
    <hyperlink r:id="rId38" ref="D23"/>
    <hyperlink r:id="rId39" ref="D24"/>
    <hyperlink r:id="rId40" ref="D25"/>
    <hyperlink r:id="rId41" ref="D26"/>
    <hyperlink r:id="rId42" ref="D27"/>
    <hyperlink r:id="rId43" ref="D28"/>
    <hyperlink r:id="rId44" ref="D29"/>
    <hyperlink r:id="rId45" ref="D30"/>
    <hyperlink r:id="rId46" ref="D32"/>
    <hyperlink r:id="rId47" ref="E32"/>
    <hyperlink r:id="rId48" ref="K32"/>
    <hyperlink r:id="rId49" ref="C33"/>
    <hyperlink r:id="rId50" ref="E33"/>
    <hyperlink r:id="rId51" ref="K33"/>
    <hyperlink r:id="rId52" ref="C34"/>
    <hyperlink r:id="rId53" ref="E34"/>
    <hyperlink r:id="rId54" ref="K34"/>
    <hyperlink r:id="rId55" ref="E35"/>
    <hyperlink r:id="rId56" ref="K35"/>
    <hyperlink r:id="rId57" ref="C36"/>
    <hyperlink r:id="rId58" ref="E36"/>
    <hyperlink r:id="rId59" ref="K36"/>
    <hyperlink r:id="rId60" ref="E37"/>
    <hyperlink r:id="rId61" ref="K37"/>
    <hyperlink r:id="rId62" ref="C38"/>
    <hyperlink r:id="rId63" ref="E38"/>
    <hyperlink r:id="rId64" ref="K38"/>
    <hyperlink r:id="rId65" ref="C39"/>
    <hyperlink r:id="rId66" ref="E39"/>
    <hyperlink r:id="rId67" ref="K39"/>
    <hyperlink r:id="rId68" ref="C41"/>
    <hyperlink r:id="rId69" ref="D41"/>
    <hyperlink r:id="rId70" ref="E41"/>
    <hyperlink r:id="rId71" ref="K41"/>
    <hyperlink r:id="rId72" ref="D42"/>
    <hyperlink r:id="rId73" ref="E42"/>
    <hyperlink r:id="rId74" ref="K42"/>
    <hyperlink r:id="rId75" ref="E44"/>
    <hyperlink r:id="rId76" ref="K44"/>
    <hyperlink r:id="rId77" ref="D46"/>
    <hyperlink r:id="rId78" ref="E46"/>
  </hyperlinks>
  <printOptions/>
  <pageMargins bottom="0.34" footer="0.0" header="0.0" left="0.34" right="0.38" top="0.49"/>
  <pageSetup fitToHeight="0" paperSize="9" orientation="landscape"/>
  <drawing r:id="rId79"/>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71"/>
    <col customWidth="1" min="2" max="4" width="23.86"/>
    <col customWidth="1" min="5" max="5" width="42.86"/>
    <col customWidth="1" min="6" max="6" width="27.14"/>
    <col customWidth="1" min="7" max="7" width="26.43"/>
    <col customWidth="1" min="8" max="8" width="27.86"/>
    <col customWidth="1" min="9" max="9" width="24.0"/>
    <col customWidth="1" min="10" max="10" width="23.57"/>
    <col customWidth="1" min="11" max="11" width="25.86"/>
    <col customWidth="1" min="12" max="12" width="27.71"/>
    <col customWidth="1" min="13" max="13" width="56.71"/>
    <col customWidth="1" min="14" max="14" width="25.14"/>
    <col customWidth="1" min="15" max="16" width="23.14"/>
    <col customWidth="1" min="17" max="17" width="25.14"/>
    <col customWidth="1" min="18" max="18" width="17.43"/>
    <col customWidth="1" min="19" max="19" width="32.0"/>
    <col customWidth="1" min="20" max="20" width="26.29"/>
    <col customWidth="1" min="21" max="23" width="22.86"/>
    <col customWidth="1" min="24" max="24" width="8.86"/>
    <col customWidth="1" min="25" max="25" width="31.14"/>
    <col customWidth="1" min="26" max="29" width="22.86"/>
    <col customWidth="1" min="30" max="30" width="17.14"/>
    <col customWidth="1" min="31" max="31" width="36.86"/>
  </cols>
  <sheetData>
    <row r="1" ht="33.0" customHeight="1">
      <c r="A1" s="116" t="s">
        <v>2</v>
      </c>
      <c r="B1" s="117" t="s">
        <v>1501</v>
      </c>
      <c r="C1" s="117" t="s">
        <v>1504</v>
      </c>
      <c r="D1" s="117" t="s">
        <v>1509</v>
      </c>
      <c r="E1" s="117" t="s">
        <v>1513</v>
      </c>
      <c r="F1" s="119" t="s">
        <v>1514</v>
      </c>
      <c r="G1" s="6"/>
      <c r="H1" s="6"/>
      <c r="I1" s="10"/>
      <c r="J1" s="117" t="s">
        <v>1516</v>
      </c>
      <c r="K1" s="117" t="s">
        <v>6</v>
      </c>
      <c r="L1" s="117" t="s">
        <v>8</v>
      </c>
      <c r="M1" s="117" t="s">
        <v>9</v>
      </c>
      <c r="N1" s="117" t="s">
        <v>1517</v>
      </c>
      <c r="O1" s="119" t="s">
        <v>1518</v>
      </c>
      <c r="P1" s="10"/>
      <c r="Q1" s="117" t="s">
        <v>1519</v>
      </c>
      <c r="R1" s="117" t="s">
        <v>1520</v>
      </c>
      <c r="S1" s="117" t="s">
        <v>1521</v>
      </c>
      <c r="T1" s="123" t="s">
        <v>1527</v>
      </c>
      <c r="U1" s="6"/>
      <c r="V1" s="6"/>
      <c r="W1" s="10"/>
      <c r="X1" s="117" t="s">
        <v>963</v>
      </c>
      <c r="Y1" s="117" t="s">
        <v>1556</v>
      </c>
      <c r="Z1" s="117" t="s">
        <v>1558</v>
      </c>
      <c r="AA1" s="117" t="s">
        <v>1560</v>
      </c>
      <c r="AB1" s="117" t="s">
        <v>1535</v>
      </c>
      <c r="AC1" s="128"/>
      <c r="AD1" s="117" t="s">
        <v>1536</v>
      </c>
      <c r="AE1" s="129"/>
    </row>
    <row r="2" ht="29.25" customHeight="1">
      <c r="A2" s="69"/>
      <c r="B2" s="69"/>
      <c r="C2" s="69"/>
      <c r="D2" s="69"/>
      <c r="E2" s="69"/>
      <c r="F2" s="128" t="s">
        <v>1538</v>
      </c>
      <c r="G2" s="128" t="s">
        <v>1540</v>
      </c>
      <c r="H2" s="128" t="s">
        <v>1541</v>
      </c>
      <c r="I2" s="128" t="s">
        <v>1542</v>
      </c>
      <c r="J2" s="69"/>
      <c r="K2" s="69"/>
      <c r="L2" s="69"/>
      <c r="M2" s="69"/>
      <c r="N2" s="69"/>
      <c r="O2" s="128" t="s">
        <v>1545</v>
      </c>
      <c r="P2" s="128" t="s">
        <v>1546</v>
      </c>
      <c r="Q2" s="69"/>
      <c r="R2" s="69"/>
      <c r="S2" s="69"/>
      <c r="T2" s="131" t="s">
        <v>1549</v>
      </c>
      <c r="U2" s="131" t="s">
        <v>1550</v>
      </c>
      <c r="V2" s="131" t="s">
        <v>1551</v>
      </c>
      <c r="W2" s="131" t="s">
        <v>1552</v>
      </c>
      <c r="X2" s="69"/>
      <c r="Y2" s="69"/>
      <c r="Z2" s="69"/>
      <c r="AA2" s="69"/>
      <c r="AB2" s="69"/>
      <c r="AC2" s="128"/>
      <c r="AD2" s="69"/>
      <c r="AE2" s="129"/>
    </row>
    <row r="3">
      <c r="A3" s="132" t="s">
        <v>1553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4"/>
      <c r="AE3" s="136"/>
    </row>
    <row r="4" ht="230.25" customHeight="1">
      <c r="A4" s="68">
        <v>1.0</v>
      </c>
      <c r="B4" s="138" t="s">
        <v>1555</v>
      </c>
      <c r="C4" s="138" t="s">
        <v>1557</v>
      </c>
      <c r="D4" s="141" t="s">
        <v>1559</v>
      </c>
      <c r="E4" s="146" t="s">
        <v>1578</v>
      </c>
      <c r="F4" s="148" t="s">
        <v>1569</v>
      </c>
      <c r="G4" s="148" t="s">
        <v>1581</v>
      </c>
      <c r="H4" s="149" t="s">
        <v>1583</v>
      </c>
      <c r="I4" s="149" t="s">
        <v>1585</v>
      </c>
      <c r="J4" s="34" t="s">
        <v>1574</v>
      </c>
      <c r="K4" s="151" t="s">
        <v>1587</v>
      </c>
      <c r="L4" s="34" t="s">
        <v>1576</v>
      </c>
      <c r="M4" s="34" t="s">
        <v>1577</v>
      </c>
      <c r="N4" s="138">
        <v>2025.0</v>
      </c>
      <c r="O4" s="152">
        <v>45825.0</v>
      </c>
      <c r="P4" s="152">
        <v>46373.0</v>
      </c>
      <c r="Q4" s="144">
        <v>226308.0</v>
      </c>
      <c r="R4" s="144">
        <v>111453.01</v>
      </c>
      <c r="S4" s="138" t="s">
        <v>105</v>
      </c>
      <c r="T4" s="144">
        <v>61058.0</v>
      </c>
      <c r="U4" s="144">
        <v>41008.0</v>
      </c>
      <c r="V4" s="144">
        <v>97442.0</v>
      </c>
      <c r="W4" s="144">
        <v>26800.0</v>
      </c>
      <c r="X4" s="153">
        <v>68.0</v>
      </c>
      <c r="Y4" s="154">
        <v>46306.0</v>
      </c>
      <c r="Z4" s="154">
        <v>67461.0</v>
      </c>
      <c r="AA4" s="154">
        <v>30698.45</v>
      </c>
      <c r="AB4" s="154">
        <v>27136.0</v>
      </c>
      <c r="AC4" s="156">
        <f t="shared" ref="AC4:AC17" si="1">AA4/Z4</f>
        <v>0.4550547724</v>
      </c>
      <c r="AD4" s="138" t="s">
        <v>106</v>
      </c>
      <c r="AE4" s="157"/>
    </row>
    <row r="5" ht="409.5" customHeight="1">
      <c r="A5" s="68">
        <v>2.0</v>
      </c>
      <c r="B5" s="138" t="s">
        <v>1580</v>
      </c>
      <c r="C5" s="138" t="s">
        <v>1557</v>
      </c>
      <c r="D5" s="158" t="s">
        <v>1582</v>
      </c>
      <c r="E5" s="78"/>
      <c r="F5" s="148" t="s">
        <v>1569</v>
      </c>
      <c r="G5" s="148" t="s">
        <v>1622</v>
      </c>
      <c r="H5" s="149" t="s">
        <v>1625</v>
      </c>
      <c r="I5" s="149" t="s">
        <v>1627</v>
      </c>
      <c r="J5" s="34" t="s">
        <v>1594</v>
      </c>
      <c r="K5" s="151" t="s">
        <v>1629</v>
      </c>
      <c r="L5" s="34" t="s">
        <v>1599</v>
      </c>
      <c r="M5" s="34" t="s">
        <v>1600</v>
      </c>
      <c r="N5" s="138">
        <v>2025.0</v>
      </c>
      <c r="O5" s="152">
        <v>45825.0</v>
      </c>
      <c r="P5" s="152">
        <v>46373.0</v>
      </c>
      <c r="Q5" s="144">
        <v>215070.0</v>
      </c>
      <c r="R5" s="144">
        <v>85564.56</v>
      </c>
      <c r="S5" s="138" t="s">
        <v>105</v>
      </c>
      <c r="T5" s="144">
        <v>53230.0</v>
      </c>
      <c r="U5" s="144">
        <v>8980.0</v>
      </c>
      <c r="V5" s="144">
        <v>96400.0</v>
      </c>
      <c r="W5" s="144">
        <v>56460.0</v>
      </c>
      <c r="X5" s="153" t="s">
        <v>1630</v>
      </c>
      <c r="Y5" s="154">
        <v>43371.0</v>
      </c>
      <c r="Z5" s="154">
        <v>33625.0</v>
      </c>
      <c r="AA5" s="154">
        <v>22925.0</v>
      </c>
      <c r="AB5" s="154">
        <v>2400.0</v>
      </c>
      <c r="AC5" s="156">
        <f t="shared" si="1"/>
        <v>0.6817843866</v>
      </c>
      <c r="AD5" s="138" t="s">
        <v>106</v>
      </c>
      <c r="AE5" s="164"/>
    </row>
    <row r="6" ht="297.75" customHeight="1">
      <c r="A6" s="68">
        <v>3.0</v>
      </c>
      <c r="B6" s="138" t="s">
        <v>1604</v>
      </c>
      <c r="C6" s="138" t="s">
        <v>1557</v>
      </c>
      <c r="D6" s="158" t="s">
        <v>1605</v>
      </c>
      <c r="E6" s="78"/>
      <c r="F6" s="148" t="s">
        <v>1569</v>
      </c>
      <c r="G6" s="148" t="s">
        <v>1644</v>
      </c>
      <c r="H6" s="149" t="s">
        <v>1646</v>
      </c>
      <c r="I6" s="149" t="s">
        <v>1649</v>
      </c>
      <c r="J6" s="34" t="s">
        <v>1617</v>
      </c>
      <c r="K6" s="151" t="s">
        <v>1650</v>
      </c>
      <c r="L6" s="34" t="s">
        <v>1619</v>
      </c>
      <c r="M6" s="34" t="s">
        <v>1620</v>
      </c>
      <c r="N6" s="138">
        <v>2025.0</v>
      </c>
      <c r="O6" s="152">
        <v>45825.0</v>
      </c>
      <c r="P6" s="152">
        <v>46373.0</v>
      </c>
      <c r="Q6" s="144">
        <v>250000.0</v>
      </c>
      <c r="R6" s="144">
        <v>105337.8</v>
      </c>
      <c r="S6" s="138" t="s">
        <v>105</v>
      </c>
      <c r="T6" s="144">
        <v>58600.0</v>
      </c>
      <c r="U6" s="144">
        <v>19100.0</v>
      </c>
      <c r="V6" s="144">
        <v>112300.0</v>
      </c>
      <c r="W6" s="144">
        <v>60000.0</v>
      </c>
      <c r="X6" s="153" t="s">
        <v>1651</v>
      </c>
      <c r="Y6" s="154">
        <v>85323.0</v>
      </c>
      <c r="Z6" s="154">
        <v>129684.0</v>
      </c>
      <c r="AA6" s="154">
        <v>86941.62</v>
      </c>
      <c r="AB6" s="154">
        <v>15540.0</v>
      </c>
      <c r="AC6" s="156">
        <f t="shared" si="1"/>
        <v>0.6704113075</v>
      </c>
      <c r="AD6" s="138" t="s">
        <v>106</v>
      </c>
      <c r="AE6" s="164"/>
    </row>
    <row r="7" ht="399.75" customHeight="1">
      <c r="A7" s="68">
        <v>4.0</v>
      </c>
      <c r="B7" s="138" t="s">
        <v>1623</v>
      </c>
      <c r="C7" s="138" t="s">
        <v>1557</v>
      </c>
      <c r="D7" s="158" t="s">
        <v>1624</v>
      </c>
      <c r="E7" s="78"/>
      <c r="F7" s="148" t="s">
        <v>1569</v>
      </c>
      <c r="G7" s="148" t="s">
        <v>1666</v>
      </c>
      <c r="H7" s="149" t="s">
        <v>1667</v>
      </c>
      <c r="I7" s="149" t="s">
        <v>1668</v>
      </c>
      <c r="J7" s="34" t="s">
        <v>1635</v>
      </c>
      <c r="K7" s="151" t="s">
        <v>1669</v>
      </c>
      <c r="L7" s="34" t="s">
        <v>1639</v>
      </c>
      <c r="M7" s="34" t="s">
        <v>1642</v>
      </c>
      <c r="N7" s="138">
        <v>2025.0</v>
      </c>
      <c r="O7" s="152">
        <v>45825.0</v>
      </c>
      <c r="P7" s="152">
        <v>46373.0</v>
      </c>
      <c r="Q7" s="144">
        <v>250000.0</v>
      </c>
      <c r="R7" s="144">
        <v>93826.1</v>
      </c>
      <c r="S7" s="138" t="s">
        <v>105</v>
      </c>
      <c r="T7" s="144">
        <v>92920.0</v>
      </c>
      <c r="U7" s="144">
        <v>28520.0</v>
      </c>
      <c r="V7" s="144">
        <v>99500.0</v>
      </c>
      <c r="W7" s="144">
        <v>29060.0</v>
      </c>
      <c r="X7" s="153" t="s">
        <v>1678</v>
      </c>
      <c r="Y7" s="154">
        <v>88058.0</v>
      </c>
      <c r="Z7" s="154">
        <v>99084.0</v>
      </c>
      <c r="AA7" s="154">
        <v>35481.6</v>
      </c>
      <c r="AB7" s="154">
        <v>5400.0</v>
      </c>
      <c r="AC7" s="156">
        <f t="shared" si="1"/>
        <v>0.3580961608</v>
      </c>
      <c r="AD7" s="138" t="s">
        <v>106</v>
      </c>
      <c r="AE7" s="164"/>
    </row>
    <row r="8" ht="361.5" customHeight="1">
      <c r="A8" s="68">
        <v>5.0</v>
      </c>
      <c r="B8" s="138" t="s">
        <v>1647</v>
      </c>
      <c r="C8" s="138" t="s">
        <v>1557</v>
      </c>
      <c r="D8" s="158" t="s">
        <v>1648</v>
      </c>
      <c r="E8" s="78"/>
      <c r="F8" s="148" t="s">
        <v>1569</v>
      </c>
      <c r="G8" s="148" t="s">
        <v>1694</v>
      </c>
      <c r="H8" s="149" t="s">
        <v>1698</v>
      </c>
      <c r="I8" s="149" t="s">
        <v>1699</v>
      </c>
      <c r="J8" s="34" t="s">
        <v>1658</v>
      </c>
      <c r="K8" s="151" t="s">
        <v>1702</v>
      </c>
      <c r="L8" s="34" t="s">
        <v>1660</v>
      </c>
      <c r="M8" s="34" t="s">
        <v>1661</v>
      </c>
      <c r="N8" s="138">
        <v>2025.0</v>
      </c>
      <c r="O8" s="152">
        <v>45825.0</v>
      </c>
      <c r="P8" s="152">
        <v>46189.0</v>
      </c>
      <c r="Q8" s="144">
        <v>100000.0</v>
      </c>
      <c r="R8" s="144">
        <v>39560.6</v>
      </c>
      <c r="S8" s="138" t="s">
        <v>105</v>
      </c>
      <c r="T8" s="144">
        <v>23040.0</v>
      </c>
      <c r="U8" s="144">
        <v>29920.0</v>
      </c>
      <c r="V8" s="144">
        <v>45000.0</v>
      </c>
      <c r="W8" s="144">
        <v>2040.0</v>
      </c>
      <c r="X8" s="153" t="s">
        <v>1713</v>
      </c>
      <c r="Y8" s="154">
        <v>48480.0</v>
      </c>
      <c r="Z8" s="154">
        <v>55500.0</v>
      </c>
      <c r="AA8" s="154">
        <v>10500.0</v>
      </c>
      <c r="AB8" s="154">
        <v>15000.0</v>
      </c>
      <c r="AC8" s="156">
        <f t="shared" si="1"/>
        <v>0.1891891892</v>
      </c>
      <c r="AD8" s="138" t="s">
        <v>106</v>
      </c>
      <c r="AE8" s="164"/>
    </row>
    <row r="9" ht="364.5" customHeight="1">
      <c r="A9" s="68">
        <v>6.0</v>
      </c>
      <c r="B9" s="138" t="s">
        <v>1662</v>
      </c>
      <c r="C9" s="138" t="s">
        <v>1663</v>
      </c>
      <c r="D9" s="158" t="s">
        <v>1664</v>
      </c>
      <c r="E9" s="78"/>
      <c r="F9" s="148" t="s">
        <v>1569</v>
      </c>
      <c r="G9" s="148" t="s">
        <v>1732</v>
      </c>
      <c r="H9" s="149" t="s">
        <v>1736</v>
      </c>
      <c r="I9" s="149"/>
      <c r="J9" s="34" t="s">
        <v>1674</v>
      </c>
      <c r="K9" s="151" t="s">
        <v>1738</v>
      </c>
      <c r="L9" s="34" t="s">
        <v>1677</v>
      </c>
      <c r="M9" s="34" t="s">
        <v>1680</v>
      </c>
      <c r="N9" s="138">
        <v>2025.0</v>
      </c>
      <c r="O9" s="152">
        <v>45825.0</v>
      </c>
      <c r="P9" s="152">
        <v>46189.0</v>
      </c>
      <c r="Q9" s="144">
        <v>100000.0</v>
      </c>
      <c r="R9" s="144">
        <v>38866.71</v>
      </c>
      <c r="S9" s="138" t="s">
        <v>105</v>
      </c>
      <c r="T9" s="144">
        <v>19800.0</v>
      </c>
      <c r="U9" s="144">
        <v>15080.0</v>
      </c>
      <c r="V9" s="144">
        <v>42100.0</v>
      </c>
      <c r="W9" s="144">
        <v>23020.0</v>
      </c>
      <c r="X9" s="153">
        <v>73.0</v>
      </c>
      <c r="Y9" s="154">
        <v>20424.0</v>
      </c>
      <c r="Z9" s="154">
        <v>23464.0</v>
      </c>
      <c r="AA9" s="154">
        <v>1099.5</v>
      </c>
      <c r="AB9" s="154">
        <v>0.0</v>
      </c>
      <c r="AC9" s="156">
        <f t="shared" si="1"/>
        <v>0.04685901807</v>
      </c>
      <c r="AD9" s="138" t="s">
        <v>106</v>
      </c>
      <c r="AE9" s="164"/>
    </row>
    <row r="10" ht="272.25" customHeight="1">
      <c r="A10" s="68">
        <v>7.0</v>
      </c>
      <c r="B10" s="138" t="s">
        <v>1685</v>
      </c>
      <c r="C10" s="138" t="s">
        <v>1557</v>
      </c>
      <c r="D10" s="158" t="s">
        <v>1686</v>
      </c>
      <c r="E10" s="78"/>
      <c r="F10" s="148" t="s">
        <v>1569</v>
      </c>
      <c r="G10" s="148" t="s">
        <v>1761</v>
      </c>
      <c r="H10" s="149" t="s">
        <v>1764</v>
      </c>
      <c r="I10" s="149" t="s">
        <v>1765</v>
      </c>
      <c r="J10" s="34" t="s">
        <v>1704</v>
      </c>
      <c r="K10" s="151" t="s">
        <v>1769</v>
      </c>
      <c r="L10" s="34" t="s">
        <v>1708</v>
      </c>
      <c r="M10" s="34" t="s">
        <v>1710</v>
      </c>
      <c r="N10" s="138">
        <v>2025.0</v>
      </c>
      <c r="O10" s="152">
        <v>45825.0</v>
      </c>
      <c r="P10" s="152">
        <v>46189.0</v>
      </c>
      <c r="Q10" s="144">
        <v>80000.0</v>
      </c>
      <c r="R10" s="144">
        <v>36260.93</v>
      </c>
      <c r="S10" s="138" t="s">
        <v>105</v>
      </c>
      <c r="T10" s="144">
        <v>16890.0</v>
      </c>
      <c r="U10" s="144">
        <v>3932.0</v>
      </c>
      <c r="V10" s="144">
        <v>35638.0</v>
      </c>
      <c r="W10" s="144">
        <v>23540.0</v>
      </c>
      <c r="X10" s="153" t="s">
        <v>1776</v>
      </c>
      <c r="Y10" s="154">
        <v>12940.0</v>
      </c>
      <c r="Z10" s="154">
        <v>13500.0</v>
      </c>
      <c r="AA10" s="154">
        <v>300.0</v>
      </c>
      <c r="AB10" s="154">
        <v>0.0</v>
      </c>
      <c r="AC10" s="156">
        <f t="shared" si="1"/>
        <v>0.02222222222</v>
      </c>
      <c r="AD10" s="138" t="s">
        <v>106</v>
      </c>
      <c r="AE10" s="164"/>
    </row>
    <row r="11" ht="409.5" customHeight="1">
      <c r="A11" s="68">
        <v>8.0</v>
      </c>
      <c r="B11" s="138" t="s">
        <v>1718</v>
      </c>
      <c r="C11" s="138" t="s">
        <v>1557</v>
      </c>
      <c r="D11" s="158" t="s">
        <v>1719</v>
      </c>
      <c r="E11" s="78"/>
      <c r="F11" s="148" t="s">
        <v>1569</v>
      </c>
      <c r="G11" s="148" t="s">
        <v>1785</v>
      </c>
      <c r="H11" s="149" t="s">
        <v>1786</v>
      </c>
      <c r="I11" s="149" t="s">
        <v>1789</v>
      </c>
      <c r="J11" s="34" t="s">
        <v>1790</v>
      </c>
      <c r="K11" s="151" t="s">
        <v>1791</v>
      </c>
      <c r="L11" s="34" t="s">
        <v>1793</v>
      </c>
      <c r="M11" s="34" t="s">
        <v>1795</v>
      </c>
      <c r="N11" s="138">
        <v>2025.0</v>
      </c>
      <c r="O11" s="152">
        <v>45825.0</v>
      </c>
      <c r="P11" s="152">
        <v>46373.0</v>
      </c>
      <c r="Q11" s="144">
        <v>249952.0</v>
      </c>
      <c r="R11" s="144">
        <v>95989.91</v>
      </c>
      <c r="S11" s="138" t="s">
        <v>105</v>
      </c>
      <c r="T11" s="144">
        <v>98900.0</v>
      </c>
      <c r="U11" s="144">
        <v>1119.0</v>
      </c>
      <c r="V11" s="144">
        <v>87913.0</v>
      </c>
      <c r="W11" s="144">
        <v>62020.0</v>
      </c>
      <c r="X11" s="153" t="s">
        <v>1796</v>
      </c>
      <c r="Y11" s="154">
        <v>27457.0</v>
      </c>
      <c r="Z11" s="154">
        <v>110637.0</v>
      </c>
      <c r="AA11" s="154">
        <v>60981.45</v>
      </c>
      <c r="AB11" s="154">
        <v>1691.5</v>
      </c>
      <c r="AC11" s="156">
        <f t="shared" si="1"/>
        <v>0.5511849562</v>
      </c>
      <c r="AD11" s="138" t="s">
        <v>106</v>
      </c>
      <c r="AE11" s="164"/>
    </row>
    <row r="12" ht="335.25" customHeight="1">
      <c r="A12" s="68">
        <v>9.0</v>
      </c>
      <c r="B12" s="138" t="s">
        <v>1766</v>
      </c>
      <c r="C12" s="138" t="s">
        <v>1557</v>
      </c>
      <c r="D12" s="158" t="s">
        <v>1797</v>
      </c>
      <c r="E12" s="78"/>
      <c r="F12" s="148" t="s">
        <v>1569</v>
      </c>
      <c r="G12" s="148" t="s">
        <v>1798</v>
      </c>
      <c r="H12" s="149" t="s">
        <v>1801</v>
      </c>
      <c r="I12" s="149" t="s">
        <v>1802</v>
      </c>
      <c r="J12" s="34" t="s">
        <v>1803</v>
      </c>
      <c r="K12" s="151" t="s">
        <v>1804</v>
      </c>
      <c r="L12" s="34" t="s">
        <v>1807</v>
      </c>
      <c r="M12" s="34" t="s">
        <v>1808</v>
      </c>
      <c r="N12" s="138">
        <v>2025.0</v>
      </c>
      <c r="O12" s="152">
        <v>45825.0</v>
      </c>
      <c r="P12" s="152">
        <v>46189.0</v>
      </c>
      <c r="Q12" s="144">
        <v>100000.0</v>
      </c>
      <c r="R12" s="144">
        <v>28709.6</v>
      </c>
      <c r="S12" s="138" t="s">
        <v>105</v>
      </c>
      <c r="T12" s="144">
        <v>32600.0</v>
      </c>
      <c r="U12" s="144">
        <v>21040.0</v>
      </c>
      <c r="V12" s="144">
        <v>45000.0</v>
      </c>
      <c r="W12" s="144">
        <v>1360.0</v>
      </c>
      <c r="X12" s="153" t="s">
        <v>1809</v>
      </c>
      <c r="Y12" s="154">
        <v>57660.0</v>
      </c>
      <c r="Z12" s="154">
        <v>57900.0</v>
      </c>
      <c r="AA12" s="154">
        <v>24833.0</v>
      </c>
      <c r="AB12" s="154">
        <v>11067.0</v>
      </c>
      <c r="AC12" s="156">
        <f t="shared" si="1"/>
        <v>0.4288946459</v>
      </c>
      <c r="AD12" s="138" t="s">
        <v>106</v>
      </c>
      <c r="AE12" s="164"/>
    </row>
    <row r="13" ht="284.25" customHeight="1">
      <c r="A13" s="68">
        <v>10.0</v>
      </c>
      <c r="B13" s="138" t="s">
        <v>1777</v>
      </c>
      <c r="C13" s="138" t="s">
        <v>1557</v>
      </c>
      <c r="D13" s="158" t="s">
        <v>1811</v>
      </c>
      <c r="E13" s="78"/>
      <c r="F13" s="148" t="s">
        <v>1569</v>
      </c>
      <c r="G13" s="148" t="s">
        <v>1815</v>
      </c>
      <c r="H13" s="149" t="s">
        <v>1816</v>
      </c>
      <c r="I13" s="149"/>
      <c r="J13" s="34" t="s">
        <v>1817</v>
      </c>
      <c r="K13" s="151" t="s">
        <v>1818</v>
      </c>
      <c r="L13" s="34" t="s">
        <v>1820</v>
      </c>
      <c r="M13" s="34" t="s">
        <v>1821</v>
      </c>
      <c r="N13" s="138">
        <v>2025.0</v>
      </c>
      <c r="O13" s="152">
        <v>45825.0</v>
      </c>
      <c r="P13" s="152">
        <v>46189.0</v>
      </c>
      <c r="Q13" s="144">
        <v>100000.0</v>
      </c>
      <c r="R13" s="144">
        <v>51253.21</v>
      </c>
      <c r="S13" s="138" t="s">
        <v>105</v>
      </c>
      <c r="T13" s="144">
        <v>18760.0</v>
      </c>
      <c r="U13" s="144">
        <v>12175.0</v>
      </c>
      <c r="V13" s="144">
        <v>44205.0</v>
      </c>
      <c r="W13" s="144">
        <v>24860.0</v>
      </c>
      <c r="X13" s="153" t="s">
        <v>1824</v>
      </c>
      <c r="Y13" s="154">
        <v>25775.0</v>
      </c>
      <c r="Z13" s="154">
        <v>22824.0</v>
      </c>
      <c r="AA13" s="154">
        <v>17323.84</v>
      </c>
      <c r="AB13" s="154">
        <v>0.0</v>
      </c>
      <c r="AC13" s="156">
        <f t="shared" si="1"/>
        <v>0.7590185769</v>
      </c>
      <c r="AD13" s="138" t="s">
        <v>106</v>
      </c>
      <c r="AE13" s="164"/>
    </row>
    <row r="14" ht="243.75" customHeight="1">
      <c r="A14" s="68">
        <v>11.0</v>
      </c>
      <c r="B14" s="138" t="s">
        <v>1787</v>
      </c>
      <c r="C14" s="138" t="s">
        <v>1557</v>
      </c>
      <c r="D14" s="158" t="s">
        <v>1827</v>
      </c>
      <c r="E14" s="78"/>
      <c r="F14" s="148" t="s">
        <v>1569</v>
      </c>
      <c r="G14" s="148" t="s">
        <v>1835</v>
      </c>
      <c r="H14" s="149" t="s">
        <v>1836</v>
      </c>
      <c r="I14" s="149" t="s">
        <v>1838</v>
      </c>
      <c r="J14" s="34" t="s">
        <v>1839</v>
      </c>
      <c r="K14" s="151" t="s">
        <v>1840</v>
      </c>
      <c r="L14" s="34" t="s">
        <v>1843</v>
      </c>
      <c r="M14" s="34" t="s">
        <v>1844</v>
      </c>
      <c r="N14" s="138">
        <v>2025.0</v>
      </c>
      <c r="O14" s="152">
        <v>45825.0</v>
      </c>
      <c r="P14" s="152">
        <v>46189.0</v>
      </c>
      <c r="Q14" s="144">
        <v>100000.0</v>
      </c>
      <c r="R14" s="144">
        <v>39157.09</v>
      </c>
      <c r="S14" s="138" t="s">
        <v>105</v>
      </c>
      <c r="T14" s="144">
        <v>21130.0</v>
      </c>
      <c r="U14" s="144">
        <v>9402.0</v>
      </c>
      <c r="V14" s="144">
        <v>39468.0</v>
      </c>
      <c r="W14" s="144">
        <v>30000.0</v>
      </c>
      <c r="X14" s="153" t="s">
        <v>1845</v>
      </c>
      <c r="Y14" s="154">
        <v>5708.0</v>
      </c>
      <c r="Z14" s="154">
        <v>60216.0</v>
      </c>
      <c r="AA14" s="154">
        <v>43066.24</v>
      </c>
      <c r="AB14" s="154">
        <v>717.81</v>
      </c>
      <c r="AC14" s="156">
        <f t="shared" si="1"/>
        <v>0.7151959612</v>
      </c>
      <c r="AD14" s="138" t="s">
        <v>106</v>
      </c>
      <c r="AE14" s="164"/>
    </row>
    <row r="15" ht="270.0" customHeight="1">
      <c r="A15" s="68">
        <v>12.0</v>
      </c>
      <c r="B15" s="138" t="s">
        <v>1812</v>
      </c>
      <c r="C15" s="138" t="s">
        <v>1557</v>
      </c>
      <c r="D15" s="158" t="s">
        <v>1846</v>
      </c>
      <c r="E15" s="78"/>
      <c r="F15" s="148" t="s">
        <v>1569</v>
      </c>
      <c r="G15" s="148" t="s">
        <v>1851</v>
      </c>
      <c r="H15" s="149" t="s">
        <v>1852</v>
      </c>
      <c r="I15" s="149" t="s">
        <v>1854</v>
      </c>
      <c r="J15" s="34" t="s">
        <v>1855</v>
      </c>
      <c r="K15" s="151" t="s">
        <v>1856</v>
      </c>
      <c r="L15" s="34" t="s">
        <v>1858</v>
      </c>
      <c r="M15" s="34" t="s">
        <v>1860</v>
      </c>
      <c r="N15" s="138">
        <v>2025.0</v>
      </c>
      <c r="O15" s="152">
        <v>45825.0</v>
      </c>
      <c r="P15" s="152">
        <v>46373.0</v>
      </c>
      <c r="Q15" s="144">
        <v>150000.0</v>
      </c>
      <c r="R15" s="144">
        <v>53937.0</v>
      </c>
      <c r="S15" s="138" t="s">
        <v>105</v>
      </c>
      <c r="T15" s="144">
        <v>52550.0</v>
      </c>
      <c r="U15" s="144">
        <v>25642.0</v>
      </c>
      <c r="V15" s="144">
        <v>37658.0</v>
      </c>
      <c r="W15" s="144">
        <v>34150.0</v>
      </c>
      <c r="X15" s="153" t="s">
        <v>1862</v>
      </c>
      <c r="Y15" s="154">
        <v>3871.0</v>
      </c>
      <c r="Z15" s="154">
        <v>92051.0</v>
      </c>
      <c r="AA15" s="154">
        <v>23374.73</v>
      </c>
      <c r="AB15" s="154">
        <v>0.0</v>
      </c>
      <c r="AC15" s="156">
        <f t="shared" si="1"/>
        <v>0.2539323853</v>
      </c>
      <c r="AD15" s="138" t="s">
        <v>106</v>
      </c>
      <c r="AE15" s="164"/>
    </row>
    <row r="16" ht="174.75" customHeight="1">
      <c r="A16" s="68">
        <v>13.0</v>
      </c>
      <c r="B16" s="138" t="s">
        <v>1819</v>
      </c>
      <c r="C16" s="138" t="s">
        <v>1557</v>
      </c>
      <c r="D16" s="158" t="s">
        <v>1865</v>
      </c>
      <c r="E16" s="78"/>
      <c r="F16" s="148" t="s">
        <v>1569</v>
      </c>
      <c r="G16" s="148" t="s">
        <v>1873</v>
      </c>
      <c r="H16" s="149" t="s">
        <v>1874</v>
      </c>
      <c r="I16" s="149" t="s">
        <v>1875</v>
      </c>
      <c r="J16" s="34" t="s">
        <v>1876</v>
      </c>
      <c r="K16" s="151" t="s">
        <v>1877</v>
      </c>
      <c r="L16" s="34" t="s">
        <v>1878</v>
      </c>
      <c r="M16" s="34" t="s">
        <v>1880</v>
      </c>
      <c r="N16" s="138">
        <v>2025.0</v>
      </c>
      <c r="O16" s="152">
        <v>45825.0</v>
      </c>
      <c r="P16" s="152">
        <v>46189.0</v>
      </c>
      <c r="Q16" s="144">
        <v>100000.0</v>
      </c>
      <c r="R16" s="144">
        <v>36035.64</v>
      </c>
      <c r="S16" s="138" t="s">
        <v>105</v>
      </c>
      <c r="T16" s="144">
        <v>20339.0</v>
      </c>
      <c r="U16" s="144">
        <v>10601.0</v>
      </c>
      <c r="V16" s="144">
        <v>40000.0</v>
      </c>
      <c r="W16" s="144">
        <v>29060.0</v>
      </c>
      <c r="X16" s="153">
        <v>79.0</v>
      </c>
      <c r="Y16" s="154">
        <v>16740.0</v>
      </c>
      <c r="Z16" s="154">
        <v>26996.0</v>
      </c>
      <c r="AA16" s="154">
        <v>25465.71</v>
      </c>
      <c r="AB16" s="154">
        <v>0.0</v>
      </c>
      <c r="AC16" s="156">
        <f t="shared" si="1"/>
        <v>0.9433141947</v>
      </c>
      <c r="AD16" s="138" t="s">
        <v>106</v>
      </c>
      <c r="AE16" s="164"/>
    </row>
    <row r="17" ht="348.75" customHeight="1">
      <c r="A17" s="68">
        <v>14.0</v>
      </c>
      <c r="B17" s="138" t="s">
        <v>1829</v>
      </c>
      <c r="C17" s="138" t="s">
        <v>1557</v>
      </c>
      <c r="D17" s="158" t="s">
        <v>1883</v>
      </c>
      <c r="E17" s="78"/>
      <c r="F17" s="148" t="s">
        <v>1569</v>
      </c>
      <c r="G17" s="148" t="s">
        <v>1893</v>
      </c>
      <c r="H17" s="149" t="s">
        <v>1898</v>
      </c>
      <c r="I17" s="149"/>
      <c r="J17" s="34" t="s">
        <v>1899</v>
      </c>
      <c r="K17" s="151" t="s">
        <v>1900</v>
      </c>
      <c r="L17" s="34" t="s">
        <v>1901</v>
      </c>
      <c r="M17" s="34" t="s">
        <v>1903</v>
      </c>
      <c r="N17" s="138">
        <v>2025.0</v>
      </c>
      <c r="O17" s="152">
        <v>45825.0</v>
      </c>
      <c r="P17" s="152">
        <v>46189.0</v>
      </c>
      <c r="Q17" s="144">
        <v>47193.0</v>
      </c>
      <c r="R17" s="144">
        <v>22054.42</v>
      </c>
      <c r="S17" s="138" t="s">
        <v>105</v>
      </c>
      <c r="T17" s="144">
        <v>13529.0</v>
      </c>
      <c r="U17" s="144">
        <v>8639.0</v>
      </c>
      <c r="V17" s="144">
        <v>18250.0</v>
      </c>
      <c r="W17" s="144">
        <v>6775.0</v>
      </c>
      <c r="X17" s="153" t="s">
        <v>1907</v>
      </c>
      <c r="Y17" s="154">
        <v>12820.0</v>
      </c>
      <c r="Z17" s="154">
        <v>7997.0</v>
      </c>
      <c r="AA17" s="154">
        <v>5733.0</v>
      </c>
      <c r="AB17" s="154">
        <v>0.0</v>
      </c>
      <c r="AC17" s="156">
        <f t="shared" si="1"/>
        <v>0.7168938352</v>
      </c>
      <c r="AD17" s="138" t="s">
        <v>106</v>
      </c>
      <c r="AE17" s="164"/>
    </row>
    <row r="18" ht="256.5" customHeight="1">
      <c r="A18" s="68">
        <v>15.0</v>
      </c>
      <c r="B18" s="138" t="s">
        <v>1837</v>
      </c>
      <c r="C18" s="138" t="s">
        <v>1557</v>
      </c>
      <c r="D18" s="158" t="s">
        <v>1912</v>
      </c>
      <c r="E18" s="69"/>
      <c r="F18" s="148" t="s">
        <v>1569</v>
      </c>
      <c r="G18" s="148" t="s">
        <v>1916</v>
      </c>
      <c r="H18" s="149" t="s">
        <v>1917</v>
      </c>
      <c r="I18" s="149" t="s">
        <v>1920</v>
      </c>
      <c r="J18" s="34" t="s">
        <v>1921</v>
      </c>
      <c r="K18" s="151" t="s">
        <v>1922</v>
      </c>
      <c r="L18" s="34" t="s">
        <v>1925</v>
      </c>
      <c r="M18" s="34" t="s">
        <v>1928</v>
      </c>
      <c r="N18" s="138">
        <v>2025.0</v>
      </c>
      <c r="O18" s="152">
        <v>45825.0</v>
      </c>
      <c r="P18" s="152">
        <v>46189.0</v>
      </c>
      <c r="Q18" s="144">
        <v>0.0</v>
      </c>
      <c r="R18" s="144">
        <v>0.0</v>
      </c>
      <c r="S18" s="199" t="s">
        <v>1930</v>
      </c>
      <c r="T18" s="144">
        <v>0.0</v>
      </c>
      <c r="U18" s="144">
        <v>0.0</v>
      </c>
      <c r="V18" s="144">
        <v>0.0</v>
      </c>
      <c r="W18" s="144">
        <v>0.0</v>
      </c>
      <c r="X18" s="200"/>
      <c r="Y18" s="154">
        <v>0.0</v>
      </c>
      <c r="Z18" s="154">
        <v>0.0</v>
      </c>
      <c r="AA18" s="154">
        <v>0.0</v>
      </c>
      <c r="AB18" s="154">
        <v>0.0</v>
      </c>
      <c r="AC18" s="156">
        <v>0.0</v>
      </c>
      <c r="AD18" s="138" t="s">
        <v>106</v>
      </c>
      <c r="AE18" s="164"/>
    </row>
    <row r="19" ht="15.75" customHeight="1">
      <c r="A19" s="202" t="s">
        <v>1935</v>
      </c>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6"/>
      <c r="AE19" s="136"/>
    </row>
    <row r="20" ht="409.5" customHeight="1">
      <c r="A20" s="68">
        <v>16.0</v>
      </c>
      <c r="B20" s="138" t="s">
        <v>1847</v>
      </c>
      <c r="C20" s="72" t="s">
        <v>1671</v>
      </c>
      <c r="D20" s="158" t="s">
        <v>1673</v>
      </c>
      <c r="E20" s="146" t="s">
        <v>1949</v>
      </c>
      <c r="F20" s="148" t="s">
        <v>1569</v>
      </c>
      <c r="G20" s="148" t="s">
        <v>1958</v>
      </c>
      <c r="H20" s="149" t="s">
        <v>1959</v>
      </c>
      <c r="I20" s="149" t="s">
        <v>1960</v>
      </c>
      <c r="J20" s="34" t="s">
        <v>1682</v>
      </c>
      <c r="K20" s="151" t="s">
        <v>1961</v>
      </c>
      <c r="L20" s="34" t="s">
        <v>1684</v>
      </c>
      <c r="M20" s="34" t="s">
        <v>1687</v>
      </c>
      <c r="N20" s="138">
        <v>2025.0</v>
      </c>
      <c r="O20" s="152">
        <v>45737.0</v>
      </c>
      <c r="P20" s="152">
        <v>46285.0</v>
      </c>
      <c r="Q20" s="144">
        <v>127610.0</v>
      </c>
      <c r="R20" s="144">
        <v>59581.44</v>
      </c>
      <c r="S20" s="138" t="s">
        <v>105</v>
      </c>
      <c r="T20" s="144">
        <v>5000.0</v>
      </c>
      <c r="U20" s="144">
        <v>60327.0</v>
      </c>
      <c r="V20" s="144">
        <v>24123.0</v>
      </c>
      <c r="W20" s="144">
        <v>38160.0</v>
      </c>
      <c r="X20" s="153" t="s">
        <v>1962</v>
      </c>
      <c r="Y20" s="154">
        <v>12065.0</v>
      </c>
      <c r="Z20" s="154">
        <v>32290.0</v>
      </c>
      <c r="AA20" s="154">
        <v>22746.69</v>
      </c>
      <c r="AB20" s="154">
        <v>2916.0</v>
      </c>
      <c r="AC20" s="156">
        <f t="shared" ref="AC20:AC27" si="2">AA20/Z20</f>
        <v>0.7044499845</v>
      </c>
      <c r="AD20" s="138" t="s">
        <v>106</v>
      </c>
      <c r="AE20" s="157"/>
    </row>
    <row r="21" ht="329.25" customHeight="1">
      <c r="A21" s="68">
        <v>17.0</v>
      </c>
      <c r="B21" s="138" t="s">
        <v>1853</v>
      </c>
      <c r="C21" s="72" t="s">
        <v>1671</v>
      </c>
      <c r="D21" s="158" t="s">
        <v>1688</v>
      </c>
      <c r="E21" s="78"/>
      <c r="F21" s="148" t="s">
        <v>1569</v>
      </c>
      <c r="G21" s="148" t="s">
        <v>1972</v>
      </c>
      <c r="H21" s="149" t="s">
        <v>1973</v>
      </c>
      <c r="I21" s="149" t="s">
        <v>1976</v>
      </c>
      <c r="J21" s="34" t="s">
        <v>1977</v>
      </c>
      <c r="K21" s="151" t="s">
        <v>1978</v>
      </c>
      <c r="L21" s="34" t="s">
        <v>1695</v>
      </c>
      <c r="M21" s="34" t="s">
        <v>1697</v>
      </c>
      <c r="N21" s="138">
        <v>2025.0</v>
      </c>
      <c r="O21" s="152">
        <v>45737.0</v>
      </c>
      <c r="P21" s="152">
        <v>46285.0</v>
      </c>
      <c r="Q21" s="144">
        <v>250000.0</v>
      </c>
      <c r="R21" s="144">
        <v>178426.38</v>
      </c>
      <c r="S21" s="138" t="s">
        <v>105</v>
      </c>
      <c r="T21" s="144">
        <v>87604.0</v>
      </c>
      <c r="U21" s="144">
        <v>9045.0</v>
      </c>
      <c r="V21" s="144">
        <v>112356.0</v>
      </c>
      <c r="W21" s="144">
        <v>40995.0</v>
      </c>
      <c r="X21" s="153">
        <v>59.0</v>
      </c>
      <c r="Y21" s="154">
        <v>12600.0</v>
      </c>
      <c r="Z21" s="154">
        <v>71569.0</v>
      </c>
      <c r="AA21" s="154">
        <v>31045.31</v>
      </c>
      <c r="AB21" s="154">
        <v>6862.0</v>
      </c>
      <c r="AC21" s="156">
        <f t="shared" si="2"/>
        <v>0.4337815255</v>
      </c>
      <c r="AD21" s="138" t="s">
        <v>106</v>
      </c>
      <c r="AE21" s="164"/>
    </row>
    <row r="22" ht="408.75" customHeight="1">
      <c r="A22" s="68">
        <v>18.0</v>
      </c>
      <c r="B22" s="138" t="s">
        <v>1867</v>
      </c>
      <c r="C22" s="72" t="s">
        <v>1671</v>
      </c>
      <c r="D22" s="158" t="s">
        <v>1705</v>
      </c>
      <c r="E22" s="78"/>
      <c r="F22" s="148" t="s">
        <v>1569</v>
      </c>
      <c r="G22" s="148" t="s">
        <v>1990</v>
      </c>
      <c r="H22" s="149" t="s">
        <v>1991</v>
      </c>
      <c r="I22" s="149" t="s">
        <v>1992</v>
      </c>
      <c r="J22" s="34" t="s">
        <v>1993</v>
      </c>
      <c r="K22" s="72" t="s">
        <v>1994</v>
      </c>
      <c r="L22" s="34" t="s">
        <v>1716</v>
      </c>
      <c r="M22" s="34" t="s">
        <v>1717</v>
      </c>
      <c r="N22" s="138">
        <v>2025.0</v>
      </c>
      <c r="O22" s="152">
        <v>45737.0</v>
      </c>
      <c r="P22" s="152">
        <v>46285.0</v>
      </c>
      <c r="Q22" s="144">
        <v>250000.0</v>
      </c>
      <c r="R22" s="144">
        <v>91964.64</v>
      </c>
      <c r="S22" s="138" t="s">
        <v>105</v>
      </c>
      <c r="T22" s="144">
        <v>21000.0</v>
      </c>
      <c r="U22" s="144">
        <v>101680.0</v>
      </c>
      <c r="V22" s="144">
        <v>72000.0</v>
      </c>
      <c r="W22" s="144">
        <v>55320.0</v>
      </c>
      <c r="X22" s="153" t="s">
        <v>1995</v>
      </c>
      <c r="Y22" s="154">
        <v>33835.0</v>
      </c>
      <c r="Z22" s="154">
        <v>119727.0</v>
      </c>
      <c r="AA22" s="154">
        <v>25240.92</v>
      </c>
      <c r="AB22" s="154">
        <v>24917.22</v>
      </c>
      <c r="AC22" s="156">
        <f t="shared" si="2"/>
        <v>0.2108206169</v>
      </c>
      <c r="AD22" s="138" t="s">
        <v>106</v>
      </c>
      <c r="AE22" s="164"/>
    </row>
    <row r="23" ht="390.75" customHeight="1">
      <c r="A23" s="68">
        <v>19.0</v>
      </c>
      <c r="B23" s="138" t="s">
        <v>1998</v>
      </c>
      <c r="C23" s="72" t="s">
        <v>2000</v>
      </c>
      <c r="D23" s="158" t="s">
        <v>1720</v>
      </c>
      <c r="E23" s="78"/>
      <c r="F23" s="148" t="s">
        <v>1569</v>
      </c>
      <c r="G23" s="148" t="s">
        <v>2008</v>
      </c>
      <c r="H23" s="149" t="s">
        <v>2009</v>
      </c>
      <c r="I23" s="149" t="s">
        <v>2011</v>
      </c>
      <c r="J23" s="34" t="s">
        <v>1726</v>
      </c>
      <c r="K23" s="72" t="s">
        <v>1994</v>
      </c>
      <c r="L23" s="34" t="s">
        <v>1727</v>
      </c>
      <c r="M23" s="34" t="s">
        <v>1728</v>
      </c>
      <c r="N23" s="138">
        <v>2025.0</v>
      </c>
      <c r="O23" s="152">
        <v>45737.0</v>
      </c>
      <c r="P23" s="152">
        <v>46285.0</v>
      </c>
      <c r="Q23" s="144">
        <v>250000.0</v>
      </c>
      <c r="R23" s="144">
        <v>161775.51</v>
      </c>
      <c r="S23" s="138" t="s">
        <v>105</v>
      </c>
      <c r="T23" s="144">
        <v>88400.0</v>
      </c>
      <c r="U23" s="144">
        <v>37860.0</v>
      </c>
      <c r="V23" s="144">
        <v>92040.0</v>
      </c>
      <c r="W23" s="144">
        <v>31700.0</v>
      </c>
      <c r="X23" s="153" t="s">
        <v>2014</v>
      </c>
      <c r="Y23" s="154">
        <v>64411.0</v>
      </c>
      <c r="Z23" s="154">
        <v>51994.0</v>
      </c>
      <c r="AA23" s="154">
        <v>22159.08</v>
      </c>
      <c r="AB23" s="154">
        <v>14802.47</v>
      </c>
      <c r="AC23" s="156">
        <f t="shared" si="2"/>
        <v>0.4261853291</v>
      </c>
      <c r="AD23" s="138" t="s">
        <v>106</v>
      </c>
      <c r="AE23" s="164"/>
    </row>
    <row r="24" ht="387.75" customHeight="1">
      <c r="A24" s="68">
        <v>20.0</v>
      </c>
      <c r="B24" s="138" t="s">
        <v>1894</v>
      </c>
      <c r="C24" s="72" t="s">
        <v>1671</v>
      </c>
      <c r="D24" s="158" t="s">
        <v>1729</v>
      </c>
      <c r="E24" s="78"/>
      <c r="F24" s="148" t="s">
        <v>1569</v>
      </c>
      <c r="G24" s="148" t="s">
        <v>2017</v>
      </c>
      <c r="H24" s="149" t="s">
        <v>2018</v>
      </c>
      <c r="I24" s="149" t="s">
        <v>2019</v>
      </c>
      <c r="J24" s="34" t="s">
        <v>1734</v>
      </c>
      <c r="K24" s="72" t="s">
        <v>2020</v>
      </c>
      <c r="L24" s="34" t="s">
        <v>1735</v>
      </c>
      <c r="M24" s="34" t="s">
        <v>1737</v>
      </c>
      <c r="N24" s="138">
        <v>2025.0</v>
      </c>
      <c r="O24" s="152">
        <v>45737.0</v>
      </c>
      <c r="P24" s="152">
        <v>46101.0</v>
      </c>
      <c r="Q24" s="144">
        <v>80000.0</v>
      </c>
      <c r="R24" s="144">
        <v>24159.03</v>
      </c>
      <c r="S24" s="138" t="s">
        <v>105</v>
      </c>
      <c r="T24" s="144">
        <v>20000.0</v>
      </c>
      <c r="U24" s="144">
        <v>1000.0</v>
      </c>
      <c r="V24" s="144">
        <v>35160.0</v>
      </c>
      <c r="W24" s="144">
        <v>23840.0</v>
      </c>
      <c r="X24" s="153" t="s">
        <v>2021</v>
      </c>
      <c r="Y24" s="154">
        <v>2260.0</v>
      </c>
      <c r="Z24" s="154">
        <v>18400.0</v>
      </c>
      <c r="AA24" s="154">
        <v>200.0</v>
      </c>
      <c r="AB24" s="154">
        <v>700.0</v>
      </c>
      <c r="AC24" s="156">
        <f t="shared" si="2"/>
        <v>0.01086956522</v>
      </c>
      <c r="AD24" s="138" t="s">
        <v>106</v>
      </c>
      <c r="AE24" s="164"/>
    </row>
    <row r="25" ht="362.25" customHeight="1">
      <c r="A25" s="68">
        <v>21.0</v>
      </c>
      <c r="B25" s="138" t="s">
        <v>1902</v>
      </c>
      <c r="C25" s="72" t="s">
        <v>1671</v>
      </c>
      <c r="D25" s="158" t="s">
        <v>1739</v>
      </c>
      <c r="E25" s="78"/>
      <c r="F25" s="148" t="s">
        <v>1569</v>
      </c>
      <c r="G25" s="148" t="s">
        <v>2022</v>
      </c>
      <c r="H25" s="149" t="s">
        <v>2024</v>
      </c>
      <c r="I25" s="149" t="s">
        <v>2025</v>
      </c>
      <c r="J25" s="34" t="s">
        <v>1743</v>
      </c>
      <c r="K25" s="72" t="s">
        <v>2020</v>
      </c>
      <c r="L25" s="34" t="s">
        <v>1744</v>
      </c>
      <c r="M25" s="34" t="s">
        <v>1745</v>
      </c>
      <c r="N25" s="138">
        <v>2025.0</v>
      </c>
      <c r="O25" s="152">
        <v>45737.0</v>
      </c>
      <c r="P25" s="152">
        <v>46285.0</v>
      </c>
      <c r="Q25" s="144">
        <v>61345.5</v>
      </c>
      <c r="R25" s="144">
        <v>24281.25</v>
      </c>
      <c r="S25" s="138" t="s">
        <v>105</v>
      </c>
      <c r="T25" s="144">
        <v>12350.0</v>
      </c>
      <c r="U25" s="144">
        <v>4086.5</v>
      </c>
      <c r="V25" s="144">
        <v>27589.0</v>
      </c>
      <c r="W25" s="144">
        <v>17320.0</v>
      </c>
      <c r="X25" s="153" t="s">
        <v>2026</v>
      </c>
      <c r="Y25" s="154">
        <v>1730.0</v>
      </c>
      <c r="Z25" s="154">
        <v>29157.0</v>
      </c>
      <c r="AA25" s="154">
        <v>7454.07</v>
      </c>
      <c r="AB25" s="154">
        <v>0.0</v>
      </c>
      <c r="AC25" s="156">
        <f t="shared" si="2"/>
        <v>0.2556528449</v>
      </c>
      <c r="AD25" s="138" t="s">
        <v>106</v>
      </c>
      <c r="AE25" s="164"/>
    </row>
    <row r="26" ht="297.75" customHeight="1">
      <c r="A26" s="68">
        <v>22.0</v>
      </c>
      <c r="B26" s="138" t="s">
        <v>1913</v>
      </c>
      <c r="C26" s="72" t="s">
        <v>1671</v>
      </c>
      <c r="D26" s="158" t="s">
        <v>1747</v>
      </c>
      <c r="E26" s="78"/>
      <c r="F26" s="148" t="s">
        <v>1569</v>
      </c>
      <c r="G26" s="148" t="s">
        <v>2031</v>
      </c>
      <c r="H26" s="149" t="s">
        <v>2032</v>
      </c>
      <c r="I26" s="149" t="s">
        <v>2033</v>
      </c>
      <c r="J26" s="34" t="s">
        <v>1753</v>
      </c>
      <c r="K26" s="72" t="s">
        <v>2034</v>
      </c>
      <c r="L26" s="34" t="s">
        <v>2035</v>
      </c>
      <c r="M26" s="34" t="s">
        <v>1755</v>
      </c>
      <c r="N26" s="138">
        <v>2025.0</v>
      </c>
      <c r="O26" s="152">
        <v>45737.0</v>
      </c>
      <c r="P26" s="152">
        <v>46285.0</v>
      </c>
      <c r="Q26" s="144">
        <v>150000.0</v>
      </c>
      <c r="R26" s="144">
        <v>110159.33</v>
      </c>
      <c r="S26" s="138" t="s">
        <v>105</v>
      </c>
      <c r="T26" s="144">
        <v>9150.0</v>
      </c>
      <c r="U26" s="144">
        <v>47475.0</v>
      </c>
      <c r="V26" s="144">
        <v>67442.0</v>
      </c>
      <c r="W26" s="144">
        <v>25933.0</v>
      </c>
      <c r="X26" s="153" t="s">
        <v>2037</v>
      </c>
      <c r="Y26" s="154">
        <v>9228.0</v>
      </c>
      <c r="Z26" s="154">
        <v>20133.0</v>
      </c>
      <c r="AA26" s="154">
        <v>13646.84</v>
      </c>
      <c r="AB26" s="154">
        <v>0.0</v>
      </c>
      <c r="AC26" s="156">
        <f t="shared" si="2"/>
        <v>0.6778344012</v>
      </c>
      <c r="AD26" s="138" t="s">
        <v>106</v>
      </c>
      <c r="AE26" s="164"/>
    </row>
    <row r="27" ht="222.0" customHeight="1">
      <c r="A27" s="68">
        <v>23.0</v>
      </c>
      <c r="B27" s="138" t="s">
        <v>1919</v>
      </c>
      <c r="C27" s="72" t="s">
        <v>2040</v>
      </c>
      <c r="D27" s="158" t="s">
        <v>1756</v>
      </c>
      <c r="E27" s="78"/>
      <c r="F27" s="148" t="s">
        <v>1569</v>
      </c>
      <c r="G27" s="148" t="s">
        <v>2042</v>
      </c>
      <c r="H27" s="149" t="s">
        <v>2043</v>
      </c>
      <c r="I27" s="149" t="s">
        <v>2044</v>
      </c>
      <c r="J27" s="34" t="s">
        <v>1760</v>
      </c>
      <c r="K27" s="72" t="s">
        <v>2020</v>
      </c>
      <c r="L27" s="34" t="s">
        <v>1762</v>
      </c>
      <c r="M27" s="34" t="s">
        <v>1763</v>
      </c>
      <c r="N27" s="138">
        <v>2025.0</v>
      </c>
      <c r="O27" s="152">
        <v>45737.0</v>
      </c>
      <c r="P27" s="152">
        <v>46101.0</v>
      </c>
      <c r="Q27" s="144">
        <v>33583.0</v>
      </c>
      <c r="R27" s="144">
        <v>15554.33</v>
      </c>
      <c r="S27" s="138" t="s">
        <v>105</v>
      </c>
      <c r="T27" s="144">
        <v>6400.0</v>
      </c>
      <c r="U27" s="144">
        <v>4803.0</v>
      </c>
      <c r="V27" s="144">
        <v>15000.0</v>
      </c>
      <c r="W27" s="144">
        <v>7380.0</v>
      </c>
      <c r="X27" s="153" t="s">
        <v>2045</v>
      </c>
      <c r="Y27" s="154">
        <v>5180.0</v>
      </c>
      <c r="Z27" s="154">
        <v>12000.0</v>
      </c>
      <c r="AA27" s="154">
        <v>0.0</v>
      </c>
      <c r="AB27" s="154">
        <v>0.0</v>
      </c>
      <c r="AC27" s="156">
        <f t="shared" si="2"/>
        <v>0</v>
      </c>
      <c r="AD27" s="138" t="s">
        <v>106</v>
      </c>
      <c r="AE27" s="164"/>
    </row>
    <row r="28" ht="386.25" customHeight="1">
      <c r="A28" s="68">
        <v>24.0</v>
      </c>
      <c r="B28" s="138" t="s">
        <v>1933</v>
      </c>
      <c r="C28" s="72" t="s">
        <v>1671</v>
      </c>
      <c r="D28" s="158" t="s">
        <v>1767</v>
      </c>
      <c r="E28" s="78"/>
      <c r="F28" s="148" t="s">
        <v>1569</v>
      </c>
      <c r="G28" s="148" t="s">
        <v>2049</v>
      </c>
      <c r="H28" s="149" t="s">
        <v>2050</v>
      </c>
      <c r="I28" s="149" t="s">
        <v>2051</v>
      </c>
      <c r="J28" s="34" t="s">
        <v>1772</v>
      </c>
      <c r="K28" s="72" t="s">
        <v>2052</v>
      </c>
      <c r="L28" s="34" t="s">
        <v>1774</v>
      </c>
      <c r="M28" s="34" t="s">
        <v>1775</v>
      </c>
      <c r="N28" s="138">
        <v>2025.0</v>
      </c>
      <c r="O28" s="152">
        <v>45737.0</v>
      </c>
      <c r="P28" s="152">
        <v>46101.0</v>
      </c>
      <c r="Q28" s="144">
        <v>65540.0</v>
      </c>
      <c r="R28" s="144">
        <v>40174.65</v>
      </c>
      <c r="S28" s="138" t="s">
        <v>105</v>
      </c>
      <c r="T28" s="144">
        <v>7500.0</v>
      </c>
      <c r="U28" s="144">
        <v>12090.0</v>
      </c>
      <c r="V28" s="144">
        <v>28170.0</v>
      </c>
      <c r="W28" s="144">
        <v>17780.0</v>
      </c>
      <c r="X28" s="224" t="s">
        <v>2055</v>
      </c>
      <c r="Y28" s="154">
        <v>0.0</v>
      </c>
      <c r="Z28" s="154">
        <v>0.0</v>
      </c>
      <c r="AA28" s="154">
        <v>0.0</v>
      </c>
      <c r="AB28" s="154">
        <v>0.0</v>
      </c>
      <c r="AC28" s="156">
        <v>0.0</v>
      </c>
      <c r="AD28" s="138" t="s">
        <v>1828</v>
      </c>
      <c r="AE28" s="164"/>
    </row>
    <row r="29" ht="345.75" customHeight="1">
      <c r="A29" s="68">
        <v>25.0</v>
      </c>
      <c r="B29" s="138" t="s">
        <v>1940</v>
      </c>
      <c r="C29" s="72" t="s">
        <v>1671</v>
      </c>
      <c r="D29" s="158" t="s">
        <v>1778</v>
      </c>
      <c r="E29" s="69"/>
      <c r="F29" s="148" t="s">
        <v>1569</v>
      </c>
      <c r="G29" s="148" t="s">
        <v>2057</v>
      </c>
      <c r="H29" s="149" t="s">
        <v>2058</v>
      </c>
      <c r="I29" s="149" t="s">
        <v>2059</v>
      </c>
      <c r="J29" s="34" t="s">
        <v>1782</v>
      </c>
      <c r="K29" s="72" t="s">
        <v>1994</v>
      </c>
      <c r="L29" s="34" t="s">
        <v>1783</v>
      </c>
      <c r="M29" s="34" t="s">
        <v>1784</v>
      </c>
      <c r="N29" s="138">
        <v>2025.0</v>
      </c>
      <c r="O29" s="152">
        <v>45737.0</v>
      </c>
      <c r="P29" s="152">
        <v>46101.0</v>
      </c>
      <c r="Q29" s="144">
        <v>80000.0</v>
      </c>
      <c r="R29" s="144">
        <v>43501.06</v>
      </c>
      <c r="S29" s="138" t="s">
        <v>105</v>
      </c>
      <c r="T29" s="144">
        <v>10310.0</v>
      </c>
      <c r="U29" s="144">
        <v>12442.0</v>
      </c>
      <c r="V29" s="144">
        <v>33800.0</v>
      </c>
      <c r="W29" s="144">
        <v>23448.0</v>
      </c>
      <c r="X29" s="153" t="s">
        <v>2063</v>
      </c>
      <c r="Y29" s="154">
        <v>4297.0</v>
      </c>
      <c r="Z29" s="154">
        <v>18762.0</v>
      </c>
      <c r="AA29" s="154">
        <v>2187.22</v>
      </c>
      <c r="AB29" s="154">
        <v>0.0</v>
      </c>
      <c r="AC29" s="156">
        <f>AA29/Z29</f>
        <v>0.116577124</v>
      </c>
      <c r="AD29" s="138" t="s">
        <v>106</v>
      </c>
      <c r="AE29" s="164"/>
    </row>
    <row r="30" ht="15.75" hidden="1" customHeight="1">
      <c r="A30" s="202" t="s">
        <v>1554</v>
      </c>
      <c r="B30" s="204"/>
      <c r="C30" s="204"/>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6"/>
      <c r="AE30" s="136"/>
    </row>
    <row r="31" ht="122.25" hidden="1" customHeight="1">
      <c r="A31" s="225"/>
      <c r="B31" s="138"/>
      <c r="C31" s="72"/>
      <c r="D31" s="148"/>
      <c r="E31" s="141"/>
      <c r="F31" s="148"/>
      <c r="G31" s="148"/>
      <c r="H31" s="226"/>
      <c r="I31" s="227"/>
      <c r="J31" s="34"/>
      <c r="K31" s="228"/>
      <c r="L31" s="229"/>
      <c r="M31" s="34"/>
      <c r="N31" s="138"/>
      <c r="O31" s="230"/>
      <c r="P31" s="231"/>
      <c r="Q31" s="232"/>
      <c r="R31" s="144"/>
      <c r="S31" s="138"/>
      <c r="T31" s="233"/>
      <c r="U31" s="232"/>
      <c r="V31" s="234"/>
      <c r="W31" s="232"/>
      <c r="X31" s="235"/>
      <c r="Y31" s="232"/>
      <c r="Z31" s="232"/>
      <c r="AA31" s="232"/>
      <c r="AB31" s="232"/>
      <c r="AC31" s="232"/>
      <c r="AD31" s="138"/>
      <c r="AE31" s="164"/>
    </row>
    <row r="32" ht="122.25" hidden="1" customHeight="1">
      <c r="A32" s="225"/>
      <c r="B32" s="138"/>
      <c r="C32" s="72"/>
      <c r="D32" s="148"/>
      <c r="E32" s="141"/>
      <c r="F32" s="148"/>
      <c r="G32" s="148"/>
      <c r="H32" s="226"/>
      <c r="I32" s="227"/>
      <c r="J32" s="34"/>
      <c r="K32" s="228"/>
      <c r="L32" s="229"/>
      <c r="M32" s="34"/>
      <c r="N32" s="138"/>
      <c r="O32" s="230"/>
      <c r="P32" s="231"/>
      <c r="Q32" s="232"/>
      <c r="R32" s="144"/>
      <c r="S32" s="138"/>
      <c r="T32" s="233"/>
      <c r="U32" s="232"/>
      <c r="V32" s="234"/>
      <c r="W32" s="232"/>
      <c r="X32" s="235"/>
      <c r="Y32" s="232"/>
      <c r="Z32" s="232"/>
      <c r="AA32" s="232"/>
      <c r="AB32" s="232"/>
      <c r="AC32" s="232"/>
      <c r="AD32" s="138"/>
      <c r="AE32" s="164"/>
    </row>
    <row r="33" ht="122.25" hidden="1" customHeight="1">
      <c r="A33" s="225"/>
      <c r="B33" s="138"/>
      <c r="C33" s="72"/>
      <c r="D33" s="148"/>
      <c r="E33" s="141"/>
      <c r="F33" s="148"/>
      <c r="G33" s="148"/>
      <c r="H33" s="226"/>
      <c r="I33" s="227"/>
      <c r="J33" s="34"/>
      <c r="K33" s="228"/>
      <c r="L33" s="229"/>
      <c r="M33" s="34"/>
      <c r="N33" s="138"/>
      <c r="O33" s="230"/>
      <c r="P33" s="231"/>
      <c r="Q33" s="232"/>
      <c r="R33" s="144"/>
      <c r="S33" s="138"/>
      <c r="T33" s="233"/>
      <c r="U33" s="232"/>
      <c r="V33" s="234"/>
      <c r="W33" s="232"/>
      <c r="X33" s="235"/>
      <c r="Y33" s="232"/>
      <c r="Z33" s="232"/>
      <c r="AA33" s="232"/>
      <c r="AB33" s="232"/>
      <c r="AC33" s="232"/>
      <c r="AD33" s="138"/>
      <c r="AE33" s="164"/>
    </row>
    <row r="34" ht="15.75" customHeight="1">
      <c r="A34" s="236" t="s">
        <v>1554</v>
      </c>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6"/>
      <c r="AF34" s="237"/>
    </row>
    <row r="35" ht="223.5" customHeight="1">
      <c r="A35" s="238">
        <v>26.0</v>
      </c>
      <c r="B35" s="138" t="s">
        <v>2071</v>
      </c>
      <c r="C35" s="239" t="s">
        <v>2072</v>
      </c>
      <c r="D35" s="240" t="s">
        <v>2076</v>
      </c>
      <c r="E35" s="241" t="s">
        <v>2077</v>
      </c>
      <c r="F35" s="180"/>
      <c r="G35" s="240" t="s">
        <v>2079</v>
      </c>
      <c r="H35" s="242" t="s">
        <v>2080</v>
      </c>
      <c r="I35" s="240" t="s">
        <v>2082</v>
      </c>
      <c r="J35" s="242" t="s">
        <v>2084</v>
      </c>
      <c r="K35" s="243"/>
      <c r="L35" s="242" t="s">
        <v>2085</v>
      </c>
      <c r="M35" s="242" t="s">
        <v>2086</v>
      </c>
      <c r="N35" s="240">
        <v>2025.0</v>
      </c>
      <c r="O35" s="244">
        <v>46177.0</v>
      </c>
      <c r="P35" s="245">
        <v>46360.0</v>
      </c>
      <c r="Q35" s="246">
        <v>5000.0</v>
      </c>
      <c r="R35" s="247">
        <v>0.0</v>
      </c>
      <c r="S35" s="240" t="s">
        <v>2087</v>
      </c>
      <c r="T35" s="248"/>
      <c r="U35" s="249">
        <v>3160.0</v>
      </c>
      <c r="V35" s="249">
        <v>1540.0</v>
      </c>
      <c r="W35" s="246">
        <v>300.0</v>
      </c>
      <c r="X35" s="250">
        <v>17.0</v>
      </c>
      <c r="Y35" s="246">
        <v>5000.0</v>
      </c>
      <c r="Z35" s="246">
        <v>5000.0</v>
      </c>
      <c r="AA35" s="246">
        <v>45.5</v>
      </c>
      <c r="AB35" s="251"/>
      <c r="AC35" s="156">
        <f t="shared" ref="AC35:AC37" si="3">AA35/Z35</f>
        <v>0.0091</v>
      </c>
      <c r="AD35" s="240" t="s">
        <v>106</v>
      </c>
      <c r="AF35" s="237"/>
    </row>
    <row r="36" ht="163.5" customHeight="1">
      <c r="A36" s="238">
        <v>27.0</v>
      </c>
      <c r="B36" s="138" t="s">
        <v>2091</v>
      </c>
      <c r="C36" s="239" t="s">
        <v>2092</v>
      </c>
      <c r="D36" s="240" t="s">
        <v>2093</v>
      </c>
      <c r="E36" s="78"/>
      <c r="F36" s="180"/>
      <c r="G36" s="240" t="s">
        <v>2094</v>
      </c>
      <c r="H36" s="242" t="s">
        <v>2095</v>
      </c>
      <c r="I36" s="240" t="s">
        <v>2096</v>
      </c>
      <c r="J36" s="242" t="s">
        <v>2097</v>
      </c>
      <c r="K36" s="243"/>
      <c r="L36" s="242" t="s">
        <v>2098</v>
      </c>
      <c r="M36" s="242" t="s">
        <v>2099</v>
      </c>
      <c r="N36" s="240">
        <v>2025.0</v>
      </c>
      <c r="O36" s="244">
        <v>46177.0</v>
      </c>
      <c r="P36" s="245">
        <v>46360.0</v>
      </c>
      <c r="Q36" s="246">
        <v>5000.0</v>
      </c>
      <c r="R36" s="247">
        <v>0.0</v>
      </c>
      <c r="S36" s="240" t="s">
        <v>2087</v>
      </c>
      <c r="T36" s="248"/>
      <c r="U36" s="246">
        <v>867.0</v>
      </c>
      <c r="V36" s="249">
        <v>3683.0</v>
      </c>
      <c r="W36" s="246">
        <v>450.0</v>
      </c>
      <c r="X36" s="250" t="s">
        <v>2100</v>
      </c>
      <c r="Y36" s="246">
        <v>5000.0</v>
      </c>
      <c r="Z36" s="246">
        <v>5000.0</v>
      </c>
      <c r="AA36" s="246">
        <v>2000.0</v>
      </c>
      <c r="AB36" s="246">
        <v>2000.0</v>
      </c>
      <c r="AC36" s="156">
        <f t="shared" si="3"/>
        <v>0.4</v>
      </c>
      <c r="AD36" s="240" t="s">
        <v>106</v>
      </c>
      <c r="AF36" s="237"/>
    </row>
    <row r="37" ht="186.0" customHeight="1">
      <c r="A37" s="238">
        <v>28.0</v>
      </c>
      <c r="B37" s="138" t="s">
        <v>2091</v>
      </c>
      <c r="C37" s="239" t="s">
        <v>2101</v>
      </c>
      <c r="D37" s="240" t="s">
        <v>2102</v>
      </c>
      <c r="E37" s="69"/>
      <c r="F37" s="180"/>
      <c r="G37" s="240" t="s">
        <v>2103</v>
      </c>
      <c r="H37" s="242" t="s">
        <v>2104</v>
      </c>
      <c r="I37" s="240" t="s">
        <v>2105</v>
      </c>
      <c r="J37" s="242" t="s">
        <v>2106</v>
      </c>
      <c r="K37" s="243"/>
      <c r="L37" s="242" t="s">
        <v>2107</v>
      </c>
      <c r="M37" s="242" t="s">
        <v>2099</v>
      </c>
      <c r="N37" s="240">
        <v>2025.0</v>
      </c>
      <c r="O37" s="244">
        <v>46177.0</v>
      </c>
      <c r="P37" s="245">
        <v>46360.0</v>
      </c>
      <c r="Q37" s="246">
        <v>5000.0</v>
      </c>
      <c r="R37" s="247">
        <v>0.0</v>
      </c>
      <c r="S37" s="240" t="s">
        <v>2087</v>
      </c>
      <c r="T37" s="248"/>
      <c r="U37" s="246">
        <v>3700.0</v>
      </c>
      <c r="V37" s="249">
        <v>300.0</v>
      </c>
      <c r="W37" s="246">
        <v>1000.0</v>
      </c>
      <c r="X37" s="250" t="s">
        <v>2100</v>
      </c>
      <c r="Y37" s="246">
        <v>5000.0</v>
      </c>
      <c r="Z37" s="246">
        <v>5000.0</v>
      </c>
      <c r="AA37" s="246">
        <v>2310.6</v>
      </c>
      <c r="AB37" s="246">
        <v>1726.6</v>
      </c>
      <c r="AC37" s="253">
        <f t="shared" si="3"/>
        <v>0.46212</v>
      </c>
      <c r="AD37" s="240" t="s">
        <v>106</v>
      </c>
      <c r="AF37" s="237"/>
    </row>
    <row r="38" ht="15.75" customHeight="1">
      <c r="A38" s="254"/>
      <c r="B38" s="255"/>
      <c r="C38" s="255"/>
      <c r="D38" s="255"/>
      <c r="E38" s="255"/>
      <c r="F38" s="255"/>
      <c r="G38" s="255"/>
      <c r="H38" s="255"/>
      <c r="I38" s="255"/>
      <c r="J38" s="254"/>
      <c r="K38" s="255"/>
      <c r="L38" s="255"/>
      <c r="M38" s="255"/>
      <c r="N38" s="256"/>
      <c r="O38" s="255"/>
      <c r="P38" s="255"/>
      <c r="Q38" s="257"/>
      <c r="R38" s="255"/>
      <c r="S38" s="255"/>
      <c r="T38" s="258">
        <f t="shared" ref="T38:W38" si="4">SUM(T4:T37)</f>
        <v>851060</v>
      </c>
      <c r="U38" s="258">
        <f t="shared" si="4"/>
        <v>533693.5</v>
      </c>
      <c r="V38" s="258">
        <f t="shared" si="4"/>
        <v>1354077</v>
      </c>
      <c r="W38" s="258">
        <f t="shared" si="4"/>
        <v>692771</v>
      </c>
      <c r="X38" s="259"/>
      <c r="Y38" s="258">
        <f t="shared" ref="Y38:AB38" si="5">SUM(Y4:Y37)</f>
        <v>655539</v>
      </c>
      <c r="Z38" s="258">
        <f t="shared" si="5"/>
        <v>1189971</v>
      </c>
      <c r="AA38" s="258">
        <f t="shared" si="5"/>
        <v>517760.37</v>
      </c>
      <c r="AB38" s="258">
        <f t="shared" si="5"/>
        <v>132876.6</v>
      </c>
      <c r="AC38" s="261"/>
      <c r="AD38" s="254"/>
      <c r="AE38" s="164"/>
    </row>
    <row r="39" ht="45.75" customHeight="1">
      <c r="A39" s="254"/>
      <c r="B39" s="263" t="s">
        <v>1746</v>
      </c>
      <c r="C39" s="263" t="s">
        <v>2111</v>
      </c>
      <c r="D39" s="263" t="s">
        <v>2112</v>
      </c>
      <c r="E39" s="263"/>
      <c r="F39" s="263" t="s">
        <v>2113</v>
      </c>
      <c r="G39" s="263" t="s">
        <v>619</v>
      </c>
      <c r="H39" s="263" t="s">
        <v>2114</v>
      </c>
      <c r="I39" s="263" t="s">
        <v>2115</v>
      </c>
      <c r="J39" s="254"/>
      <c r="K39" s="255"/>
      <c r="L39" s="255"/>
      <c r="M39" s="255"/>
      <c r="N39" s="256"/>
      <c r="O39" s="255"/>
      <c r="P39" s="255"/>
      <c r="Q39" s="257"/>
      <c r="R39" s="255"/>
      <c r="S39" s="255"/>
      <c r="T39" s="257"/>
      <c r="U39" s="257"/>
      <c r="V39" s="256"/>
      <c r="W39" s="257"/>
      <c r="X39" s="265"/>
      <c r="Y39" s="263" t="s">
        <v>2117</v>
      </c>
      <c r="Z39" s="266" t="s">
        <v>2118</v>
      </c>
      <c r="AA39" s="266" t="s">
        <v>2119</v>
      </c>
      <c r="AB39" s="267"/>
      <c r="AC39" s="267"/>
      <c r="AD39" s="254"/>
      <c r="AE39" s="164"/>
    </row>
    <row r="40" ht="129.75" customHeight="1">
      <c r="A40" s="254"/>
      <c r="B40" s="148" t="s">
        <v>2120</v>
      </c>
      <c r="C40" s="225">
        <v>26.0</v>
      </c>
      <c r="D40" s="225">
        <v>0.0</v>
      </c>
      <c r="E40" s="225"/>
      <c r="F40" s="225">
        <v>0.0</v>
      </c>
      <c r="G40" s="225">
        <f t="shared" ref="G40:G43" si="7">SUM(C40:F40)</f>
        <v>26</v>
      </c>
      <c r="H40" s="225">
        <v>1.0</v>
      </c>
      <c r="I40" s="270">
        <f t="shared" ref="I40:I43" si="8">G40-H40</f>
        <v>25</v>
      </c>
      <c r="J40" s="254"/>
      <c r="K40" s="255"/>
      <c r="L40" s="255"/>
      <c r="M40" s="255"/>
      <c r="N40" s="256"/>
      <c r="O40" s="255"/>
      <c r="P40" s="255"/>
      <c r="Q40" s="257"/>
      <c r="R40" s="255"/>
      <c r="S40" s="255"/>
      <c r="T40" s="257"/>
      <c r="U40" s="257"/>
      <c r="V40" s="256"/>
      <c r="W40" s="257"/>
      <c r="X40" s="157"/>
      <c r="Y40" s="272">
        <f t="shared" ref="Y40:AA40" si="6">SUM(Y4:Y29)</f>
        <v>640539</v>
      </c>
      <c r="Z40" s="272">
        <f t="shared" si="6"/>
        <v>1174971</v>
      </c>
      <c r="AA40" s="272">
        <f t="shared" si="6"/>
        <v>513404.27</v>
      </c>
      <c r="AB40" s="273"/>
      <c r="AC40" s="273"/>
      <c r="AD40" s="254"/>
      <c r="AE40" s="164"/>
    </row>
    <row r="41" ht="96.75" customHeight="1">
      <c r="A41" s="254"/>
      <c r="B41" s="148" t="s">
        <v>2121</v>
      </c>
      <c r="C41" s="274">
        <v>3.0</v>
      </c>
      <c r="D41" s="225">
        <v>0.0</v>
      </c>
      <c r="E41" s="225"/>
      <c r="F41" s="225">
        <v>0.0</v>
      </c>
      <c r="G41" s="225">
        <f t="shared" si="7"/>
        <v>3</v>
      </c>
      <c r="H41" s="225">
        <v>0.0</v>
      </c>
      <c r="I41" s="270">
        <f t="shared" si="8"/>
        <v>3</v>
      </c>
      <c r="J41" s="254"/>
      <c r="K41" s="255"/>
      <c r="L41" s="255"/>
      <c r="M41" s="255"/>
      <c r="N41" s="256"/>
      <c r="O41" s="255"/>
      <c r="P41" s="255"/>
      <c r="Q41" s="257"/>
      <c r="R41" s="255"/>
      <c r="S41" s="255"/>
      <c r="T41" s="257"/>
      <c r="U41" s="257"/>
      <c r="V41" s="256"/>
      <c r="W41" s="257"/>
      <c r="X41" s="157"/>
      <c r="Y41" s="275">
        <v>15000.0</v>
      </c>
      <c r="Z41" s="275">
        <v>15000.0</v>
      </c>
      <c r="AA41" s="275">
        <v>4356.1</v>
      </c>
      <c r="AB41" s="273"/>
      <c r="AC41" s="273"/>
      <c r="AD41" s="254"/>
      <c r="AE41" s="164"/>
    </row>
    <row r="42" ht="114.0" customHeight="1">
      <c r="A42" s="254"/>
      <c r="B42" s="148" t="s">
        <v>2123</v>
      </c>
      <c r="C42" s="225">
        <v>0.0</v>
      </c>
      <c r="D42" s="225">
        <v>0.0</v>
      </c>
      <c r="E42" s="225"/>
      <c r="F42" s="225">
        <v>0.0</v>
      </c>
      <c r="G42" s="225">
        <f t="shared" si="7"/>
        <v>0</v>
      </c>
      <c r="H42" s="225">
        <v>0.0</v>
      </c>
      <c r="I42" s="270">
        <f t="shared" si="8"/>
        <v>0</v>
      </c>
      <c r="J42" s="254"/>
      <c r="K42" s="255"/>
      <c r="L42" s="255"/>
      <c r="M42" s="255"/>
      <c r="N42" s="256"/>
      <c r="O42" s="255"/>
      <c r="P42" s="255"/>
      <c r="Q42" s="257"/>
      <c r="R42" s="255"/>
      <c r="S42" s="255"/>
      <c r="T42" s="257"/>
      <c r="U42" s="257"/>
      <c r="V42" s="256"/>
      <c r="W42" s="257"/>
      <c r="X42" s="157"/>
      <c r="Y42" s="276"/>
      <c r="Z42" s="276"/>
      <c r="AA42" s="276"/>
      <c r="AB42" s="267"/>
      <c r="AC42" s="267"/>
      <c r="AD42" s="254"/>
      <c r="AE42" s="164"/>
    </row>
    <row r="43" ht="106.5" customHeight="1">
      <c r="A43" s="254"/>
      <c r="B43" s="148" t="s">
        <v>2125</v>
      </c>
      <c r="C43" s="225">
        <v>0.0</v>
      </c>
      <c r="D43" s="225">
        <v>0.0</v>
      </c>
      <c r="E43" s="225"/>
      <c r="F43" s="225">
        <v>0.0</v>
      </c>
      <c r="G43" s="225">
        <f t="shared" si="7"/>
        <v>0</v>
      </c>
      <c r="H43" s="225">
        <v>0.0</v>
      </c>
      <c r="I43" s="270">
        <f t="shared" si="8"/>
        <v>0</v>
      </c>
      <c r="J43" s="254"/>
      <c r="K43" s="255"/>
      <c r="L43" s="255"/>
      <c r="M43" s="255"/>
      <c r="N43" s="256"/>
      <c r="O43" s="255"/>
      <c r="P43" s="255"/>
      <c r="Q43" s="257"/>
      <c r="R43" s="255"/>
      <c r="S43" s="255"/>
      <c r="T43" s="257"/>
      <c r="U43" s="257"/>
      <c r="V43" s="256"/>
      <c r="W43" s="257"/>
      <c r="X43" s="157"/>
      <c r="Y43" s="276"/>
      <c r="Z43" s="276"/>
      <c r="AA43" s="276"/>
      <c r="AB43" s="267"/>
      <c r="AC43" s="267"/>
      <c r="AD43" s="254"/>
      <c r="AE43" s="164"/>
    </row>
    <row r="44" ht="15.75" customHeight="1">
      <c r="A44" s="254"/>
      <c r="B44" s="277"/>
      <c r="C44" s="278">
        <f t="shared" ref="C44:D44" si="9">SUM(C40:C43)</f>
        <v>29</v>
      </c>
      <c r="D44" s="278">
        <f t="shared" si="9"/>
        <v>0</v>
      </c>
      <c r="E44" s="278"/>
      <c r="F44" s="278">
        <f t="shared" ref="F44:I44" si="10">SUM(F40:F43)</f>
        <v>0</v>
      </c>
      <c r="G44" s="278">
        <f t="shared" si="10"/>
        <v>29</v>
      </c>
      <c r="H44" s="278">
        <f t="shared" si="10"/>
        <v>1</v>
      </c>
      <c r="I44" s="278">
        <f t="shared" si="10"/>
        <v>28</v>
      </c>
      <c r="J44" s="254"/>
      <c r="K44" s="255"/>
      <c r="L44" s="255"/>
      <c r="M44" s="255"/>
      <c r="N44" s="256"/>
      <c r="O44" s="255"/>
      <c r="P44" s="255"/>
      <c r="Q44" s="257"/>
      <c r="R44" s="255"/>
      <c r="S44" s="255"/>
      <c r="T44" s="257"/>
      <c r="U44" s="257"/>
      <c r="V44" s="256"/>
      <c r="W44" s="257"/>
      <c r="X44" s="265"/>
      <c r="Y44" s="280">
        <f t="shared" ref="Y44:AA44" si="11">SUM(Y40:Y43)</f>
        <v>655539</v>
      </c>
      <c r="Z44" s="280">
        <f t="shared" si="11"/>
        <v>1189971</v>
      </c>
      <c r="AA44" s="281">
        <f t="shared" si="11"/>
        <v>517760.37</v>
      </c>
      <c r="AB44" s="267"/>
      <c r="AC44" s="267"/>
      <c r="AD44" s="254"/>
      <c r="AE44" s="164"/>
    </row>
    <row r="45" ht="15.75" customHeight="1">
      <c r="A45" s="254"/>
      <c r="B45" s="255"/>
      <c r="C45" s="255"/>
      <c r="D45" s="255"/>
      <c r="E45" s="255"/>
      <c r="F45" s="255"/>
      <c r="G45" s="255"/>
      <c r="H45" s="255"/>
      <c r="I45" s="255"/>
      <c r="J45" s="254"/>
      <c r="K45" s="255"/>
      <c r="L45" s="255"/>
      <c r="M45" s="255"/>
      <c r="N45" s="256"/>
      <c r="O45" s="255"/>
      <c r="P45" s="255"/>
      <c r="Q45" s="257"/>
      <c r="R45" s="255"/>
      <c r="S45" s="255"/>
      <c r="T45" s="257"/>
      <c r="U45" s="257"/>
      <c r="V45" s="256"/>
      <c r="W45" s="257"/>
      <c r="X45" s="157"/>
      <c r="Y45" s="257"/>
      <c r="Z45" s="257"/>
      <c r="AA45" s="257"/>
      <c r="AB45" s="257"/>
      <c r="AC45" s="257"/>
      <c r="AD45" s="254"/>
      <c r="AE45" s="164"/>
    </row>
    <row r="46" ht="15.75" customHeight="1">
      <c r="A46" s="254"/>
      <c r="B46" s="255"/>
      <c r="C46" s="255"/>
      <c r="D46" s="255"/>
      <c r="E46" s="255"/>
      <c r="F46" s="255"/>
      <c r="G46" s="255"/>
      <c r="H46" s="255"/>
      <c r="I46" s="255"/>
      <c r="J46" s="254"/>
      <c r="K46" s="255"/>
      <c r="L46" s="255"/>
      <c r="M46" s="255"/>
      <c r="N46" s="256"/>
      <c r="O46" s="255"/>
      <c r="P46" s="255"/>
      <c r="Q46" s="257"/>
      <c r="R46" s="255"/>
      <c r="S46" s="255"/>
      <c r="T46" s="257"/>
      <c r="U46" s="257"/>
      <c r="V46" s="256"/>
      <c r="W46" s="257"/>
      <c r="X46" s="157"/>
      <c r="Y46" s="257"/>
      <c r="Z46" s="257"/>
      <c r="AA46" s="257"/>
      <c r="AB46" s="257"/>
      <c r="AC46" s="257"/>
      <c r="AD46" s="254"/>
      <c r="AE46" s="164"/>
    </row>
    <row r="47" ht="15.75" customHeight="1">
      <c r="A47" s="254"/>
      <c r="B47" s="255"/>
      <c r="C47" s="255"/>
      <c r="D47" s="255"/>
      <c r="E47" s="255"/>
      <c r="F47" s="255"/>
      <c r="G47" s="255"/>
      <c r="H47" s="255"/>
      <c r="I47" s="255"/>
      <c r="J47" s="254"/>
      <c r="K47" s="255"/>
      <c r="L47" s="255"/>
      <c r="M47" s="255"/>
      <c r="N47" s="256"/>
      <c r="O47" s="255"/>
      <c r="P47" s="255"/>
      <c r="Q47" s="257"/>
      <c r="R47" s="255"/>
      <c r="S47" s="255"/>
      <c r="T47" s="257"/>
      <c r="U47" s="257"/>
      <c r="V47" s="256"/>
      <c r="W47" s="257"/>
      <c r="X47" s="157"/>
      <c r="Y47" s="257"/>
      <c r="Z47" s="257"/>
      <c r="AA47" s="257"/>
      <c r="AB47" s="257"/>
      <c r="AC47" s="257"/>
      <c r="AD47" s="254"/>
      <c r="AE47" s="164"/>
    </row>
    <row r="48" ht="15.75" customHeight="1">
      <c r="A48" s="254"/>
      <c r="B48" s="255"/>
      <c r="C48" s="255"/>
      <c r="D48" s="255"/>
      <c r="E48" s="255"/>
      <c r="F48" s="255"/>
      <c r="G48" s="255"/>
      <c r="H48" s="255"/>
      <c r="I48" s="255"/>
      <c r="J48" s="254"/>
      <c r="K48" s="255"/>
      <c r="L48" s="255"/>
      <c r="M48" s="255"/>
      <c r="N48" s="256"/>
      <c r="O48" s="255"/>
      <c r="P48" s="255"/>
      <c r="Q48" s="257"/>
      <c r="R48" s="255"/>
      <c r="S48" s="255"/>
      <c r="T48" s="257"/>
      <c r="U48" s="257"/>
      <c r="V48" s="256"/>
      <c r="W48" s="257"/>
      <c r="X48" s="157"/>
      <c r="Y48" s="282" t="s">
        <v>2131</v>
      </c>
      <c r="Z48" s="282" t="s">
        <v>2133</v>
      </c>
      <c r="AA48" s="282" t="s">
        <v>2119</v>
      </c>
      <c r="AB48" s="282" t="s">
        <v>2134</v>
      </c>
      <c r="AC48" s="257"/>
      <c r="AD48" s="254"/>
      <c r="AE48" s="164"/>
    </row>
    <row r="49" ht="15.75" customHeight="1">
      <c r="A49" s="254"/>
      <c r="B49" s="255"/>
      <c r="C49" s="255"/>
      <c r="D49" s="255"/>
      <c r="E49" s="255"/>
      <c r="F49" s="255"/>
      <c r="G49" s="255"/>
      <c r="H49" s="255"/>
      <c r="I49" s="255"/>
      <c r="J49" s="254"/>
      <c r="K49" s="255"/>
      <c r="L49" s="255"/>
      <c r="M49" s="255"/>
      <c r="N49" s="256"/>
      <c r="O49" s="255"/>
      <c r="P49" s="255"/>
      <c r="Q49" s="257"/>
      <c r="R49" s="255"/>
      <c r="S49" s="255"/>
      <c r="T49" s="257"/>
      <c r="U49" s="257"/>
      <c r="V49" s="256"/>
      <c r="W49" s="257"/>
      <c r="X49" s="157"/>
      <c r="Y49" s="283">
        <v>2505000.0</v>
      </c>
      <c r="Z49" s="284">
        <f>SUM(Z38)</f>
        <v>1189971</v>
      </c>
      <c r="AA49" s="283">
        <f>SUM(AA44)</f>
        <v>517760.37</v>
      </c>
      <c r="AB49" s="285">
        <f>SUM(AA49/Z49)</f>
        <v>0.4351033513</v>
      </c>
      <c r="AC49" s="257"/>
      <c r="AD49" s="254"/>
      <c r="AE49" s="164"/>
    </row>
    <row r="50" ht="15.75" customHeight="1">
      <c r="A50" s="254"/>
      <c r="B50" s="255"/>
      <c r="C50" s="255"/>
      <c r="D50" s="255"/>
      <c r="E50" s="255"/>
      <c r="F50" s="255"/>
      <c r="G50" s="255"/>
      <c r="H50" s="255"/>
      <c r="I50" s="255"/>
      <c r="J50" s="254"/>
      <c r="K50" s="255"/>
      <c r="L50" s="255"/>
      <c r="M50" s="255"/>
      <c r="N50" s="256"/>
      <c r="O50" s="255"/>
      <c r="P50" s="255"/>
      <c r="Q50" s="257"/>
      <c r="R50" s="255"/>
      <c r="S50" s="255"/>
      <c r="T50" s="257"/>
      <c r="U50" s="257"/>
      <c r="V50" s="256"/>
      <c r="W50" s="257"/>
      <c r="X50" s="157"/>
      <c r="Y50" s="257"/>
      <c r="Z50" s="257"/>
      <c r="AA50" s="257"/>
      <c r="AB50" s="257"/>
      <c r="AC50" s="257"/>
      <c r="AD50" s="254"/>
      <c r="AE50" s="164"/>
    </row>
    <row r="51" ht="15.75" customHeight="1">
      <c r="A51" s="254"/>
      <c r="B51" s="255"/>
      <c r="C51" s="255"/>
      <c r="D51" s="255"/>
      <c r="E51" s="255"/>
      <c r="F51" s="255"/>
      <c r="G51" s="255"/>
      <c r="H51" s="255"/>
      <c r="I51" s="255"/>
      <c r="J51" s="254"/>
      <c r="K51" s="255"/>
      <c r="L51" s="255"/>
      <c r="M51" s="255"/>
      <c r="N51" s="256"/>
      <c r="O51" s="255"/>
      <c r="P51" s="255"/>
      <c r="Q51" s="257"/>
      <c r="R51" s="255"/>
      <c r="S51" s="255"/>
      <c r="T51" s="257"/>
      <c r="U51" s="257"/>
      <c r="V51" s="256"/>
      <c r="W51" s="257"/>
      <c r="X51" s="157"/>
      <c r="Y51" s="257"/>
      <c r="Z51" s="257"/>
      <c r="AA51" s="257"/>
      <c r="AB51" s="257"/>
      <c r="AC51" s="257"/>
      <c r="AD51" s="254"/>
      <c r="AE51" s="164"/>
    </row>
    <row r="52" ht="15.75" customHeight="1">
      <c r="A52" s="254"/>
      <c r="B52" s="255"/>
      <c r="C52" s="255"/>
      <c r="D52" s="255"/>
      <c r="E52" s="255"/>
      <c r="F52" s="255"/>
      <c r="G52" s="255"/>
      <c r="H52" s="255"/>
      <c r="I52" s="255"/>
      <c r="J52" s="254"/>
      <c r="K52" s="255"/>
      <c r="L52" s="255"/>
      <c r="M52" s="255"/>
      <c r="N52" s="256"/>
      <c r="O52" s="255"/>
      <c r="P52" s="255"/>
      <c r="Q52" s="257"/>
      <c r="R52" s="255"/>
      <c r="S52" s="255"/>
      <c r="T52" s="257"/>
      <c r="U52" s="257"/>
      <c r="V52" s="256"/>
      <c r="W52" s="257"/>
      <c r="X52" s="157"/>
      <c r="Y52" s="257"/>
      <c r="Z52" s="257"/>
      <c r="AA52" s="257"/>
      <c r="AB52" s="257"/>
      <c r="AC52" s="257"/>
      <c r="AD52" s="254"/>
      <c r="AE52" s="164"/>
    </row>
    <row r="53" ht="15.75" customHeight="1">
      <c r="A53" s="254"/>
      <c r="B53" s="255"/>
      <c r="C53" s="255"/>
      <c r="D53" s="255"/>
      <c r="E53" s="255"/>
      <c r="F53" s="255"/>
      <c r="G53" s="255"/>
      <c r="H53" s="255"/>
      <c r="I53" s="255"/>
      <c r="J53" s="254"/>
      <c r="K53" s="255"/>
      <c r="L53" s="255"/>
      <c r="M53" s="255"/>
      <c r="N53" s="256"/>
      <c r="O53" s="255"/>
      <c r="P53" s="255"/>
      <c r="Q53" s="257"/>
      <c r="R53" s="255"/>
      <c r="S53" s="255"/>
      <c r="T53" s="257"/>
      <c r="U53" s="257"/>
      <c r="V53" s="256"/>
      <c r="W53" s="257"/>
      <c r="X53" s="157"/>
      <c r="Y53" s="257"/>
      <c r="Z53" s="257"/>
      <c r="AA53" s="257"/>
      <c r="AB53" s="257"/>
      <c r="AC53" s="257"/>
      <c r="AD53" s="254"/>
      <c r="AE53" s="164"/>
    </row>
    <row r="54" ht="15.75" customHeight="1">
      <c r="A54" s="254"/>
      <c r="B54" s="255"/>
      <c r="C54" s="255"/>
      <c r="D54" s="255"/>
      <c r="E54" s="255"/>
      <c r="F54" s="255"/>
      <c r="G54" s="255"/>
      <c r="H54" s="255"/>
      <c r="I54" s="255"/>
      <c r="J54" s="254"/>
      <c r="K54" s="255"/>
      <c r="L54" s="255"/>
      <c r="M54" s="255"/>
      <c r="N54" s="256"/>
      <c r="O54" s="255"/>
      <c r="P54" s="255"/>
      <c r="Q54" s="257"/>
      <c r="R54" s="255"/>
      <c r="S54" s="255"/>
      <c r="T54" s="257"/>
      <c r="U54" s="257"/>
      <c r="V54" s="256"/>
      <c r="W54" s="257"/>
      <c r="X54" s="157"/>
      <c r="Y54" s="257"/>
      <c r="Z54" s="257"/>
      <c r="AA54" s="257"/>
      <c r="AB54" s="257"/>
      <c r="AC54" s="257"/>
      <c r="AD54" s="254"/>
      <c r="AE54" s="164"/>
    </row>
    <row r="55" ht="15.75" customHeight="1">
      <c r="A55" s="254"/>
      <c r="B55" s="255"/>
      <c r="C55" s="255"/>
      <c r="D55" s="255"/>
      <c r="E55" s="255"/>
      <c r="F55" s="255"/>
      <c r="G55" s="255"/>
      <c r="H55" s="255"/>
      <c r="I55" s="255"/>
      <c r="J55" s="254"/>
      <c r="K55" s="255"/>
      <c r="L55" s="255"/>
      <c r="M55" s="255"/>
      <c r="N55" s="256"/>
      <c r="O55" s="255"/>
      <c r="P55" s="255"/>
      <c r="Q55" s="257"/>
      <c r="R55" s="255"/>
      <c r="S55" s="255"/>
      <c r="T55" s="257"/>
      <c r="U55" s="257"/>
      <c r="V55" s="256"/>
      <c r="W55" s="257"/>
      <c r="X55" s="157"/>
      <c r="Y55" s="257"/>
      <c r="Z55" s="257"/>
      <c r="AA55" s="257"/>
      <c r="AB55" s="257"/>
      <c r="AC55" s="257"/>
      <c r="AD55" s="254"/>
      <c r="AE55" s="164"/>
    </row>
    <row r="56" ht="15.75" customHeight="1">
      <c r="A56" s="254"/>
      <c r="B56" s="255"/>
      <c r="C56" s="255"/>
      <c r="D56" s="255"/>
      <c r="E56" s="255"/>
      <c r="F56" s="255"/>
      <c r="G56" s="255"/>
      <c r="H56" s="255"/>
      <c r="I56" s="255"/>
      <c r="J56" s="254"/>
      <c r="K56" s="255"/>
      <c r="L56" s="255"/>
      <c r="M56" s="255"/>
      <c r="N56" s="256"/>
      <c r="O56" s="255"/>
      <c r="P56" s="255"/>
      <c r="Q56" s="257"/>
      <c r="R56" s="255"/>
      <c r="S56" s="255"/>
      <c r="T56" s="257"/>
      <c r="U56" s="257"/>
      <c r="V56" s="256"/>
      <c r="W56" s="257"/>
      <c r="X56" s="157"/>
      <c r="Y56" s="257"/>
      <c r="Z56" s="257"/>
      <c r="AA56" s="257"/>
      <c r="AB56" s="257"/>
      <c r="AC56" s="257"/>
      <c r="AD56" s="254"/>
      <c r="AE56" s="164"/>
    </row>
    <row r="57" ht="15.75" customHeight="1">
      <c r="A57" s="254"/>
      <c r="B57" s="255"/>
      <c r="C57" s="255"/>
      <c r="D57" s="255"/>
      <c r="E57" s="255"/>
      <c r="F57" s="255"/>
      <c r="G57" s="255"/>
      <c r="H57" s="255"/>
      <c r="I57" s="255"/>
      <c r="J57" s="254"/>
      <c r="K57" s="255"/>
      <c r="L57" s="255"/>
      <c r="M57" s="255"/>
      <c r="N57" s="256"/>
      <c r="O57" s="255"/>
      <c r="P57" s="255"/>
      <c r="Q57" s="257"/>
      <c r="R57" s="255"/>
      <c r="S57" s="255"/>
      <c r="T57" s="257"/>
      <c r="U57" s="257"/>
      <c r="V57" s="256"/>
      <c r="W57" s="257"/>
      <c r="X57" s="157"/>
      <c r="Y57" s="257"/>
      <c r="Z57" s="257"/>
      <c r="AA57" s="257"/>
      <c r="AB57" s="257"/>
      <c r="AC57" s="257"/>
      <c r="AD57" s="254"/>
      <c r="AE57" s="164"/>
    </row>
    <row r="58" ht="15.75" customHeight="1">
      <c r="A58" s="254"/>
      <c r="B58" s="255"/>
      <c r="C58" s="255"/>
      <c r="D58" s="255"/>
      <c r="E58" s="255"/>
      <c r="F58" s="255"/>
      <c r="G58" s="255"/>
      <c r="H58" s="255"/>
      <c r="I58" s="255"/>
      <c r="J58" s="254"/>
      <c r="K58" s="255"/>
      <c r="L58" s="255"/>
      <c r="M58" s="255"/>
      <c r="N58" s="256"/>
      <c r="O58" s="255"/>
      <c r="P58" s="255"/>
      <c r="Q58" s="257"/>
      <c r="R58" s="255"/>
      <c r="S58" s="255"/>
      <c r="T58" s="257"/>
      <c r="U58" s="257"/>
      <c r="V58" s="256"/>
      <c r="W58" s="257"/>
      <c r="X58" s="157"/>
      <c r="Y58" s="257"/>
      <c r="Z58" s="257"/>
      <c r="AA58" s="257"/>
      <c r="AB58" s="257"/>
      <c r="AC58" s="257"/>
      <c r="AD58" s="254"/>
      <c r="AE58" s="164"/>
    </row>
    <row r="59" ht="15.75" customHeight="1">
      <c r="A59" s="254"/>
      <c r="B59" s="255"/>
      <c r="C59" s="255"/>
      <c r="D59" s="255"/>
      <c r="E59" s="255"/>
      <c r="F59" s="255"/>
      <c r="G59" s="255"/>
      <c r="H59" s="255"/>
      <c r="I59" s="255"/>
      <c r="J59" s="254"/>
      <c r="K59" s="255"/>
      <c r="L59" s="255"/>
      <c r="M59" s="255"/>
      <c r="N59" s="256"/>
      <c r="O59" s="255"/>
      <c r="P59" s="255"/>
      <c r="Q59" s="257"/>
      <c r="R59" s="255"/>
      <c r="S59" s="255"/>
      <c r="T59" s="257"/>
      <c r="U59" s="257"/>
      <c r="V59" s="256"/>
      <c r="W59" s="257"/>
      <c r="X59" s="157"/>
      <c r="Y59" s="257"/>
      <c r="Z59" s="257"/>
      <c r="AA59" s="257"/>
      <c r="AB59" s="257"/>
      <c r="AC59" s="257"/>
      <c r="AD59" s="254"/>
      <c r="AE59" s="164"/>
    </row>
    <row r="60" ht="15.75" customHeight="1">
      <c r="A60" s="254"/>
      <c r="B60" s="255"/>
      <c r="C60" s="255"/>
      <c r="D60" s="255"/>
      <c r="E60" s="255"/>
      <c r="F60" s="255"/>
      <c r="G60" s="255"/>
      <c r="H60" s="255"/>
      <c r="I60" s="255"/>
      <c r="J60" s="254"/>
      <c r="K60" s="255"/>
      <c r="L60" s="255"/>
      <c r="M60" s="255"/>
      <c r="N60" s="256"/>
      <c r="O60" s="255"/>
      <c r="P60" s="255"/>
      <c r="Q60" s="257"/>
      <c r="R60" s="255"/>
      <c r="S60" s="255"/>
      <c r="T60" s="257"/>
      <c r="U60" s="257"/>
      <c r="V60" s="256"/>
      <c r="W60" s="257"/>
      <c r="X60" s="157"/>
      <c r="Y60" s="257"/>
      <c r="Z60" s="257"/>
      <c r="AA60" s="257"/>
      <c r="AB60" s="257"/>
      <c r="AC60" s="257"/>
      <c r="AD60" s="254"/>
      <c r="AE60" s="164"/>
    </row>
    <row r="61" ht="15.75" customHeight="1">
      <c r="A61" s="254"/>
      <c r="B61" s="255"/>
      <c r="C61" s="255"/>
      <c r="D61" s="255"/>
      <c r="E61" s="255"/>
      <c r="F61" s="255"/>
      <c r="G61" s="255"/>
      <c r="H61" s="255"/>
      <c r="I61" s="255"/>
      <c r="J61" s="254"/>
      <c r="K61" s="255"/>
      <c r="L61" s="255"/>
      <c r="M61" s="255"/>
      <c r="N61" s="256"/>
      <c r="O61" s="255"/>
      <c r="P61" s="255"/>
      <c r="Q61" s="257"/>
      <c r="R61" s="255"/>
      <c r="S61" s="255"/>
      <c r="T61" s="257"/>
      <c r="U61" s="257"/>
      <c r="V61" s="256"/>
      <c r="W61" s="257"/>
      <c r="X61" s="157"/>
      <c r="Y61" s="257"/>
      <c r="Z61" s="257"/>
      <c r="AA61" s="257"/>
      <c r="AB61" s="257"/>
      <c r="AC61" s="257"/>
      <c r="AD61" s="254"/>
      <c r="AE61" s="164"/>
    </row>
    <row r="62" ht="15.75" customHeight="1">
      <c r="A62" s="254"/>
      <c r="B62" s="255"/>
      <c r="C62" s="255"/>
      <c r="D62" s="255"/>
      <c r="E62" s="255"/>
      <c r="F62" s="255"/>
      <c r="G62" s="255"/>
      <c r="H62" s="255"/>
      <c r="I62" s="255"/>
      <c r="J62" s="254"/>
      <c r="K62" s="255"/>
      <c r="L62" s="255"/>
      <c r="M62" s="255"/>
      <c r="N62" s="256"/>
      <c r="O62" s="255"/>
      <c r="P62" s="255"/>
      <c r="Q62" s="257"/>
      <c r="R62" s="255"/>
      <c r="S62" s="255"/>
      <c r="T62" s="257"/>
      <c r="U62" s="257"/>
      <c r="V62" s="256"/>
      <c r="W62" s="257"/>
      <c r="X62" s="157"/>
      <c r="Y62" s="257"/>
      <c r="Z62" s="257"/>
      <c r="AA62" s="257"/>
      <c r="AB62" s="257"/>
      <c r="AC62" s="257"/>
      <c r="AD62" s="254"/>
      <c r="AE62" s="164"/>
    </row>
    <row r="63" ht="15.75" customHeight="1">
      <c r="A63" s="254"/>
      <c r="B63" s="255"/>
      <c r="C63" s="255"/>
      <c r="D63" s="255"/>
      <c r="E63" s="255"/>
      <c r="F63" s="255"/>
      <c r="G63" s="255"/>
      <c r="H63" s="255"/>
      <c r="I63" s="255"/>
      <c r="J63" s="254"/>
      <c r="K63" s="255"/>
      <c r="L63" s="255"/>
      <c r="M63" s="255"/>
      <c r="N63" s="256"/>
      <c r="O63" s="255"/>
      <c r="P63" s="255"/>
      <c r="Q63" s="257"/>
      <c r="R63" s="255"/>
      <c r="S63" s="255"/>
      <c r="T63" s="257"/>
      <c r="U63" s="257"/>
      <c r="V63" s="256"/>
      <c r="W63" s="257"/>
      <c r="X63" s="157"/>
      <c r="Y63" s="257"/>
      <c r="Z63" s="257"/>
      <c r="AA63" s="257"/>
      <c r="AB63" s="257"/>
      <c r="AC63" s="257"/>
      <c r="AD63" s="254"/>
      <c r="AE63" s="164"/>
    </row>
    <row r="64" ht="15.75" customHeight="1">
      <c r="A64" s="254"/>
      <c r="B64" s="255"/>
      <c r="C64" s="255"/>
      <c r="D64" s="255"/>
      <c r="E64" s="255"/>
      <c r="F64" s="255"/>
      <c r="G64" s="255"/>
      <c r="H64" s="255"/>
      <c r="I64" s="255"/>
      <c r="J64" s="254"/>
      <c r="K64" s="255"/>
      <c r="L64" s="255"/>
      <c r="M64" s="255"/>
      <c r="N64" s="256"/>
      <c r="O64" s="255"/>
      <c r="P64" s="255"/>
      <c r="Q64" s="257"/>
      <c r="R64" s="255"/>
      <c r="S64" s="255"/>
      <c r="T64" s="257"/>
      <c r="U64" s="257"/>
      <c r="V64" s="256"/>
      <c r="W64" s="257"/>
      <c r="X64" s="157"/>
      <c r="Y64" s="257"/>
      <c r="Z64" s="257"/>
      <c r="AA64" s="257"/>
      <c r="AB64" s="257"/>
      <c r="AC64" s="257"/>
      <c r="AD64" s="254"/>
      <c r="AE64" s="164"/>
    </row>
    <row r="65" ht="15.75" customHeight="1">
      <c r="A65" s="254"/>
      <c r="B65" s="255"/>
      <c r="C65" s="255"/>
      <c r="D65" s="255"/>
      <c r="E65" s="255"/>
      <c r="F65" s="255"/>
      <c r="G65" s="255"/>
      <c r="H65" s="255"/>
      <c r="I65" s="255"/>
      <c r="J65" s="254"/>
      <c r="K65" s="255"/>
      <c r="L65" s="255"/>
      <c r="M65" s="255"/>
      <c r="N65" s="256"/>
      <c r="O65" s="255"/>
      <c r="P65" s="255"/>
      <c r="Q65" s="257"/>
      <c r="R65" s="255"/>
      <c r="S65" s="255"/>
      <c r="T65" s="257"/>
      <c r="U65" s="257"/>
      <c r="V65" s="256"/>
      <c r="W65" s="257"/>
      <c r="X65" s="157"/>
      <c r="Y65" s="257"/>
      <c r="Z65" s="257"/>
      <c r="AA65" s="257"/>
      <c r="AB65" s="257"/>
      <c r="AC65" s="257"/>
      <c r="AD65" s="254"/>
      <c r="AE65" s="164"/>
    </row>
    <row r="66" ht="15.75" customHeight="1">
      <c r="A66" s="254"/>
      <c r="B66" s="255"/>
      <c r="C66" s="255"/>
      <c r="D66" s="255"/>
      <c r="E66" s="255"/>
      <c r="F66" s="255"/>
      <c r="G66" s="255"/>
      <c r="H66" s="255"/>
      <c r="I66" s="255"/>
      <c r="J66" s="254"/>
      <c r="K66" s="255"/>
      <c r="L66" s="255"/>
      <c r="M66" s="255"/>
      <c r="N66" s="256"/>
      <c r="O66" s="255"/>
      <c r="P66" s="255"/>
      <c r="Q66" s="257"/>
      <c r="R66" s="255"/>
      <c r="S66" s="255"/>
      <c r="T66" s="257"/>
      <c r="U66" s="257"/>
      <c r="V66" s="256"/>
      <c r="W66" s="257"/>
      <c r="X66" s="157"/>
      <c r="Y66" s="257"/>
      <c r="Z66" s="257"/>
      <c r="AA66" s="257"/>
      <c r="AB66" s="257"/>
      <c r="AC66" s="257"/>
      <c r="AD66" s="254"/>
      <c r="AE66" s="164"/>
    </row>
    <row r="67" ht="15.75" customHeight="1">
      <c r="A67" s="254"/>
      <c r="B67" s="255"/>
      <c r="C67" s="255"/>
      <c r="D67" s="255"/>
      <c r="E67" s="255"/>
      <c r="F67" s="255"/>
      <c r="G67" s="255"/>
      <c r="H67" s="255"/>
      <c r="I67" s="255"/>
      <c r="J67" s="254"/>
      <c r="K67" s="255"/>
      <c r="L67" s="255"/>
      <c r="M67" s="255"/>
      <c r="N67" s="256"/>
      <c r="O67" s="255"/>
      <c r="P67" s="255"/>
      <c r="Q67" s="257"/>
      <c r="R67" s="255"/>
      <c r="S67" s="255"/>
      <c r="T67" s="257"/>
      <c r="U67" s="257"/>
      <c r="V67" s="256"/>
      <c r="W67" s="257"/>
      <c r="X67" s="157"/>
      <c r="Y67" s="257"/>
      <c r="Z67" s="257"/>
      <c r="AA67" s="257"/>
      <c r="AB67" s="257"/>
      <c r="AC67" s="257"/>
      <c r="AD67" s="254"/>
      <c r="AE67" s="164"/>
    </row>
    <row r="68" ht="15.75" customHeight="1">
      <c r="A68" s="254"/>
      <c r="B68" s="255"/>
      <c r="C68" s="255"/>
      <c r="D68" s="255"/>
      <c r="E68" s="255"/>
      <c r="F68" s="255"/>
      <c r="G68" s="255"/>
      <c r="H68" s="255"/>
      <c r="I68" s="255"/>
      <c r="J68" s="254"/>
      <c r="K68" s="255"/>
      <c r="L68" s="255"/>
      <c r="M68" s="255"/>
      <c r="N68" s="256"/>
      <c r="O68" s="255"/>
      <c r="P68" s="255"/>
      <c r="Q68" s="257"/>
      <c r="R68" s="255"/>
      <c r="S68" s="255"/>
      <c r="T68" s="257"/>
      <c r="U68" s="257"/>
      <c r="V68" s="256"/>
      <c r="W68" s="257"/>
      <c r="X68" s="157"/>
      <c r="Y68" s="257"/>
      <c r="Z68" s="257"/>
      <c r="AA68" s="257"/>
      <c r="AB68" s="257"/>
      <c r="AC68" s="257"/>
      <c r="AD68" s="254"/>
      <c r="AE68" s="164"/>
    </row>
    <row r="69" ht="15.75" customHeight="1">
      <c r="A69" s="254"/>
      <c r="B69" s="255"/>
      <c r="C69" s="255"/>
      <c r="D69" s="255"/>
      <c r="E69" s="255"/>
      <c r="F69" s="255"/>
      <c r="G69" s="255"/>
      <c r="H69" s="255"/>
      <c r="I69" s="255"/>
      <c r="J69" s="254"/>
      <c r="K69" s="255"/>
      <c r="L69" s="255"/>
      <c r="M69" s="255"/>
      <c r="N69" s="256"/>
      <c r="O69" s="255"/>
      <c r="P69" s="255"/>
      <c r="Q69" s="257"/>
      <c r="R69" s="255"/>
      <c r="S69" s="255"/>
      <c r="T69" s="257"/>
      <c r="U69" s="257"/>
      <c r="V69" s="256"/>
      <c r="W69" s="257"/>
      <c r="X69" s="157"/>
      <c r="Y69" s="257"/>
      <c r="Z69" s="257"/>
      <c r="AA69" s="257"/>
      <c r="AB69" s="257"/>
      <c r="AC69" s="257"/>
      <c r="AD69" s="254"/>
      <c r="AE69" s="164"/>
    </row>
    <row r="70" ht="15.75" customHeight="1">
      <c r="A70" s="254"/>
      <c r="B70" s="255"/>
      <c r="C70" s="255"/>
      <c r="D70" s="255"/>
      <c r="E70" s="255"/>
      <c r="F70" s="255"/>
      <c r="G70" s="255"/>
      <c r="H70" s="255"/>
      <c r="I70" s="255"/>
      <c r="J70" s="254"/>
      <c r="K70" s="255"/>
      <c r="L70" s="255"/>
      <c r="M70" s="255"/>
      <c r="N70" s="256"/>
      <c r="O70" s="255"/>
      <c r="P70" s="255"/>
      <c r="Q70" s="257"/>
      <c r="R70" s="255"/>
      <c r="S70" s="255"/>
      <c r="T70" s="257"/>
      <c r="U70" s="257"/>
      <c r="V70" s="256"/>
      <c r="W70" s="257"/>
      <c r="X70" s="157"/>
      <c r="Y70" s="257"/>
      <c r="Z70" s="257"/>
      <c r="AA70" s="257"/>
      <c r="AB70" s="257"/>
      <c r="AC70" s="257"/>
      <c r="AD70" s="254"/>
      <c r="AE70" s="164"/>
    </row>
    <row r="71" ht="15.75" customHeight="1">
      <c r="A71" s="254"/>
      <c r="B71" s="255"/>
      <c r="C71" s="255"/>
      <c r="D71" s="255"/>
      <c r="E71" s="255"/>
      <c r="F71" s="255"/>
      <c r="G71" s="255"/>
      <c r="H71" s="255"/>
      <c r="I71" s="255"/>
      <c r="J71" s="254"/>
      <c r="K71" s="255"/>
      <c r="L71" s="255"/>
      <c r="M71" s="255"/>
      <c r="N71" s="256"/>
      <c r="O71" s="255"/>
      <c r="P71" s="255"/>
      <c r="Q71" s="257"/>
      <c r="R71" s="255"/>
      <c r="S71" s="255"/>
      <c r="T71" s="257"/>
      <c r="U71" s="257"/>
      <c r="V71" s="256"/>
      <c r="W71" s="257"/>
      <c r="X71" s="157"/>
      <c r="Y71" s="257"/>
      <c r="Z71" s="257"/>
      <c r="AA71" s="257"/>
      <c r="AB71" s="257"/>
      <c r="AC71" s="257"/>
      <c r="AD71" s="254"/>
      <c r="AE71" s="164"/>
    </row>
    <row r="72" ht="15.75" customHeight="1">
      <c r="A72" s="254"/>
      <c r="B72" s="255"/>
      <c r="C72" s="255"/>
      <c r="D72" s="255"/>
      <c r="E72" s="255"/>
      <c r="F72" s="255"/>
      <c r="G72" s="255"/>
      <c r="H72" s="255"/>
      <c r="I72" s="255"/>
      <c r="J72" s="254"/>
      <c r="K72" s="255"/>
      <c r="L72" s="255"/>
      <c r="M72" s="255"/>
      <c r="N72" s="256"/>
      <c r="O72" s="255"/>
      <c r="P72" s="255"/>
      <c r="Q72" s="257"/>
      <c r="R72" s="255"/>
      <c r="S72" s="255"/>
      <c r="T72" s="257"/>
      <c r="U72" s="257"/>
      <c r="V72" s="256"/>
      <c r="W72" s="257"/>
      <c r="X72" s="157"/>
      <c r="Y72" s="257"/>
      <c r="Z72" s="257"/>
      <c r="AA72" s="257"/>
      <c r="AB72" s="257"/>
      <c r="AC72" s="257"/>
      <c r="AD72" s="254"/>
      <c r="AE72" s="164"/>
    </row>
    <row r="73" ht="15.75" customHeight="1">
      <c r="A73" s="254"/>
      <c r="B73" s="255"/>
      <c r="C73" s="255"/>
      <c r="D73" s="255"/>
      <c r="E73" s="255"/>
      <c r="F73" s="255"/>
      <c r="G73" s="255"/>
      <c r="H73" s="255"/>
      <c r="I73" s="255"/>
      <c r="J73" s="254"/>
      <c r="K73" s="255"/>
      <c r="L73" s="255"/>
      <c r="M73" s="255"/>
      <c r="N73" s="256"/>
      <c r="O73" s="255"/>
      <c r="P73" s="255"/>
      <c r="Q73" s="257"/>
      <c r="R73" s="255"/>
      <c r="S73" s="255"/>
      <c r="T73" s="257"/>
      <c r="U73" s="257"/>
      <c r="V73" s="256"/>
      <c r="W73" s="257"/>
      <c r="X73" s="157"/>
      <c r="Y73" s="257"/>
      <c r="Z73" s="257"/>
      <c r="AA73" s="257"/>
      <c r="AB73" s="257"/>
      <c r="AC73" s="257"/>
      <c r="AD73" s="254"/>
      <c r="AE73" s="164"/>
    </row>
    <row r="74" ht="15.75" customHeight="1">
      <c r="A74" s="254"/>
      <c r="B74" s="255"/>
      <c r="C74" s="255"/>
      <c r="D74" s="255"/>
      <c r="E74" s="255"/>
      <c r="F74" s="255"/>
      <c r="G74" s="255"/>
      <c r="H74" s="255"/>
      <c r="I74" s="255"/>
      <c r="J74" s="254"/>
      <c r="K74" s="255"/>
      <c r="L74" s="255"/>
      <c r="M74" s="255"/>
      <c r="N74" s="256"/>
      <c r="O74" s="255"/>
      <c r="P74" s="255"/>
      <c r="Q74" s="257"/>
      <c r="R74" s="255"/>
      <c r="S74" s="255"/>
      <c r="T74" s="257"/>
      <c r="U74" s="257"/>
      <c r="V74" s="256"/>
      <c r="W74" s="257"/>
      <c r="X74" s="157"/>
      <c r="Y74" s="257"/>
      <c r="Z74" s="257"/>
      <c r="AA74" s="257"/>
      <c r="AB74" s="257"/>
      <c r="AC74" s="257"/>
      <c r="AD74" s="254"/>
      <c r="AE74" s="164"/>
    </row>
    <row r="75" ht="15.75" customHeight="1">
      <c r="A75" s="254"/>
      <c r="B75" s="255"/>
      <c r="C75" s="255"/>
      <c r="D75" s="255"/>
      <c r="E75" s="255"/>
      <c r="F75" s="255"/>
      <c r="G75" s="255"/>
      <c r="H75" s="255"/>
      <c r="I75" s="255"/>
      <c r="J75" s="254"/>
      <c r="K75" s="255"/>
      <c r="L75" s="255"/>
      <c r="M75" s="255"/>
      <c r="N75" s="256"/>
      <c r="O75" s="255"/>
      <c r="P75" s="255"/>
      <c r="Q75" s="257"/>
      <c r="R75" s="255"/>
      <c r="S75" s="255"/>
      <c r="T75" s="257"/>
      <c r="U75" s="257"/>
      <c r="V75" s="256"/>
      <c r="W75" s="257"/>
      <c r="X75" s="157"/>
      <c r="Y75" s="257"/>
      <c r="Z75" s="257"/>
      <c r="AA75" s="257"/>
      <c r="AB75" s="257"/>
      <c r="AC75" s="257"/>
      <c r="AD75" s="254"/>
      <c r="AE75" s="164"/>
    </row>
    <row r="76" ht="15.75" customHeight="1">
      <c r="A76" s="254"/>
      <c r="B76" s="255"/>
      <c r="C76" s="255"/>
      <c r="D76" s="255"/>
      <c r="E76" s="255"/>
      <c r="F76" s="255"/>
      <c r="G76" s="255"/>
      <c r="H76" s="255"/>
      <c r="I76" s="255"/>
      <c r="J76" s="254"/>
      <c r="K76" s="255"/>
      <c r="L76" s="255"/>
      <c r="M76" s="255"/>
      <c r="N76" s="256"/>
      <c r="O76" s="255"/>
      <c r="P76" s="255"/>
      <c r="Q76" s="257"/>
      <c r="R76" s="255"/>
      <c r="S76" s="255"/>
      <c r="T76" s="257"/>
      <c r="U76" s="257"/>
      <c r="V76" s="256"/>
      <c r="W76" s="257"/>
      <c r="X76" s="157"/>
      <c r="Y76" s="257"/>
      <c r="Z76" s="257"/>
      <c r="AA76" s="257"/>
      <c r="AB76" s="257"/>
      <c r="AC76" s="257"/>
      <c r="AD76" s="254"/>
      <c r="AE76" s="164"/>
    </row>
    <row r="77" ht="15.75" customHeight="1">
      <c r="A77" s="254"/>
      <c r="B77" s="255"/>
      <c r="C77" s="255"/>
      <c r="D77" s="255"/>
      <c r="E77" s="255"/>
      <c r="F77" s="255"/>
      <c r="G77" s="255"/>
      <c r="H77" s="255"/>
      <c r="I77" s="255"/>
      <c r="J77" s="254"/>
      <c r="K77" s="255"/>
      <c r="L77" s="255"/>
      <c r="M77" s="255"/>
      <c r="N77" s="256"/>
      <c r="O77" s="255"/>
      <c r="P77" s="255"/>
      <c r="Q77" s="257"/>
      <c r="R77" s="255"/>
      <c r="S77" s="255"/>
      <c r="T77" s="257"/>
      <c r="U77" s="257"/>
      <c r="V77" s="256"/>
      <c r="W77" s="257"/>
      <c r="X77" s="157"/>
      <c r="Y77" s="257"/>
      <c r="Z77" s="257"/>
      <c r="AA77" s="257"/>
      <c r="AB77" s="257"/>
      <c r="AC77" s="257"/>
      <c r="AD77" s="254"/>
      <c r="AE77" s="164"/>
    </row>
    <row r="78" ht="15.75" customHeight="1">
      <c r="A78" s="254"/>
      <c r="B78" s="255"/>
      <c r="C78" s="255"/>
      <c r="D78" s="255"/>
      <c r="E78" s="255"/>
      <c r="F78" s="255"/>
      <c r="G78" s="255"/>
      <c r="H78" s="255"/>
      <c r="I78" s="255"/>
      <c r="J78" s="254"/>
      <c r="K78" s="255"/>
      <c r="L78" s="255"/>
      <c r="M78" s="255"/>
      <c r="N78" s="256"/>
      <c r="O78" s="255"/>
      <c r="P78" s="255"/>
      <c r="Q78" s="257"/>
      <c r="R78" s="255"/>
      <c r="S78" s="255"/>
      <c r="T78" s="257"/>
      <c r="U78" s="257"/>
      <c r="V78" s="256"/>
      <c r="W78" s="257"/>
      <c r="X78" s="157"/>
      <c r="Y78" s="257"/>
      <c r="Z78" s="257"/>
      <c r="AA78" s="257"/>
      <c r="AB78" s="257"/>
      <c r="AC78" s="257"/>
      <c r="AD78" s="254"/>
      <c r="AE78" s="164"/>
    </row>
    <row r="79" ht="15.75" customHeight="1">
      <c r="A79" s="254"/>
      <c r="B79" s="255"/>
      <c r="C79" s="255"/>
      <c r="D79" s="255"/>
      <c r="E79" s="255"/>
      <c r="F79" s="255"/>
      <c r="G79" s="255"/>
      <c r="H79" s="255"/>
      <c r="I79" s="255"/>
      <c r="J79" s="254"/>
      <c r="K79" s="255"/>
      <c r="L79" s="255"/>
      <c r="M79" s="255"/>
      <c r="N79" s="256"/>
      <c r="O79" s="255"/>
      <c r="P79" s="255"/>
      <c r="Q79" s="257"/>
      <c r="R79" s="255"/>
      <c r="S79" s="255"/>
      <c r="T79" s="257"/>
      <c r="U79" s="257"/>
      <c r="V79" s="256"/>
      <c r="W79" s="257"/>
      <c r="X79" s="157"/>
      <c r="Y79" s="257"/>
      <c r="Z79" s="257"/>
      <c r="AA79" s="257"/>
      <c r="AB79" s="257"/>
      <c r="AC79" s="257"/>
      <c r="AD79" s="254"/>
      <c r="AE79" s="164"/>
    </row>
    <row r="80" ht="15.75" customHeight="1">
      <c r="A80" s="254"/>
      <c r="B80" s="255"/>
      <c r="C80" s="255"/>
      <c r="D80" s="255"/>
      <c r="E80" s="255"/>
      <c r="F80" s="255"/>
      <c r="G80" s="255"/>
      <c r="H80" s="255"/>
      <c r="I80" s="255"/>
      <c r="J80" s="254"/>
      <c r="K80" s="255"/>
      <c r="L80" s="255"/>
      <c r="M80" s="255"/>
      <c r="N80" s="256"/>
      <c r="O80" s="255"/>
      <c r="P80" s="255"/>
      <c r="Q80" s="257"/>
      <c r="R80" s="255"/>
      <c r="S80" s="255"/>
      <c r="T80" s="257"/>
      <c r="U80" s="257"/>
      <c r="V80" s="256"/>
      <c r="W80" s="257"/>
      <c r="X80" s="157"/>
      <c r="Y80" s="257"/>
      <c r="Z80" s="257"/>
      <c r="AA80" s="257"/>
      <c r="AB80" s="257"/>
      <c r="AC80" s="257"/>
      <c r="AD80" s="254"/>
      <c r="AE80" s="164"/>
    </row>
    <row r="81" ht="15.75" customHeight="1">
      <c r="A81" s="254"/>
      <c r="B81" s="255"/>
      <c r="C81" s="255"/>
      <c r="D81" s="255"/>
      <c r="E81" s="255"/>
      <c r="F81" s="255"/>
      <c r="G81" s="255"/>
      <c r="H81" s="255"/>
      <c r="I81" s="255"/>
      <c r="J81" s="254"/>
      <c r="K81" s="255"/>
      <c r="L81" s="255"/>
      <c r="M81" s="255"/>
      <c r="N81" s="256"/>
      <c r="O81" s="255"/>
      <c r="P81" s="255"/>
      <c r="Q81" s="257"/>
      <c r="R81" s="255"/>
      <c r="S81" s="255"/>
      <c r="T81" s="257"/>
      <c r="U81" s="257"/>
      <c r="V81" s="256"/>
      <c r="W81" s="257"/>
      <c r="X81" s="157"/>
      <c r="Y81" s="257"/>
      <c r="Z81" s="257"/>
      <c r="AA81" s="257"/>
      <c r="AB81" s="257"/>
      <c r="AC81" s="257"/>
      <c r="AD81" s="254"/>
      <c r="AE81" s="164"/>
    </row>
    <row r="82" ht="15.75" customHeight="1">
      <c r="A82" s="254"/>
      <c r="B82" s="255"/>
      <c r="C82" s="255"/>
      <c r="D82" s="255"/>
      <c r="E82" s="255"/>
      <c r="F82" s="255"/>
      <c r="G82" s="255"/>
      <c r="H82" s="255"/>
      <c r="I82" s="255"/>
      <c r="J82" s="254"/>
      <c r="K82" s="255"/>
      <c r="L82" s="255"/>
      <c r="M82" s="255"/>
      <c r="N82" s="256"/>
      <c r="O82" s="255"/>
      <c r="P82" s="255"/>
      <c r="Q82" s="257"/>
      <c r="R82" s="255"/>
      <c r="S82" s="255"/>
      <c r="T82" s="257"/>
      <c r="U82" s="257"/>
      <c r="V82" s="256"/>
      <c r="W82" s="257"/>
      <c r="X82" s="157"/>
      <c r="Y82" s="257"/>
      <c r="Z82" s="257"/>
      <c r="AA82" s="257"/>
      <c r="AB82" s="257"/>
      <c r="AC82" s="257"/>
      <c r="AD82" s="254"/>
      <c r="AE82" s="164"/>
    </row>
    <row r="83" ht="15.75" customHeight="1">
      <c r="A83" s="254"/>
      <c r="B83" s="255"/>
      <c r="C83" s="255"/>
      <c r="D83" s="255"/>
      <c r="E83" s="255"/>
      <c r="F83" s="255"/>
      <c r="G83" s="255"/>
      <c r="H83" s="255"/>
      <c r="I83" s="255"/>
      <c r="J83" s="254"/>
      <c r="K83" s="255"/>
      <c r="L83" s="255"/>
      <c r="M83" s="255"/>
      <c r="N83" s="256"/>
      <c r="O83" s="255"/>
      <c r="P83" s="255"/>
      <c r="Q83" s="257"/>
      <c r="R83" s="255"/>
      <c r="S83" s="255"/>
      <c r="T83" s="257"/>
      <c r="U83" s="257"/>
      <c r="V83" s="256"/>
      <c r="W83" s="257"/>
      <c r="X83" s="157"/>
      <c r="Y83" s="257"/>
      <c r="Z83" s="257"/>
      <c r="AA83" s="257"/>
      <c r="AB83" s="257"/>
      <c r="AC83" s="257"/>
      <c r="AD83" s="254"/>
      <c r="AE83" s="164"/>
    </row>
    <row r="84" ht="15.75" customHeight="1">
      <c r="A84" s="254"/>
      <c r="B84" s="255"/>
      <c r="C84" s="255"/>
      <c r="D84" s="255"/>
      <c r="E84" s="255"/>
      <c r="F84" s="255"/>
      <c r="G84" s="255"/>
      <c r="H84" s="255"/>
      <c r="I84" s="255"/>
      <c r="J84" s="254"/>
      <c r="K84" s="255"/>
      <c r="L84" s="255"/>
      <c r="M84" s="255"/>
      <c r="N84" s="256"/>
      <c r="O84" s="255"/>
      <c r="P84" s="255"/>
      <c r="Q84" s="257"/>
      <c r="R84" s="255"/>
      <c r="S84" s="255"/>
      <c r="T84" s="257"/>
      <c r="U84" s="257"/>
      <c r="V84" s="256"/>
      <c r="W84" s="257"/>
      <c r="X84" s="157"/>
      <c r="Y84" s="257"/>
      <c r="Z84" s="257"/>
      <c r="AA84" s="257"/>
      <c r="AB84" s="257"/>
      <c r="AC84" s="257"/>
      <c r="AD84" s="254"/>
      <c r="AE84" s="164"/>
    </row>
    <row r="85" ht="15.75" customHeight="1">
      <c r="A85" s="254"/>
      <c r="B85" s="255"/>
      <c r="C85" s="255"/>
      <c r="D85" s="255"/>
      <c r="E85" s="255"/>
      <c r="F85" s="255"/>
      <c r="G85" s="255"/>
      <c r="H85" s="255"/>
      <c r="I85" s="255"/>
      <c r="J85" s="254"/>
      <c r="K85" s="255"/>
      <c r="L85" s="255"/>
      <c r="M85" s="255"/>
      <c r="N85" s="256"/>
      <c r="O85" s="255"/>
      <c r="P85" s="255"/>
      <c r="Q85" s="257"/>
      <c r="R85" s="255"/>
      <c r="S85" s="255"/>
      <c r="T85" s="257"/>
      <c r="U85" s="257"/>
      <c r="V85" s="256"/>
      <c r="W85" s="257"/>
      <c r="X85" s="157"/>
      <c r="Y85" s="257"/>
      <c r="Z85" s="257"/>
      <c r="AA85" s="257"/>
      <c r="AB85" s="257"/>
      <c r="AC85" s="257"/>
      <c r="AD85" s="254"/>
      <c r="AE85" s="164"/>
    </row>
    <row r="86" ht="15.75" customHeight="1">
      <c r="A86" s="254"/>
      <c r="B86" s="255"/>
      <c r="C86" s="255"/>
      <c r="D86" s="255"/>
      <c r="E86" s="255"/>
      <c r="F86" s="255"/>
      <c r="G86" s="255"/>
      <c r="H86" s="255"/>
      <c r="I86" s="255"/>
      <c r="J86" s="254"/>
      <c r="K86" s="255"/>
      <c r="L86" s="255"/>
      <c r="M86" s="255"/>
      <c r="N86" s="256"/>
      <c r="O86" s="255"/>
      <c r="P86" s="255"/>
      <c r="Q86" s="257"/>
      <c r="R86" s="255"/>
      <c r="S86" s="255"/>
      <c r="T86" s="257"/>
      <c r="U86" s="257"/>
      <c r="V86" s="256"/>
      <c r="W86" s="257"/>
      <c r="X86" s="157"/>
      <c r="Y86" s="257"/>
      <c r="Z86" s="257"/>
      <c r="AA86" s="257"/>
      <c r="AB86" s="257"/>
      <c r="AC86" s="257"/>
      <c r="AD86" s="254"/>
      <c r="AE86" s="164"/>
    </row>
    <row r="87" ht="15.75" customHeight="1">
      <c r="A87" s="254"/>
      <c r="B87" s="255"/>
      <c r="C87" s="255"/>
      <c r="D87" s="255"/>
      <c r="E87" s="255"/>
      <c r="F87" s="255"/>
      <c r="G87" s="255"/>
      <c r="H87" s="255"/>
      <c r="I87" s="255"/>
      <c r="J87" s="254"/>
      <c r="K87" s="255"/>
      <c r="L87" s="255"/>
      <c r="M87" s="255"/>
      <c r="N87" s="256"/>
      <c r="O87" s="255"/>
      <c r="P87" s="255"/>
      <c r="Q87" s="257"/>
      <c r="R87" s="255"/>
      <c r="S87" s="255"/>
      <c r="T87" s="257"/>
      <c r="U87" s="257"/>
      <c r="V87" s="256"/>
      <c r="W87" s="257"/>
      <c r="X87" s="157"/>
      <c r="Y87" s="257"/>
      <c r="Z87" s="257"/>
      <c r="AA87" s="257"/>
      <c r="AB87" s="257"/>
      <c r="AC87" s="257"/>
      <c r="AD87" s="254"/>
      <c r="AE87" s="164"/>
    </row>
    <row r="88" ht="15.75" customHeight="1">
      <c r="A88" s="254"/>
      <c r="B88" s="255"/>
      <c r="C88" s="255"/>
      <c r="D88" s="255"/>
      <c r="E88" s="255"/>
      <c r="F88" s="255"/>
      <c r="G88" s="255"/>
      <c r="H88" s="255"/>
      <c r="I88" s="255"/>
      <c r="J88" s="254"/>
      <c r="K88" s="255"/>
      <c r="L88" s="255"/>
      <c r="M88" s="255"/>
      <c r="N88" s="256"/>
      <c r="O88" s="255"/>
      <c r="P88" s="255"/>
      <c r="Q88" s="257"/>
      <c r="R88" s="255"/>
      <c r="S88" s="255"/>
      <c r="T88" s="257"/>
      <c r="U88" s="257"/>
      <c r="V88" s="256"/>
      <c r="W88" s="257"/>
      <c r="X88" s="157"/>
      <c r="Y88" s="257"/>
      <c r="Z88" s="257"/>
      <c r="AA88" s="257"/>
      <c r="AB88" s="257"/>
      <c r="AC88" s="257"/>
      <c r="AD88" s="254"/>
      <c r="AE88" s="164"/>
    </row>
    <row r="89" ht="15.75" customHeight="1">
      <c r="A89" s="254"/>
      <c r="B89" s="255"/>
      <c r="C89" s="255"/>
      <c r="D89" s="255"/>
      <c r="E89" s="255"/>
      <c r="F89" s="255"/>
      <c r="G89" s="255"/>
      <c r="H89" s="255"/>
      <c r="I89" s="255"/>
      <c r="J89" s="254"/>
      <c r="K89" s="255"/>
      <c r="L89" s="255"/>
      <c r="M89" s="255"/>
      <c r="N89" s="256"/>
      <c r="O89" s="255"/>
      <c r="P89" s="255"/>
      <c r="Q89" s="257"/>
      <c r="R89" s="255"/>
      <c r="S89" s="255"/>
      <c r="T89" s="257"/>
      <c r="U89" s="257"/>
      <c r="V89" s="256"/>
      <c r="W89" s="257"/>
      <c r="X89" s="157"/>
      <c r="Y89" s="257"/>
      <c r="Z89" s="257"/>
      <c r="AA89" s="257"/>
      <c r="AB89" s="257"/>
      <c r="AC89" s="257"/>
      <c r="AD89" s="254"/>
      <c r="AE89" s="164"/>
    </row>
    <row r="90" ht="15.75" customHeight="1">
      <c r="A90" s="254"/>
      <c r="B90" s="255"/>
      <c r="C90" s="255"/>
      <c r="D90" s="255"/>
      <c r="E90" s="255"/>
      <c r="F90" s="255"/>
      <c r="G90" s="255"/>
      <c r="H90" s="255"/>
      <c r="I90" s="255"/>
      <c r="J90" s="254"/>
      <c r="K90" s="255"/>
      <c r="L90" s="255"/>
      <c r="M90" s="255"/>
      <c r="N90" s="256"/>
      <c r="O90" s="255"/>
      <c r="P90" s="255"/>
      <c r="Q90" s="257"/>
      <c r="R90" s="255"/>
      <c r="S90" s="255"/>
      <c r="T90" s="257"/>
      <c r="U90" s="257"/>
      <c r="V90" s="256"/>
      <c r="W90" s="257"/>
      <c r="X90" s="157"/>
      <c r="Y90" s="257"/>
      <c r="Z90" s="257"/>
      <c r="AA90" s="257"/>
      <c r="AB90" s="257"/>
      <c r="AC90" s="257"/>
      <c r="AD90" s="254"/>
      <c r="AE90" s="164"/>
    </row>
    <row r="91" ht="15.75" customHeight="1">
      <c r="A91" s="254"/>
      <c r="B91" s="255"/>
      <c r="C91" s="255"/>
      <c r="D91" s="255"/>
      <c r="E91" s="255"/>
      <c r="F91" s="255"/>
      <c r="G91" s="255"/>
      <c r="H91" s="255"/>
      <c r="I91" s="255"/>
      <c r="J91" s="254"/>
      <c r="K91" s="255"/>
      <c r="L91" s="255"/>
      <c r="M91" s="255"/>
      <c r="N91" s="256"/>
      <c r="O91" s="255"/>
      <c r="P91" s="255"/>
      <c r="Q91" s="257"/>
      <c r="R91" s="255"/>
      <c r="S91" s="255"/>
      <c r="T91" s="257"/>
      <c r="U91" s="257"/>
      <c r="V91" s="256"/>
      <c r="W91" s="257"/>
      <c r="X91" s="157"/>
      <c r="Y91" s="257"/>
      <c r="Z91" s="257"/>
      <c r="AA91" s="257"/>
      <c r="AB91" s="257"/>
      <c r="AC91" s="257"/>
      <c r="AD91" s="254"/>
      <c r="AE91" s="164"/>
    </row>
    <row r="92" ht="15.75" customHeight="1">
      <c r="A92" s="254"/>
      <c r="B92" s="255"/>
      <c r="C92" s="255"/>
      <c r="D92" s="255"/>
      <c r="E92" s="255"/>
      <c r="F92" s="255"/>
      <c r="G92" s="255"/>
      <c r="H92" s="255"/>
      <c r="I92" s="255"/>
      <c r="J92" s="254"/>
      <c r="K92" s="255"/>
      <c r="L92" s="255"/>
      <c r="M92" s="255"/>
      <c r="N92" s="256"/>
      <c r="O92" s="255"/>
      <c r="P92" s="255"/>
      <c r="Q92" s="257"/>
      <c r="R92" s="255"/>
      <c r="S92" s="255"/>
      <c r="T92" s="257"/>
      <c r="U92" s="257"/>
      <c r="V92" s="256"/>
      <c r="W92" s="257"/>
      <c r="X92" s="157"/>
      <c r="Y92" s="257"/>
      <c r="Z92" s="257"/>
      <c r="AA92" s="257"/>
      <c r="AB92" s="257"/>
      <c r="AC92" s="257"/>
      <c r="AD92" s="254"/>
      <c r="AE92" s="164"/>
    </row>
    <row r="93" ht="15.75" customHeight="1">
      <c r="A93" s="254"/>
      <c r="B93" s="255"/>
      <c r="C93" s="255"/>
      <c r="D93" s="255"/>
      <c r="E93" s="255"/>
      <c r="F93" s="255"/>
      <c r="G93" s="255"/>
      <c r="H93" s="255"/>
      <c r="I93" s="255"/>
      <c r="J93" s="254"/>
      <c r="K93" s="255"/>
      <c r="L93" s="255"/>
      <c r="M93" s="255"/>
      <c r="N93" s="256"/>
      <c r="O93" s="255"/>
      <c r="P93" s="255"/>
      <c r="Q93" s="257"/>
      <c r="R93" s="255"/>
      <c r="S93" s="255"/>
      <c r="T93" s="257"/>
      <c r="U93" s="257"/>
      <c r="V93" s="256"/>
      <c r="W93" s="257"/>
      <c r="X93" s="157"/>
      <c r="Y93" s="257"/>
      <c r="Z93" s="257"/>
      <c r="AA93" s="257"/>
      <c r="AB93" s="257"/>
      <c r="AC93" s="257"/>
      <c r="AD93" s="254"/>
      <c r="AE93" s="164"/>
    </row>
    <row r="94" ht="15.75" customHeight="1">
      <c r="A94" s="254"/>
      <c r="B94" s="255"/>
      <c r="C94" s="255"/>
      <c r="D94" s="255"/>
      <c r="E94" s="255"/>
      <c r="F94" s="255"/>
      <c r="G94" s="255"/>
      <c r="H94" s="255"/>
      <c r="I94" s="255"/>
      <c r="J94" s="254"/>
      <c r="K94" s="255"/>
      <c r="L94" s="255"/>
      <c r="M94" s="255"/>
      <c r="N94" s="256"/>
      <c r="O94" s="255"/>
      <c r="P94" s="255"/>
      <c r="Q94" s="257"/>
      <c r="R94" s="255"/>
      <c r="S94" s="255"/>
      <c r="T94" s="257"/>
      <c r="U94" s="257"/>
      <c r="V94" s="256"/>
      <c r="W94" s="257"/>
      <c r="X94" s="157"/>
      <c r="Y94" s="257"/>
      <c r="Z94" s="257"/>
      <c r="AA94" s="257"/>
      <c r="AB94" s="257"/>
      <c r="AC94" s="257"/>
      <c r="AD94" s="254"/>
      <c r="AE94" s="164"/>
    </row>
    <row r="95" ht="15.75" customHeight="1">
      <c r="A95" s="254"/>
      <c r="B95" s="255"/>
      <c r="C95" s="255"/>
      <c r="D95" s="255"/>
      <c r="E95" s="255"/>
      <c r="F95" s="255"/>
      <c r="G95" s="255"/>
      <c r="H95" s="255"/>
      <c r="I95" s="255"/>
      <c r="J95" s="254"/>
      <c r="K95" s="255"/>
      <c r="L95" s="255"/>
      <c r="M95" s="255"/>
      <c r="N95" s="256"/>
      <c r="O95" s="255"/>
      <c r="P95" s="255"/>
      <c r="Q95" s="257"/>
      <c r="R95" s="255"/>
      <c r="S95" s="255"/>
      <c r="T95" s="257"/>
      <c r="U95" s="257"/>
      <c r="V95" s="256"/>
      <c r="W95" s="257"/>
      <c r="X95" s="157"/>
      <c r="Y95" s="257"/>
      <c r="Z95" s="257"/>
      <c r="AA95" s="257"/>
      <c r="AB95" s="257"/>
      <c r="AC95" s="257"/>
      <c r="AD95" s="254"/>
      <c r="AE95" s="164"/>
    </row>
    <row r="96" ht="15.75" customHeight="1">
      <c r="A96" s="254"/>
      <c r="B96" s="255"/>
      <c r="C96" s="255"/>
      <c r="D96" s="255"/>
      <c r="E96" s="255"/>
      <c r="F96" s="255"/>
      <c r="G96" s="255"/>
      <c r="H96" s="255"/>
      <c r="I96" s="255"/>
      <c r="J96" s="254"/>
      <c r="K96" s="255"/>
      <c r="L96" s="255"/>
      <c r="M96" s="255"/>
      <c r="N96" s="256"/>
      <c r="O96" s="255"/>
      <c r="P96" s="255"/>
      <c r="Q96" s="257"/>
      <c r="R96" s="255"/>
      <c r="S96" s="255"/>
      <c r="T96" s="257"/>
      <c r="U96" s="257"/>
      <c r="V96" s="256"/>
      <c r="W96" s="257"/>
      <c r="X96" s="157"/>
      <c r="Y96" s="257"/>
      <c r="Z96" s="257"/>
      <c r="AA96" s="257"/>
      <c r="AB96" s="257"/>
      <c r="AC96" s="257"/>
      <c r="AD96" s="254"/>
      <c r="AE96" s="164"/>
    </row>
    <row r="97" ht="15.75" customHeight="1">
      <c r="A97" s="254"/>
      <c r="B97" s="255"/>
      <c r="C97" s="255"/>
      <c r="D97" s="255"/>
      <c r="E97" s="255"/>
      <c r="F97" s="255"/>
      <c r="G97" s="255"/>
      <c r="H97" s="255"/>
      <c r="I97" s="255"/>
      <c r="J97" s="254"/>
      <c r="K97" s="255"/>
      <c r="L97" s="255"/>
      <c r="M97" s="255"/>
      <c r="N97" s="256"/>
      <c r="O97" s="255"/>
      <c r="P97" s="255"/>
      <c r="Q97" s="257"/>
      <c r="R97" s="255"/>
      <c r="S97" s="255"/>
      <c r="T97" s="257"/>
      <c r="U97" s="257"/>
      <c r="V97" s="256"/>
      <c r="W97" s="257"/>
      <c r="X97" s="157"/>
      <c r="Y97" s="257"/>
      <c r="Z97" s="257"/>
      <c r="AA97" s="257"/>
      <c r="AB97" s="257"/>
      <c r="AC97" s="257"/>
      <c r="AD97" s="254"/>
      <c r="AE97" s="164"/>
    </row>
    <row r="98" ht="15.75" customHeight="1">
      <c r="A98" s="254"/>
      <c r="B98" s="255"/>
      <c r="C98" s="255"/>
      <c r="D98" s="255"/>
      <c r="E98" s="255"/>
      <c r="F98" s="255"/>
      <c r="G98" s="255"/>
      <c r="H98" s="255"/>
      <c r="I98" s="255"/>
      <c r="J98" s="254"/>
      <c r="K98" s="255"/>
      <c r="L98" s="255"/>
      <c r="M98" s="255"/>
      <c r="N98" s="256"/>
      <c r="O98" s="255"/>
      <c r="P98" s="255"/>
      <c r="Q98" s="257"/>
      <c r="R98" s="255"/>
      <c r="S98" s="255"/>
      <c r="T98" s="257"/>
      <c r="U98" s="257"/>
      <c r="V98" s="256"/>
      <c r="W98" s="257"/>
      <c r="X98" s="157"/>
      <c r="Y98" s="257"/>
      <c r="Z98" s="257"/>
      <c r="AA98" s="257"/>
      <c r="AB98" s="257"/>
      <c r="AC98" s="257"/>
      <c r="AD98" s="254"/>
      <c r="AE98" s="164"/>
    </row>
    <row r="99" ht="15.75" customHeight="1">
      <c r="A99" s="254"/>
      <c r="B99" s="255"/>
      <c r="C99" s="255"/>
      <c r="D99" s="255"/>
      <c r="E99" s="255"/>
      <c r="F99" s="255"/>
      <c r="G99" s="255"/>
      <c r="H99" s="255"/>
      <c r="I99" s="255"/>
      <c r="J99" s="254"/>
      <c r="K99" s="255"/>
      <c r="L99" s="255"/>
      <c r="M99" s="255"/>
      <c r="N99" s="256"/>
      <c r="O99" s="255"/>
      <c r="P99" s="255"/>
      <c r="Q99" s="257"/>
      <c r="R99" s="255"/>
      <c r="S99" s="255"/>
      <c r="T99" s="257"/>
      <c r="U99" s="257"/>
      <c r="V99" s="256"/>
      <c r="W99" s="257"/>
      <c r="X99" s="157"/>
      <c r="Y99" s="257"/>
      <c r="Z99" s="257"/>
      <c r="AA99" s="257"/>
      <c r="AB99" s="257"/>
      <c r="AC99" s="257"/>
      <c r="AD99" s="254"/>
      <c r="AE99" s="164"/>
    </row>
    <row r="100" ht="15.75" customHeight="1">
      <c r="A100" s="254"/>
      <c r="B100" s="255"/>
      <c r="C100" s="255"/>
      <c r="D100" s="255"/>
      <c r="E100" s="255"/>
      <c r="F100" s="255"/>
      <c r="G100" s="255"/>
      <c r="H100" s="255"/>
      <c r="I100" s="255"/>
      <c r="J100" s="254"/>
      <c r="K100" s="255"/>
      <c r="L100" s="255"/>
      <c r="M100" s="255"/>
      <c r="N100" s="256"/>
      <c r="O100" s="255"/>
      <c r="P100" s="255"/>
      <c r="Q100" s="257"/>
      <c r="R100" s="255"/>
      <c r="S100" s="255"/>
      <c r="T100" s="257"/>
      <c r="U100" s="257"/>
      <c r="V100" s="256"/>
      <c r="W100" s="257"/>
      <c r="X100" s="157"/>
      <c r="Y100" s="257"/>
      <c r="Z100" s="257"/>
      <c r="AA100" s="257"/>
      <c r="AB100" s="257"/>
      <c r="AC100" s="257"/>
      <c r="AD100" s="254"/>
      <c r="AE100" s="164"/>
    </row>
    <row r="101" ht="15.75" customHeight="1">
      <c r="A101" s="254"/>
      <c r="B101" s="255"/>
      <c r="C101" s="255"/>
      <c r="D101" s="255"/>
      <c r="E101" s="255"/>
      <c r="F101" s="255"/>
      <c r="G101" s="255"/>
      <c r="H101" s="255"/>
      <c r="I101" s="255"/>
      <c r="J101" s="254"/>
      <c r="K101" s="255"/>
      <c r="L101" s="255"/>
      <c r="M101" s="255"/>
      <c r="N101" s="256"/>
      <c r="O101" s="255"/>
      <c r="P101" s="255"/>
      <c r="Q101" s="257"/>
      <c r="R101" s="255"/>
      <c r="S101" s="255"/>
      <c r="T101" s="257"/>
      <c r="U101" s="257"/>
      <c r="V101" s="256"/>
      <c r="W101" s="257"/>
      <c r="X101" s="157"/>
      <c r="Y101" s="257"/>
      <c r="Z101" s="257"/>
      <c r="AA101" s="257"/>
      <c r="AB101" s="257"/>
      <c r="AC101" s="257"/>
      <c r="AD101" s="254"/>
      <c r="AE101" s="164"/>
    </row>
    <row r="102" ht="15.75" customHeight="1">
      <c r="A102" s="254"/>
      <c r="B102" s="255"/>
      <c r="C102" s="255"/>
      <c r="D102" s="255"/>
      <c r="E102" s="255"/>
      <c r="F102" s="255"/>
      <c r="G102" s="255"/>
      <c r="H102" s="255"/>
      <c r="I102" s="255"/>
      <c r="J102" s="254"/>
      <c r="K102" s="255"/>
      <c r="L102" s="255"/>
      <c r="M102" s="255"/>
      <c r="N102" s="256"/>
      <c r="O102" s="255"/>
      <c r="P102" s="255"/>
      <c r="Q102" s="257"/>
      <c r="R102" s="255"/>
      <c r="S102" s="255"/>
      <c r="T102" s="257"/>
      <c r="U102" s="257"/>
      <c r="V102" s="256"/>
      <c r="W102" s="257"/>
      <c r="X102" s="157"/>
      <c r="Y102" s="257"/>
      <c r="Z102" s="257"/>
      <c r="AA102" s="257"/>
      <c r="AB102" s="257"/>
      <c r="AC102" s="257"/>
      <c r="AD102" s="254"/>
      <c r="AE102" s="164"/>
    </row>
    <row r="103" ht="15.75" customHeight="1">
      <c r="A103" s="254"/>
      <c r="B103" s="255"/>
      <c r="C103" s="255"/>
      <c r="D103" s="255"/>
      <c r="E103" s="255"/>
      <c r="F103" s="255"/>
      <c r="G103" s="255"/>
      <c r="H103" s="255"/>
      <c r="I103" s="255"/>
      <c r="J103" s="254"/>
      <c r="K103" s="255"/>
      <c r="L103" s="255"/>
      <c r="M103" s="255"/>
      <c r="N103" s="256"/>
      <c r="O103" s="255"/>
      <c r="P103" s="255"/>
      <c r="Q103" s="257"/>
      <c r="R103" s="255"/>
      <c r="S103" s="255"/>
      <c r="T103" s="257"/>
      <c r="U103" s="257"/>
      <c r="V103" s="256"/>
      <c r="W103" s="257"/>
      <c r="X103" s="157"/>
      <c r="Y103" s="257"/>
      <c r="Z103" s="257"/>
      <c r="AA103" s="257"/>
      <c r="AB103" s="257"/>
      <c r="AC103" s="257"/>
      <c r="AD103" s="254"/>
      <c r="AE103" s="164"/>
    </row>
    <row r="104" ht="15.75" customHeight="1">
      <c r="A104" s="254"/>
      <c r="B104" s="255"/>
      <c r="C104" s="255"/>
      <c r="D104" s="255"/>
      <c r="E104" s="255"/>
      <c r="F104" s="255"/>
      <c r="G104" s="255"/>
      <c r="H104" s="255"/>
      <c r="I104" s="255"/>
      <c r="J104" s="254"/>
      <c r="K104" s="255"/>
      <c r="L104" s="255"/>
      <c r="M104" s="255"/>
      <c r="N104" s="256"/>
      <c r="O104" s="255"/>
      <c r="P104" s="255"/>
      <c r="Q104" s="257"/>
      <c r="R104" s="255"/>
      <c r="S104" s="255"/>
      <c r="T104" s="257"/>
      <c r="U104" s="257"/>
      <c r="V104" s="256"/>
      <c r="W104" s="257"/>
      <c r="X104" s="157"/>
      <c r="Y104" s="257"/>
      <c r="Z104" s="257"/>
      <c r="AA104" s="257"/>
      <c r="AB104" s="257"/>
      <c r="AC104" s="257"/>
      <c r="AD104" s="254"/>
      <c r="AE104" s="164"/>
    </row>
    <row r="105" ht="15.75" customHeight="1">
      <c r="A105" s="254"/>
      <c r="B105" s="255"/>
      <c r="C105" s="255"/>
      <c r="D105" s="255"/>
      <c r="E105" s="255"/>
      <c r="F105" s="255"/>
      <c r="G105" s="255"/>
      <c r="H105" s="255"/>
      <c r="I105" s="255"/>
      <c r="J105" s="254"/>
      <c r="K105" s="255"/>
      <c r="L105" s="255"/>
      <c r="M105" s="255"/>
      <c r="N105" s="256"/>
      <c r="O105" s="255"/>
      <c r="P105" s="255"/>
      <c r="Q105" s="257"/>
      <c r="R105" s="255"/>
      <c r="S105" s="255"/>
      <c r="T105" s="257"/>
      <c r="U105" s="257"/>
      <c r="V105" s="256"/>
      <c r="W105" s="257"/>
      <c r="X105" s="157"/>
      <c r="Y105" s="257"/>
      <c r="Z105" s="257"/>
      <c r="AA105" s="257"/>
      <c r="AB105" s="257"/>
      <c r="AC105" s="257"/>
      <c r="AD105" s="254"/>
      <c r="AE105" s="164"/>
    </row>
    <row r="106" ht="15.75" customHeight="1">
      <c r="A106" s="254"/>
      <c r="B106" s="255"/>
      <c r="C106" s="255"/>
      <c r="D106" s="255"/>
      <c r="E106" s="255"/>
      <c r="F106" s="255"/>
      <c r="G106" s="255"/>
      <c r="H106" s="255"/>
      <c r="I106" s="255"/>
      <c r="J106" s="254"/>
      <c r="K106" s="255"/>
      <c r="L106" s="255"/>
      <c r="M106" s="255"/>
      <c r="N106" s="256"/>
      <c r="O106" s="255"/>
      <c r="P106" s="255"/>
      <c r="Q106" s="257"/>
      <c r="R106" s="255"/>
      <c r="S106" s="255"/>
      <c r="T106" s="257"/>
      <c r="U106" s="257"/>
      <c r="V106" s="256"/>
      <c r="W106" s="257"/>
      <c r="X106" s="157"/>
      <c r="Y106" s="257"/>
      <c r="Z106" s="257"/>
      <c r="AA106" s="257"/>
      <c r="AB106" s="257"/>
      <c r="AC106" s="257"/>
      <c r="AD106" s="254"/>
      <c r="AE106" s="164"/>
    </row>
    <row r="107" ht="15.75" customHeight="1">
      <c r="A107" s="254"/>
      <c r="B107" s="255"/>
      <c r="C107" s="255"/>
      <c r="D107" s="255"/>
      <c r="E107" s="255"/>
      <c r="F107" s="255"/>
      <c r="G107" s="255"/>
      <c r="H107" s="255"/>
      <c r="I107" s="255"/>
      <c r="J107" s="254"/>
      <c r="K107" s="255"/>
      <c r="L107" s="255"/>
      <c r="M107" s="255"/>
      <c r="N107" s="256"/>
      <c r="O107" s="255"/>
      <c r="P107" s="255"/>
      <c r="Q107" s="257"/>
      <c r="R107" s="255"/>
      <c r="S107" s="255"/>
      <c r="T107" s="257"/>
      <c r="U107" s="257"/>
      <c r="V107" s="256"/>
      <c r="W107" s="257"/>
      <c r="X107" s="157"/>
      <c r="Y107" s="257"/>
      <c r="Z107" s="257"/>
      <c r="AA107" s="257"/>
      <c r="AB107" s="257"/>
      <c r="AC107" s="257"/>
      <c r="AD107" s="254"/>
      <c r="AE107" s="164"/>
    </row>
    <row r="108" ht="15.75" customHeight="1">
      <c r="A108" s="254"/>
      <c r="B108" s="255"/>
      <c r="C108" s="255"/>
      <c r="D108" s="255"/>
      <c r="E108" s="255"/>
      <c r="F108" s="255"/>
      <c r="G108" s="255"/>
      <c r="H108" s="255"/>
      <c r="I108" s="255"/>
      <c r="J108" s="254"/>
      <c r="K108" s="255"/>
      <c r="L108" s="255"/>
      <c r="M108" s="255"/>
      <c r="N108" s="256"/>
      <c r="O108" s="255"/>
      <c r="P108" s="255"/>
      <c r="Q108" s="257"/>
      <c r="R108" s="255"/>
      <c r="S108" s="255"/>
      <c r="T108" s="257"/>
      <c r="U108" s="257"/>
      <c r="V108" s="256"/>
      <c r="W108" s="257"/>
      <c r="X108" s="157"/>
      <c r="Y108" s="257"/>
      <c r="Z108" s="257"/>
      <c r="AA108" s="257"/>
      <c r="AB108" s="257"/>
      <c r="AC108" s="257"/>
      <c r="AD108" s="254"/>
      <c r="AE108" s="164"/>
    </row>
    <row r="109" ht="15.75" customHeight="1">
      <c r="A109" s="254"/>
      <c r="B109" s="255"/>
      <c r="C109" s="255"/>
      <c r="D109" s="255"/>
      <c r="E109" s="255"/>
      <c r="F109" s="255"/>
      <c r="G109" s="255"/>
      <c r="H109" s="255"/>
      <c r="I109" s="255"/>
      <c r="J109" s="254"/>
      <c r="K109" s="255"/>
      <c r="L109" s="255"/>
      <c r="M109" s="255"/>
      <c r="N109" s="256"/>
      <c r="O109" s="255"/>
      <c r="P109" s="255"/>
      <c r="Q109" s="257"/>
      <c r="R109" s="255"/>
      <c r="S109" s="255"/>
      <c r="T109" s="257"/>
      <c r="U109" s="257"/>
      <c r="V109" s="256"/>
      <c r="W109" s="257"/>
      <c r="X109" s="157"/>
      <c r="Y109" s="257"/>
      <c r="Z109" s="257"/>
      <c r="AA109" s="257"/>
      <c r="AB109" s="257"/>
      <c r="AC109" s="257"/>
      <c r="AD109" s="254"/>
      <c r="AE109" s="164"/>
    </row>
    <row r="110" ht="15.75" customHeight="1">
      <c r="A110" s="254"/>
      <c r="B110" s="255"/>
      <c r="C110" s="255"/>
      <c r="D110" s="255"/>
      <c r="E110" s="255"/>
      <c r="F110" s="255"/>
      <c r="G110" s="255"/>
      <c r="H110" s="255"/>
      <c r="I110" s="255"/>
      <c r="J110" s="254"/>
      <c r="K110" s="255"/>
      <c r="L110" s="255"/>
      <c r="M110" s="255"/>
      <c r="N110" s="256"/>
      <c r="O110" s="255"/>
      <c r="P110" s="255"/>
      <c r="Q110" s="257"/>
      <c r="R110" s="255"/>
      <c r="S110" s="255"/>
      <c r="T110" s="257"/>
      <c r="U110" s="257"/>
      <c r="V110" s="256"/>
      <c r="W110" s="257"/>
      <c r="X110" s="157"/>
      <c r="Y110" s="257"/>
      <c r="Z110" s="257"/>
      <c r="AA110" s="257"/>
      <c r="AB110" s="257"/>
      <c r="AC110" s="257"/>
      <c r="AD110" s="254"/>
      <c r="AE110" s="164"/>
    </row>
    <row r="111" ht="15.75" customHeight="1">
      <c r="A111" s="254"/>
      <c r="B111" s="255"/>
      <c r="C111" s="255"/>
      <c r="D111" s="255"/>
      <c r="E111" s="255"/>
      <c r="F111" s="255"/>
      <c r="G111" s="255"/>
      <c r="H111" s="255"/>
      <c r="I111" s="255"/>
      <c r="J111" s="254"/>
      <c r="K111" s="255"/>
      <c r="L111" s="255"/>
      <c r="M111" s="255"/>
      <c r="N111" s="256"/>
      <c r="O111" s="255"/>
      <c r="P111" s="255"/>
      <c r="Q111" s="257"/>
      <c r="R111" s="255"/>
      <c r="S111" s="255"/>
      <c r="T111" s="257"/>
      <c r="U111" s="257"/>
      <c r="V111" s="256"/>
      <c r="W111" s="257"/>
      <c r="X111" s="157"/>
      <c r="Y111" s="257"/>
      <c r="Z111" s="257"/>
      <c r="AA111" s="257"/>
      <c r="AB111" s="257"/>
      <c r="AC111" s="257"/>
      <c r="AD111" s="254"/>
      <c r="AE111" s="164"/>
    </row>
    <row r="112" ht="15.75" customHeight="1">
      <c r="A112" s="254"/>
      <c r="B112" s="255"/>
      <c r="C112" s="255"/>
      <c r="D112" s="255"/>
      <c r="E112" s="255"/>
      <c r="F112" s="255"/>
      <c r="G112" s="255"/>
      <c r="H112" s="255"/>
      <c r="I112" s="255"/>
      <c r="J112" s="254"/>
      <c r="K112" s="255"/>
      <c r="L112" s="255"/>
      <c r="M112" s="255"/>
      <c r="N112" s="256"/>
      <c r="O112" s="255"/>
      <c r="P112" s="255"/>
      <c r="Q112" s="257"/>
      <c r="R112" s="255"/>
      <c r="S112" s="255"/>
      <c r="T112" s="257"/>
      <c r="U112" s="257"/>
      <c r="V112" s="256"/>
      <c r="W112" s="257"/>
      <c r="X112" s="157"/>
      <c r="Y112" s="257"/>
      <c r="Z112" s="257"/>
      <c r="AA112" s="257"/>
      <c r="AB112" s="257"/>
      <c r="AC112" s="257"/>
      <c r="AD112" s="254"/>
      <c r="AE112" s="164"/>
    </row>
    <row r="113" ht="15.75" customHeight="1">
      <c r="A113" s="254"/>
      <c r="B113" s="255"/>
      <c r="C113" s="255"/>
      <c r="D113" s="255"/>
      <c r="E113" s="255"/>
      <c r="F113" s="255"/>
      <c r="G113" s="255"/>
      <c r="H113" s="255"/>
      <c r="I113" s="255"/>
      <c r="J113" s="254"/>
      <c r="K113" s="255"/>
      <c r="L113" s="255"/>
      <c r="M113" s="255"/>
      <c r="N113" s="256"/>
      <c r="O113" s="255"/>
      <c r="P113" s="255"/>
      <c r="Q113" s="257"/>
      <c r="R113" s="255"/>
      <c r="S113" s="255"/>
      <c r="T113" s="257"/>
      <c r="U113" s="257"/>
      <c r="V113" s="256"/>
      <c r="W113" s="257"/>
      <c r="X113" s="157"/>
      <c r="Y113" s="257"/>
      <c r="Z113" s="257"/>
      <c r="AA113" s="257"/>
      <c r="AB113" s="257"/>
      <c r="AC113" s="257"/>
      <c r="AD113" s="254"/>
      <c r="AE113" s="164"/>
    </row>
    <row r="114" ht="15.75" customHeight="1">
      <c r="A114" s="254"/>
      <c r="B114" s="255"/>
      <c r="C114" s="255"/>
      <c r="D114" s="255"/>
      <c r="E114" s="255"/>
      <c r="F114" s="255"/>
      <c r="G114" s="255"/>
      <c r="H114" s="255"/>
      <c r="I114" s="255"/>
      <c r="J114" s="254"/>
      <c r="K114" s="255"/>
      <c r="L114" s="255"/>
      <c r="M114" s="255"/>
      <c r="N114" s="256"/>
      <c r="O114" s="255"/>
      <c r="P114" s="255"/>
      <c r="Q114" s="257"/>
      <c r="R114" s="255"/>
      <c r="S114" s="255"/>
      <c r="T114" s="257"/>
      <c r="U114" s="257"/>
      <c r="V114" s="256"/>
      <c r="W114" s="257"/>
      <c r="X114" s="157"/>
      <c r="Y114" s="257"/>
      <c r="Z114" s="257"/>
      <c r="AA114" s="257"/>
      <c r="AB114" s="257"/>
      <c r="AC114" s="257"/>
      <c r="AD114" s="254"/>
      <c r="AE114" s="164"/>
    </row>
    <row r="115" ht="15.75" customHeight="1">
      <c r="A115" s="254"/>
      <c r="B115" s="255"/>
      <c r="C115" s="255"/>
      <c r="D115" s="255"/>
      <c r="E115" s="255"/>
      <c r="F115" s="255"/>
      <c r="G115" s="255"/>
      <c r="H115" s="255"/>
      <c r="I115" s="255"/>
      <c r="J115" s="254"/>
      <c r="K115" s="255"/>
      <c r="L115" s="255"/>
      <c r="M115" s="255"/>
      <c r="N115" s="256"/>
      <c r="O115" s="255"/>
      <c r="P115" s="255"/>
      <c r="Q115" s="257"/>
      <c r="R115" s="255"/>
      <c r="S115" s="255"/>
      <c r="T115" s="257"/>
      <c r="U115" s="257"/>
      <c r="V115" s="256"/>
      <c r="W115" s="257"/>
      <c r="X115" s="157"/>
      <c r="Y115" s="257"/>
      <c r="Z115" s="257"/>
      <c r="AA115" s="257"/>
      <c r="AB115" s="257"/>
      <c r="AC115" s="257"/>
      <c r="AD115" s="254"/>
      <c r="AE115" s="164"/>
    </row>
    <row r="116" ht="15.75" customHeight="1">
      <c r="A116" s="254"/>
      <c r="B116" s="255"/>
      <c r="C116" s="255"/>
      <c r="D116" s="255"/>
      <c r="E116" s="255"/>
      <c r="F116" s="255"/>
      <c r="G116" s="255"/>
      <c r="H116" s="255"/>
      <c r="I116" s="255"/>
      <c r="J116" s="254"/>
      <c r="K116" s="255"/>
      <c r="L116" s="255"/>
      <c r="M116" s="255"/>
      <c r="N116" s="256"/>
      <c r="O116" s="255"/>
      <c r="P116" s="255"/>
      <c r="Q116" s="257"/>
      <c r="R116" s="255"/>
      <c r="S116" s="255"/>
      <c r="T116" s="257"/>
      <c r="U116" s="257"/>
      <c r="V116" s="256"/>
      <c r="W116" s="257"/>
      <c r="X116" s="157"/>
      <c r="Y116" s="257"/>
      <c r="Z116" s="257"/>
      <c r="AA116" s="257"/>
      <c r="AB116" s="257"/>
      <c r="AC116" s="257"/>
      <c r="AD116" s="254"/>
      <c r="AE116" s="164"/>
    </row>
    <row r="117" ht="15.75" customHeight="1">
      <c r="A117" s="254"/>
      <c r="B117" s="255"/>
      <c r="C117" s="255"/>
      <c r="D117" s="255"/>
      <c r="E117" s="255"/>
      <c r="F117" s="255"/>
      <c r="G117" s="255"/>
      <c r="H117" s="255"/>
      <c r="I117" s="255"/>
      <c r="J117" s="254"/>
      <c r="K117" s="255"/>
      <c r="L117" s="255"/>
      <c r="M117" s="255"/>
      <c r="N117" s="256"/>
      <c r="O117" s="255"/>
      <c r="P117" s="255"/>
      <c r="Q117" s="257"/>
      <c r="R117" s="255"/>
      <c r="S117" s="255"/>
      <c r="T117" s="257"/>
      <c r="U117" s="257"/>
      <c r="V117" s="256"/>
      <c r="W117" s="257"/>
      <c r="X117" s="157"/>
      <c r="Y117" s="257"/>
      <c r="Z117" s="257"/>
      <c r="AA117" s="257"/>
      <c r="AB117" s="257"/>
      <c r="AC117" s="257"/>
      <c r="AD117" s="254"/>
      <c r="AE117" s="164"/>
    </row>
    <row r="118" ht="15.75" customHeight="1">
      <c r="A118" s="254"/>
      <c r="B118" s="255"/>
      <c r="C118" s="255"/>
      <c r="D118" s="255"/>
      <c r="E118" s="255"/>
      <c r="F118" s="255"/>
      <c r="G118" s="255"/>
      <c r="H118" s="255"/>
      <c r="I118" s="255"/>
      <c r="J118" s="254"/>
      <c r="K118" s="255"/>
      <c r="L118" s="255"/>
      <c r="M118" s="255"/>
      <c r="N118" s="256"/>
      <c r="O118" s="255"/>
      <c r="P118" s="255"/>
      <c r="Q118" s="257"/>
      <c r="R118" s="255"/>
      <c r="S118" s="255"/>
      <c r="T118" s="257"/>
      <c r="U118" s="257"/>
      <c r="V118" s="256"/>
      <c r="W118" s="257"/>
      <c r="X118" s="157"/>
      <c r="Y118" s="257"/>
      <c r="Z118" s="257"/>
      <c r="AA118" s="257"/>
      <c r="AB118" s="257"/>
      <c r="AC118" s="257"/>
      <c r="AD118" s="254"/>
      <c r="AE118" s="164"/>
    </row>
    <row r="119" ht="15.75" customHeight="1">
      <c r="A119" s="254"/>
      <c r="B119" s="255"/>
      <c r="C119" s="255"/>
      <c r="D119" s="255"/>
      <c r="E119" s="255"/>
      <c r="F119" s="255"/>
      <c r="G119" s="255"/>
      <c r="H119" s="255"/>
      <c r="I119" s="255"/>
      <c r="J119" s="254"/>
      <c r="K119" s="255"/>
      <c r="L119" s="255"/>
      <c r="M119" s="255"/>
      <c r="N119" s="256"/>
      <c r="O119" s="255"/>
      <c r="P119" s="255"/>
      <c r="Q119" s="257"/>
      <c r="R119" s="255"/>
      <c r="S119" s="255"/>
      <c r="T119" s="257"/>
      <c r="U119" s="257"/>
      <c r="V119" s="256"/>
      <c r="W119" s="257"/>
      <c r="X119" s="157"/>
      <c r="Y119" s="257"/>
      <c r="Z119" s="257"/>
      <c r="AA119" s="257"/>
      <c r="AB119" s="257"/>
      <c r="AC119" s="257"/>
      <c r="AD119" s="254"/>
      <c r="AE119" s="164"/>
    </row>
    <row r="120" ht="15.75" customHeight="1">
      <c r="A120" s="254"/>
      <c r="B120" s="255"/>
      <c r="C120" s="255"/>
      <c r="D120" s="255"/>
      <c r="E120" s="255"/>
      <c r="F120" s="255"/>
      <c r="G120" s="255"/>
      <c r="H120" s="255"/>
      <c r="I120" s="255"/>
      <c r="J120" s="254"/>
      <c r="K120" s="255"/>
      <c r="L120" s="255"/>
      <c r="M120" s="255"/>
      <c r="N120" s="256"/>
      <c r="O120" s="255"/>
      <c r="P120" s="255"/>
      <c r="Q120" s="257"/>
      <c r="R120" s="255"/>
      <c r="S120" s="255"/>
      <c r="T120" s="257"/>
      <c r="U120" s="257"/>
      <c r="V120" s="256"/>
      <c r="W120" s="257"/>
      <c r="X120" s="157"/>
      <c r="Y120" s="257"/>
      <c r="Z120" s="257"/>
      <c r="AA120" s="257"/>
      <c r="AB120" s="257"/>
      <c r="AC120" s="257"/>
      <c r="AD120" s="254"/>
      <c r="AE120" s="164"/>
    </row>
    <row r="121" ht="15.75" customHeight="1">
      <c r="A121" s="254"/>
      <c r="B121" s="255"/>
      <c r="C121" s="255"/>
      <c r="D121" s="255"/>
      <c r="E121" s="255"/>
      <c r="F121" s="255"/>
      <c r="G121" s="255"/>
      <c r="H121" s="255"/>
      <c r="I121" s="255"/>
      <c r="J121" s="254"/>
      <c r="K121" s="255"/>
      <c r="L121" s="255"/>
      <c r="M121" s="255"/>
      <c r="N121" s="256"/>
      <c r="O121" s="255"/>
      <c r="P121" s="255"/>
      <c r="Q121" s="257"/>
      <c r="R121" s="255"/>
      <c r="S121" s="255"/>
      <c r="T121" s="257"/>
      <c r="U121" s="257"/>
      <c r="V121" s="256"/>
      <c r="W121" s="257"/>
      <c r="X121" s="157"/>
      <c r="Y121" s="257"/>
      <c r="Z121" s="257"/>
      <c r="AA121" s="257"/>
      <c r="AB121" s="257"/>
      <c r="AC121" s="257"/>
      <c r="AD121" s="254"/>
      <c r="AE121" s="164"/>
    </row>
    <row r="122" ht="15.75" customHeight="1">
      <c r="A122" s="254"/>
      <c r="B122" s="255"/>
      <c r="C122" s="255"/>
      <c r="D122" s="255"/>
      <c r="E122" s="255"/>
      <c r="F122" s="255"/>
      <c r="G122" s="255"/>
      <c r="H122" s="255"/>
      <c r="I122" s="255"/>
      <c r="J122" s="254"/>
      <c r="K122" s="255"/>
      <c r="L122" s="255"/>
      <c r="M122" s="255"/>
      <c r="N122" s="256"/>
      <c r="O122" s="255"/>
      <c r="P122" s="255"/>
      <c r="Q122" s="257"/>
      <c r="R122" s="255"/>
      <c r="S122" s="255"/>
      <c r="T122" s="257"/>
      <c r="U122" s="257"/>
      <c r="V122" s="256"/>
      <c r="W122" s="257"/>
      <c r="X122" s="157"/>
      <c r="Y122" s="257"/>
      <c r="Z122" s="257"/>
      <c r="AA122" s="257"/>
      <c r="AB122" s="257"/>
      <c r="AC122" s="257"/>
      <c r="AD122" s="254"/>
      <c r="AE122" s="164"/>
    </row>
    <row r="123" ht="15.75" customHeight="1">
      <c r="A123" s="254"/>
      <c r="B123" s="255"/>
      <c r="C123" s="255"/>
      <c r="D123" s="255"/>
      <c r="E123" s="255"/>
      <c r="F123" s="255"/>
      <c r="G123" s="255"/>
      <c r="H123" s="255"/>
      <c r="I123" s="255"/>
      <c r="J123" s="254"/>
      <c r="K123" s="255"/>
      <c r="L123" s="255"/>
      <c r="M123" s="255"/>
      <c r="N123" s="256"/>
      <c r="O123" s="255"/>
      <c r="P123" s="255"/>
      <c r="Q123" s="257"/>
      <c r="R123" s="255"/>
      <c r="S123" s="255"/>
      <c r="T123" s="257"/>
      <c r="U123" s="257"/>
      <c r="V123" s="256"/>
      <c r="W123" s="257"/>
      <c r="X123" s="157"/>
      <c r="Y123" s="257"/>
      <c r="Z123" s="257"/>
      <c r="AA123" s="257"/>
      <c r="AB123" s="257"/>
      <c r="AC123" s="257"/>
      <c r="AD123" s="254"/>
      <c r="AE123" s="164"/>
    </row>
    <row r="124" ht="15.75" customHeight="1">
      <c r="A124" s="254"/>
      <c r="B124" s="255"/>
      <c r="C124" s="255"/>
      <c r="D124" s="255"/>
      <c r="E124" s="255"/>
      <c r="F124" s="255"/>
      <c r="G124" s="255"/>
      <c r="H124" s="255"/>
      <c r="I124" s="255"/>
      <c r="J124" s="254"/>
      <c r="K124" s="255"/>
      <c r="L124" s="255"/>
      <c r="M124" s="255"/>
      <c r="N124" s="256"/>
      <c r="O124" s="255"/>
      <c r="P124" s="255"/>
      <c r="Q124" s="257"/>
      <c r="R124" s="255"/>
      <c r="S124" s="255"/>
      <c r="T124" s="257"/>
      <c r="U124" s="257"/>
      <c r="V124" s="256"/>
      <c r="W124" s="257"/>
      <c r="X124" s="157"/>
      <c r="Y124" s="257"/>
      <c r="Z124" s="257"/>
      <c r="AA124" s="257"/>
      <c r="AB124" s="257"/>
      <c r="AC124" s="257"/>
      <c r="AD124" s="254"/>
      <c r="AE124" s="164"/>
    </row>
    <row r="125" ht="15.75" customHeight="1">
      <c r="A125" s="254"/>
      <c r="B125" s="255"/>
      <c r="C125" s="255"/>
      <c r="D125" s="255"/>
      <c r="E125" s="255"/>
      <c r="F125" s="255"/>
      <c r="G125" s="255"/>
      <c r="H125" s="255"/>
      <c r="I125" s="255"/>
      <c r="J125" s="254"/>
      <c r="K125" s="255"/>
      <c r="L125" s="255"/>
      <c r="M125" s="255"/>
      <c r="N125" s="256"/>
      <c r="O125" s="255"/>
      <c r="P125" s="255"/>
      <c r="Q125" s="257"/>
      <c r="R125" s="255"/>
      <c r="S125" s="255"/>
      <c r="T125" s="257"/>
      <c r="U125" s="257"/>
      <c r="V125" s="256"/>
      <c r="W125" s="257"/>
      <c r="X125" s="157"/>
      <c r="Y125" s="257"/>
      <c r="Z125" s="257"/>
      <c r="AA125" s="257"/>
      <c r="AB125" s="257"/>
      <c r="AC125" s="257"/>
      <c r="AD125" s="254"/>
      <c r="AE125" s="164"/>
    </row>
    <row r="126" ht="15.75" customHeight="1">
      <c r="A126" s="254"/>
      <c r="B126" s="255"/>
      <c r="C126" s="255"/>
      <c r="D126" s="255"/>
      <c r="E126" s="255"/>
      <c r="F126" s="255"/>
      <c r="G126" s="255"/>
      <c r="H126" s="255"/>
      <c r="I126" s="255"/>
      <c r="J126" s="254"/>
      <c r="K126" s="255"/>
      <c r="L126" s="255"/>
      <c r="M126" s="255"/>
      <c r="N126" s="256"/>
      <c r="O126" s="255"/>
      <c r="P126" s="255"/>
      <c r="Q126" s="257"/>
      <c r="R126" s="255"/>
      <c r="S126" s="255"/>
      <c r="T126" s="257"/>
      <c r="U126" s="257"/>
      <c r="V126" s="256"/>
      <c r="W126" s="257"/>
      <c r="X126" s="157"/>
      <c r="Y126" s="257"/>
      <c r="Z126" s="257"/>
      <c r="AA126" s="257"/>
      <c r="AB126" s="257"/>
      <c r="AC126" s="257"/>
      <c r="AD126" s="254"/>
      <c r="AE126" s="164"/>
    </row>
    <row r="127" ht="15.75" customHeight="1">
      <c r="A127" s="254"/>
      <c r="B127" s="255"/>
      <c r="C127" s="255"/>
      <c r="D127" s="255"/>
      <c r="E127" s="255"/>
      <c r="F127" s="255"/>
      <c r="G127" s="255"/>
      <c r="H127" s="255"/>
      <c r="I127" s="255"/>
      <c r="J127" s="254"/>
      <c r="K127" s="255"/>
      <c r="L127" s="255"/>
      <c r="M127" s="255"/>
      <c r="N127" s="256"/>
      <c r="O127" s="255"/>
      <c r="P127" s="255"/>
      <c r="Q127" s="257"/>
      <c r="R127" s="255"/>
      <c r="S127" s="255"/>
      <c r="T127" s="257"/>
      <c r="U127" s="257"/>
      <c r="V127" s="256"/>
      <c r="W127" s="257"/>
      <c r="X127" s="157"/>
      <c r="Y127" s="257"/>
      <c r="Z127" s="257"/>
      <c r="AA127" s="257"/>
      <c r="AB127" s="257"/>
      <c r="AC127" s="257"/>
      <c r="AD127" s="254"/>
      <c r="AE127" s="164"/>
    </row>
    <row r="128" ht="15.75" customHeight="1">
      <c r="A128" s="254"/>
      <c r="B128" s="255"/>
      <c r="C128" s="255"/>
      <c r="D128" s="255"/>
      <c r="E128" s="255"/>
      <c r="F128" s="255"/>
      <c r="G128" s="255"/>
      <c r="H128" s="255"/>
      <c r="I128" s="255"/>
      <c r="J128" s="254"/>
      <c r="K128" s="255"/>
      <c r="L128" s="255"/>
      <c r="M128" s="255"/>
      <c r="N128" s="256"/>
      <c r="O128" s="255"/>
      <c r="P128" s="255"/>
      <c r="Q128" s="257"/>
      <c r="R128" s="255"/>
      <c r="S128" s="255"/>
      <c r="T128" s="257"/>
      <c r="U128" s="257"/>
      <c r="V128" s="256"/>
      <c r="W128" s="257"/>
      <c r="X128" s="157"/>
      <c r="Y128" s="257"/>
      <c r="Z128" s="257"/>
      <c r="AA128" s="257"/>
      <c r="AB128" s="257"/>
      <c r="AC128" s="257"/>
      <c r="AD128" s="254"/>
      <c r="AE128" s="164"/>
    </row>
    <row r="129" ht="15.75" customHeight="1">
      <c r="A129" s="254"/>
      <c r="B129" s="255"/>
      <c r="C129" s="255"/>
      <c r="D129" s="255"/>
      <c r="E129" s="255"/>
      <c r="F129" s="255"/>
      <c r="G129" s="255"/>
      <c r="H129" s="255"/>
      <c r="I129" s="255"/>
      <c r="J129" s="254"/>
      <c r="K129" s="255"/>
      <c r="L129" s="255"/>
      <c r="M129" s="255"/>
      <c r="N129" s="256"/>
      <c r="O129" s="255"/>
      <c r="P129" s="255"/>
      <c r="Q129" s="257"/>
      <c r="R129" s="255"/>
      <c r="S129" s="255"/>
      <c r="T129" s="257"/>
      <c r="U129" s="257"/>
      <c r="V129" s="256"/>
      <c r="W129" s="257"/>
      <c r="X129" s="157"/>
      <c r="Y129" s="257"/>
      <c r="Z129" s="257"/>
      <c r="AA129" s="257"/>
      <c r="AB129" s="257"/>
      <c r="AC129" s="257"/>
      <c r="AD129" s="254"/>
      <c r="AE129" s="164"/>
    </row>
    <row r="130" ht="15.75" customHeight="1">
      <c r="A130" s="254"/>
      <c r="B130" s="255"/>
      <c r="C130" s="255"/>
      <c r="D130" s="255"/>
      <c r="E130" s="255"/>
      <c r="F130" s="255"/>
      <c r="G130" s="255"/>
      <c r="H130" s="255"/>
      <c r="I130" s="255"/>
      <c r="J130" s="254"/>
      <c r="K130" s="255"/>
      <c r="L130" s="255"/>
      <c r="M130" s="255"/>
      <c r="N130" s="256"/>
      <c r="O130" s="255"/>
      <c r="P130" s="255"/>
      <c r="Q130" s="257"/>
      <c r="R130" s="255"/>
      <c r="S130" s="255"/>
      <c r="T130" s="257"/>
      <c r="U130" s="257"/>
      <c r="V130" s="256"/>
      <c r="W130" s="257"/>
      <c r="X130" s="157"/>
      <c r="Y130" s="257"/>
      <c r="Z130" s="257"/>
      <c r="AA130" s="257"/>
      <c r="AB130" s="257"/>
      <c r="AC130" s="257"/>
      <c r="AD130" s="254"/>
      <c r="AE130" s="164"/>
    </row>
    <row r="131" ht="15.75" customHeight="1">
      <c r="A131" s="254"/>
      <c r="B131" s="255"/>
      <c r="C131" s="255"/>
      <c r="D131" s="255"/>
      <c r="E131" s="255"/>
      <c r="F131" s="255"/>
      <c r="G131" s="255"/>
      <c r="H131" s="255"/>
      <c r="I131" s="255"/>
      <c r="J131" s="254"/>
      <c r="K131" s="255"/>
      <c r="L131" s="255"/>
      <c r="M131" s="255"/>
      <c r="N131" s="256"/>
      <c r="O131" s="255"/>
      <c r="P131" s="255"/>
      <c r="Q131" s="257"/>
      <c r="R131" s="255"/>
      <c r="S131" s="255"/>
      <c r="T131" s="257"/>
      <c r="U131" s="257"/>
      <c r="V131" s="256"/>
      <c r="W131" s="257"/>
      <c r="X131" s="157"/>
      <c r="Y131" s="257"/>
      <c r="Z131" s="257"/>
      <c r="AA131" s="257"/>
      <c r="AB131" s="257"/>
      <c r="AC131" s="257"/>
      <c r="AD131" s="254"/>
      <c r="AE131" s="164"/>
    </row>
    <row r="132" ht="15.75" customHeight="1">
      <c r="A132" s="254"/>
      <c r="B132" s="255"/>
      <c r="C132" s="255"/>
      <c r="D132" s="255"/>
      <c r="E132" s="255"/>
      <c r="F132" s="255"/>
      <c r="G132" s="255"/>
      <c r="H132" s="255"/>
      <c r="I132" s="255"/>
      <c r="J132" s="254"/>
      <c r="K132" s="255"/>
      <c r="L132" s="255"/>
      <c r="M132" s="255"/>
      <c r="N132" s="256"/>
      <c r="O132" s="255"/>
      <c r="P132" s="255"/>
      <c r="Q132" s="257"/>
      <c r="R132" s="255"/>
      <c r="S132" s="255"/>
      <c r="T132" s="257"/>
      <c r="U132" s="257"/>
      <c r="V132" s="256"/>
      <c r="W132" s="257"/>
      <c r="X132" s="157"/>
      <c r="Y132" s="257"/>
      <c r="Z132" s="257"/>
      <c r="AA132" s="257"/>
      <c r="AB132" s="257"/>
      <c r="AC132" s="257"/>
      <c r="AD132" s="254"/>
      <c r="AE132" s="164"/>
    </row>
    <row r="133" ht="15.75" customHeight="1">
      <c r="A133" s="254"/>
      <c r="B133" s="255"/>
      <c r="C133" s="255"/>
      <c r="D133" s="255"/>
      <c r="E133" s="255"/>
      <c r="F133" s="255"/>
      <c r="G133" s="255"/>
      <c r="H133" s="255"/>
      <c r="I133" s="255"/>
      <c r="J133" s="254"/>
      <c r="K133" s="255"/>
      <c r="L133" s="255"/>
      <c r="M133" s="255"/>
      <c r="N133" s="256"/>
      <c r="O133" s="255"/>
      <c r="P133" s="255"/>
      <c r="Q133" s="257"/>
      <c r="R133" s="255"/>
      <c r="S133" s="255"/>
      <c r="T133" s="257"/>
      <c r="U133" s="257"/>
      <c r="V133" s="256"/>
      <c r="W133" s="257"/>
      <c r="X133" s="157"/>
      <c r="Y133" s="257"/>
      <c r="Z133" s="257"/>
      <c r="AA133" s="257"/>
      <c r="AB133" s="257"/>
      <c r="AC133" s="257"/>
      <c r="AD133" s="254"/>
      <c r="AE133" s="164"/>
    </row>
    <row r="134" ht="15.75" customHeight="1">
      <c r="A134" s="254"/>
      <c r="B134" s="255"/>
      <c r="C134" s="255"/>
      <c r="D134" s="255"/>
      <c r="E134" s="255"/>
      <c r="F134" s="255"/>
      <c r="G134" s="255"/>
      <c r="H134" s="255"/>
      <c r="I134" s="255"/>
      <c r="J134" s="254"/>
      <c r="K134" s="255"/>
      <c r="L134" s="255"/>
      <c r="M134" s="255"/>
      <c r="N134" s="256"/>
      <c r="O134" s="255"/>
      <c r="P134" s="255"/>
      <c r="Q134" s="257"/>
      <c r="R134" s="255"/>
      <c r="S134" s="255"/>
      <c r="T134" s="257"/>
      <c r="U134" s="257"/>
      <c r="V134" s="256"/>
      <c r="W134" s="257"/>
      <c r="X134" s="157"/>
      <c r="Y134" s="257"/>
      <c r="Z134" s="257"/>
      <c r="AA134" s="257"/>
      <c r="AB134" s="257"/>
      <c r="AC134" s="257"/>
      <c r="AD134" s="254"/>
      <c r="AE134" s="164"/>
    </row>
    <row r="135" ht="15.75" customHeight="1">
      <c r="A135" s="254"/>
      <c r="B135" s="255"/>
      <c r="C135" s="255"/>
      <c r="D135" s="255"/>
      <c r="E135" s="255"/>
      <c r="F135" s="255"/>
      <c r="G135" s="255"/>
      <c r="H135" s="255"/>
      <c r="I135" s="255"/>
      <c r="J135" s="254"/>
      <c r="K135" s="255"/>
      <c r="L135" s="255"/>
      <c r="M135" s="255"/>
      <c r="N135" s="256"/>
      <c r="O135" s="255"/>
      <c r="P135" s="255"/>
      <c r="Q135" s="257"/>
      <c r="R135" s="255"/>
      <c r="S135" s="255"/>
      <c r="T135" s="257"/>
      <c r="U135" s="257"/>
      <c r="V135" s="256"/>
      <c r="W135" s="257"/>
      <c r="X135" s="157"/>
      <c r="Y135" s="257"/>
      <c r="Z135" s="257"/>
      <c r="AA135" s="257"/>
      <c r="AB135" s="257"/>
      <c r="AC135" s="257"/>
      <c r="AD135" s="254"/>
      <c r="AE135" s="164"/>
    </row>
    <row r="136" ht="15.75" customHeight="1">
      <c r="A136" s="254"/>
      <c r="B136" s="255"/>
      <c r="C136" s="255"/>
      <c r="D136" s="255"/>
      <c r="E136" s="255"/>
      <c r="F136" s="255"/>
      <c r="G136" s="255"/>
      <c r="H136" s="255"/>
      <c r="I136" s="255"/>
      <c r="J136" s="254"/>
      <c r="K136" s="255"/>
      <c r="L136" s="255"/>
      <c r="M136" s="255"/>
      <c r="N136" s="256"/>
      <c r="O136" s="255"/>
      <c r="P136" s="255"/>
      <c r="Q136" s="257"/>
      <c r="R136" s="255"/>
      <c r="S136" s="255"/>
      <c r="T136" s="257"/>
      <c r="U136" s="257"/>
      <c r="V136" s="256"/>
      <c r="W136" s="257"/>
      <c r="X136" s="157"/>
      <c r="Y136" s="257"/>
      <c r="Z136" s="257"/>
      <c r="AA136" s="257"/>
      <c r="AB136" s="257"/>
      <c r="AC136" s="257"/>
      <c r="AD136" s="254"/>
      <c r="AE136" s="164"/>
    </row>
    <row r="137" ht="15.75" customHeight="1">
      <c r="A137" s="254"/>
      <c r="B137" s="255"/>
      <c r="C137" s="255"/>
      <c r="D137" s="255"/>
      <c r="E137" s="255"/>
      <c r="F137" s="255"/>
      <c r="G137" s="255"/>
      <c r="H137" s="255"/>
      <c r="I137" s="255"/>
      <c r="J137" s="254"/>
      <c r="K137" s="255"/>
      <c r="L137" s="255"/>
      <c r="M137" s="255"/>
      <c r="N137" s="256"/>
      <c r="O137" s="255"/>
      <c r="P137" s="255"/>
      <c r="Q137" s="257"/>
      <c r="R137" s="255"/>
      <c r="S137" s="255"/>
      <c r="T137" s="257"/>
      <c r="U137" s="257"/>
      <c r="V137" s="256"/>
      <c r="W137" s="257"/>
      <c r="X137" s="157"/>
      <c r="Y137" s="257"/>
      <c r="Z137" s="257"/>
      <c r="AA137" s="257"/>
      <c r="AB137" s="257"/>
      <c r="AC137" s="257"/>
      <c r="AD137" s="254"/>
      <c r="AE137" s="164"/>
    </row>
    <row r="138" ht="15.75" customHeight="1">
      <c r="A138" s="254"/>
      <c r="B138" s="255"/>
      <c r="C138" s="255"/>
      <c r="D138" s="255"/>
      <c r="E138" s="255"/>
      <c r="F138" s="255"/>
      <c r="G138" s="255"/>
      <c r="H138" s="255"/>
      <c r="I138" s="255"/>
      <c r="J138" s="254"/>
      <c r="K138" s="255"/>
      <c r="L138" s="255"/>
      <c r="M138" s="255"/>
      <c r="N138" s="256"/>
      <c r="O138" s="255"/>
      <c r="P138" s="255"/>
      <c r="Q138" s="257"/>
      <c r="R138" s="255"/>
      <c r="S138" s="255"/>
      <c r="T138" s="257"/>
      <c r="U138" s="257"/>
      <c r="V138" s="256"/>
      <c r="W138" s="257"/>
      <c r="X138" s="157"/>
      <c r="Y138" s="257"/>
      <c r="Z138" s="257"/>
      <c r="AA138" s="257"/>
      <c r="AB138" s="257"/>
      <c r="AC138" s="257"/>
      <c r="AD138" s="254"/>
      <c r="AE138" s="164"/>
    </row>
    <row r="139" ht="15.75" customHeight="1">
      <c r="A139" s="254"/>
      <c r="B139" s="255"/>
      <c r="C139" s="255"/>
      <c r="D139" s="255"/>
      <c r="E139" s="255"/>
      <c r="F139" s="255"/>
      <c r="G139" s="255"/>
      <c r="H139" s="255"/>
      <c r="I139" s="255"/>
      <c r="J139" s="254"/>
      <c r="K139" s="255"/>
      <c r="L139" s="255"/>
      <c r="M139" s="255"/>
      <c r="N139" s="256"/>
      <c r="O139" s="255"/>
      <c r="P139" s="255"/>
      <c r="Q139" s="257"/>
      <c r="R139" s="255"/>
      <c r="S139" s="255"/>
      <c r="T139" s="257"/>
      <c r="U139" s="257"/>
      <c r="V139" s="256"/>
      <c r="W139" s="257"/>
      <c r="X139" s="157"/>
      <c r="Y139" s="257"/>
      <c r="Z139" s="257"/>
      <c r="AA139" s="257"/>
      <c r="AB139" s="257"/>
      <c r="AC139" s="257"/>
      <c r="AD139" s="254"/>
      <c r="AE139" s="164"/>
    </row>
    <row r="140" ht="15.75" customHeight="1">
      <c r="A140" s="254"/>
      <c r="B140" s="255"/>
      <c r="C140" s="255"/>
      <c r="D140" s="255"/>
      <c r="E140" s="255"/>
      <c r="F140" s="255"/>
      <c r="G140" s="255"/>
      <c r="H140" s="255"/>
      <c r="I140" s="255"/>
      <c r="J140" s="254"/>
      <c r="K140" s="255"/>
      <c r="L140" s="255"/>
      <c r="M140" s="255"/>
      <c r="N140" s="256"/>
      <c r="O140" s="255"/>
      <c r="P140" s="255"/>
      <c r="Q140" s="257"/>
      <c r="R140" s="255"/>
      <c r="S140" s="255"/>
      <c r="T140" s="257"/>
      <c r="U140" s="257"/>
      <c r="V140" s="256"/>
      <c r="W140" s="257"/>
      <c r="X140" s="157"/>
      <c r="Y140" s="257"/>
      <c r="Z140" s="257"/>
      <c r="AA140" s="257"/>
      <c r="AB140" s="257"/>
      <c r="AC140" s="257"/>
      <c r="AD140" s="254"/>
      <c r="AE140" s="164"/>
    </row>
    <row r="141" ht="15.75" customHeight="1">
      <c r="A141" s="254"/>
      <c r="B141" s="255"/>
      <c r="C141" s="255"/>
      <c r="D141" s="255"/>
      <c r="E141" s="255"/>
      <c r="F141" s="255"/>
      <c r="G141" s="255"/>
      <c r="H141" s="255"/>
      <c r="I141" s="255"/>
      <c r="J141" s="254"/>
      <c r="K141" s="255"/>
      <c r="L141" s="255"/>
      <c r="M141" s="255"/>
      <c r="N141" s="256"/>
      <c r="O141" s="255"/>
      <c r="P141" s="255"/>
      <c r="Q141" s="257"/>
      <c r="R141" s="255"/>
      <c r="S141" s="255"/>
      <c r="T141" s="257"/>
      <c r="U141" s="257"/>
      <c r="V141" s="256"/>
      <c r="W141" s="257"/>
      <c r="X141" s="157"/>
      <c r="Y141" s="257"/>
      <c r="Z141" s="257"/>
      <c r="AA141" s="257"/>
      <c r="AB141" s="257"/>
      <c r="AC141" s="257"/>
      <c r="AD141" s="254"/>
      <c r="AE141" s="164"/>
    </row>
    <row r="142" ht="15.75" customHeight="1">
      <c r="A142" s="254"/>
      <c r="B142" s="255"/>
      <c r="C142" s="255"/>
      <c r="D142" s="255"/>
      <c r="E142" s="255"/>
      <c r="F142" s="255"/>
      <c r="G142" s="255"/>
      <c r="H142" s="255"/>
      <c r="I142" s="255"/>
      <c r="J142" s="254"/>
      <c r="K142" s="255"/>
      <c r="L142" s="255"/>
      <c r="M142" s="255"/>
      <c r="N142" s="256"/>
      <c r="O142" s="255"/>
      <c r="P142" s="255"/>
      <c r="Q142" s="257"/>
      <c r="R142" s="255"/>
      <c r="S142" s="255"/>
      <c r="T142" s="257"/>
      <c r="U142" s="257"/>
      <c r="V142" s="256"/>
      <c r="W142" s="257"/>
      <c r="X142" s="157"/>
      <c r="Y142" s="257"/>
      <c r="Z142" s="257"/>
      <c r="AA142" s="257"/>
      <c r="AB142" s="257"/>
      <c r="AC142" s="257"/>
      <c r="AD142" s="254"/>
      <c r="AE142" s="164"/>
    </row>
    <row r="143" ht="15.75" customHeight="1">
      <c r="A143" s="254"/>
      <c r="B143" s="255"/>
      <c r="C143" s="255"/>
      <c r="D143" s="255"/>
      <c r="E143" s="255"/>
      <c r="F143" s="255"/>
      <c r="G143" s="255"/>
      <c r="H143" s="255"/>
      <c r="I143" s="255"/>
      <c r="J143" s="254"/>
      <c r="K143" s="255"/>
      <c r="L143" s="255"/>
      <c r="M143" s="255"/>
      <c r="N143" s="256"/>
      <c r="O143" s="255"/>
      <c r="P143" s="255"/>
      <c r="Q143" s="257"/>
      <c r="R143" s="255"/>
      <c r="S143" s="255"/>
      <c r="T143" s="257"/>
      <c r="U143" s="257"/>
      <c r="V143" s="256"/>
      <c r="W143" s="257"/>
      <c r="X143" s="157"/>
      <c r="Y143" s="257"/>
      <c r="Z143" s="257"/>
      <c r="AA143" s="257"/>
      <c r="AB143" s="257"/>
      <c r="AC143" s="257"/>
      <c r="AD143" s="254"/>
      <c r="AE143" s="164"/>
    </row>
    <row r="144" ht="15.75" customHeight="1">
      <c r="A144" s="254"/>
      <c r="B144" s="255"/>
      <c r="C144" s="255"/>
      <c r="D144" s="255"/>
      <c r="E144" s="255"/>
      <c r="F144" s="255"/>
      <c r="G144" s="255"/>
      <c r="H144" s="255"/>
      <c r="I144" s="255"/>
      <c r="J144" s="254"/>
      <c r="K144" s="255"/>
      <c r="L144" s="255"/>
      <c r="M144" s="255"/>
      <c r="N144" s="256"/>
      <c r="O144" s="255"/>
      <c r="P144" s="255"/>
      <c r="Q144" s="257"/>
      <c r="R144" s="255"/>
      <c r="S144" s="255"/>
      <c r="T144" s="257"/>
      <c r="U144" s="257"/>
      <c r="V144" s="256"/>
      <c r="W144" s="257"/>
      <c r="X144" s="157"/>
      <c r="Y144" s="257"/>
      <c r="Z144" s="257"/>
      <c r="AA144" s="257"/>
      <c r="AB144" s="257"/>
      <c r="AC144" s="257"/>
      <c r="AD144" s="254"/>
      <c r="AE144" s="164"/>
    </row>
    <row r="145" ht="15.75" customHeight="1">
      <c r="A145" s="254"/>
      <c r="B145" s="255"/>
      <c r="C145" s="255"/>
      <c r="D145" s="255"/>
      <c r="E145" s="255"/>
      <c r="F145" s="255"/>
      <c r="G145" s="255"/>
      <c r="H145" s="255"/>
      <c r="I145" s="255"/>
      <c r="J145" s="254"/>
      <c r="K145" s="255"/>
      <c r="L145" s="255"/>
      <c r="M145" s="255"/>
      <c r="N145" s="256"/>
      <c r="O145" s="255"/>
      <c r="P145" s="255"/>
      <c r="Q145" s="257"/>
      <c r="R145" s="255"/>
      <c r="S145" s="255"/>
      <c r="T145" s="257"/>
      <c r="U145" s="257"/>
      <c r="V145" s="256"/>
      <c r="W145" s="257"/>
      <c r="X145" s="157"/>
      <c r="Y145" s="257"/>
      <c r="Z145" s="257"/>
      <c r="AA145" s="257"/>
      <c r="AB145" s="257"/>
      <c r="AC145" s="257"/>
      <c r="AD145" s="254"/>
      <c r="AE145" s="164"/>
    </row>
    <row r="146" ht="15.75" customHeight="1">
      <c r="A146" s="254"/>
      <c r="B146" s="255"/>
      <c r="C146" s="255"/>
      <c r="D146" s="255"/>
      <c r="E146" s="255"/>
      <c r="F146" s="255"/>
      <c r="G146" s="255"/>
      <c r="H146" s="255"/>
      <c r="I146" s="255"/>
      <c r="J146" s="254"/>
      <c r="K146" s="255"/>
      <c r="L146" s="255"/>
      <c r="M146" s="255"/>
      <c r="N146" s="256"/>
      <c r="O146" s="255"/>
      <c r="P146" s="255"/>
      <c r="Q146" s="257"/>
      <c r="R146" s="255"/>
      <c r="S146" s="255"/>
      <c r="T146" s="257"/>
      <c r="U146" s="257"/>
      <c r="V146" s="256"/>
      <c r="W146" s="257"/>
      <c r="X146" s="157"/>
      <c r="Y146" s="257"/>
      <c r="Z146" s="257"/>
      <c r="AA146" s="257"/>
      <c r="AB146" s="257"/>
      <c r="AC146" s="257"/>
      <c r="AD146" s="254"/>
      <c r="AE146" s="164"/>
    </row>
    <row r="147" ht="15.75" customHeight="1">
      <c r="A147" s="254"/>
      <c r="B147" s="255"/>
      <c r="C147" s="255"/>
      <c r="D147" s="255"/>
      <c r="E147" s="255"/>
      <c r="F147" s="255"/>
      <c r="G147" s="255"/>
      <c r="H147" s="255"/>
      <c r="I147" s="255"/>
      <c r="J147" s="254"/>
      <c r="K147" s="255"/>
      <c r="L147" s="255"/>
      <c r="M147" s="255"/>
      <c r="N147" s="256"/>
      <c r="O147" s="255"/>
      <c r="P147" s="255"/>
      <c r="Q147" s="257"/>
      <c r="R147" s="255"/>
      <c r="S147" s="255"/>
      <c r="T147" s="257"/>
      <c r="U147" s="257"/>
      <c r="V147" s="256"/>
      <c r="W147" s="257"/>
      <c r="X147" s="157"/>
      <c r="Y147" s="257"/>
      <c r="Z147" s="257"/>
      <c r="AA147" s="257"/>
      <c r="AB147" s="257"/>
      <c r="AC147" s="257"/>
      <c r="AD147" s="254"/>
      <c r="AE147" s="164"/>
    </row>
    <row r="148" ht="15.75" customHeight="1">
      <c r="A148" s="254"/>
      <c r="B148" s="255"/>
      <c r="C148" s="255"/>
      <c r="D148" s="255"/>
      <c r="E148" s="255"/>
      <c r="F148" s="255"/>
      <c r="G148" s="255"/>
      <c r="H148" s="255"/>
      <c r="I148" s="255"/>
      <c r="J148" s="254"/>
      <c r="K148" s="255"/>
      <c r="L148" s="255"/>
      <c r="M148" s="255"/>
      <c r="N148" s="256"/>
      <c r="O148" s="255"/>
      <c r="P148" s="255"/>
      <c r="Q148" s="257"/>
      <c r="R148" s="255"/>
      <c r="S148" s="255"/>
      <c r="T148" s="257"/>
      <c r="U148" s="257"/>
      <c r="V148" s="256"/>
      <c r="W148" s="257"/>
      <c r="X148" s="157"/>
      <c r="Y148" s="257"/>
      <c r="Z148" s="257"/>
      <c r="AA148" s="257"/>
      <c r="AB148" s="257"/>
      <c r="AC148" s="257"/>
      <c r="AD148" s="254"/>
      <c r="AE148" s="164"/>
    </row>
    <row r="149" ht="15.75" customHeight="1">
      <c r="A149" s="254"/>
      <c r="B149" s="255"/>
      <c r="C149" s="255"/>
      <c r="D149" s="255"/>
      <c r="E149" s="255"/>
      <c r="F149" s="255"/>
      <c r="G149" s="255"/>
      <c r="H149" s="255"/>
      <c r="I149" s="255"/>
      <c r="J149" s="254"/>
      <c r="K149" s="255"/>
      <c r="L149" s="255"/>
      <c r="M149" s="255"/>
      <c r="N149" s="256"/>
      <c r="O149" s="255"/>
      <c r="P149" s="255"/>
      <c r="Q149" s="257"/>
      <c r="R149" s="255"/>
      <c r="S149" s="255"/>
      <c r="T149" s="257"/>
      <c r="U149" s="257"/>
      <c r="V149" s="256"/>
      <c r="W149" s="257"/>
      <c r="X149" s="157"/>
      <c r="Y149" s="257"/>
      <c r="Z149" s="257"/>
      <c r="AA149" s="257"/>
      <c r="AB149" s="257"/>
      <c r="AC149" s="257"/>
      <c r="AD149" s="254"/>
      <c r="AE149" s="164"/>
    </row>
    <row r="150" ht="15.75" customHeight="1">
      <c r="A150" s="254"/>
      <c r="B150" s="255"/>
      <c r="C150" s="255"/>
      <c r="D150" s="255"/>
      <c r="E150" s="255"/>
      <c r="F150" s="255"/>
      <c r="G150" s="255"/>
      <c r="H150" s="255"/>
      <c r="I150" s="255"/>
      <c r="J150" s="254"/>
      <c r="K150" s="255"/>
      <c r="L150" s="255"/>
      <c r="M150" s="255"/>
      <c r="N150" s="256"/>
      <c r="O150" s="255"/>
      <c r="P150" s="255"/>
      <c r="Q150" s="257"/>
      <c r="R150" s="255"/>
      <c r="S150" s="255"/>
      <c r="T150" s="257"/>
      <c r="U150" s="257"/>
      <c r="V150" s="256"/>
      <c r="W150" s="257"/>
      <c r="X150" s="157"/>
      <c r="Y150" s="257"/>
      <c r="Z150" s="257"/>
      <c r="AA150" s="257"/>
      <c r="AB150" s="257"/>
      <c r="AC150" s="257"/>
      <c r="AD150" s="254"/>
      <c r="AE150" s="164"/>
    </row>
    <row r="151" ht="15.75" customHeight="1">
      <c r="A151" s="254"/>
      <c r="B151" s="255"/>
      <c r="C151" s="255"/>
      <c r="D151" s="255"/>
      <c r="E151" s="255"/>
      <c r="F151" s="255"/>
      <c r="G151" s="255"/>
      <c r="H151" s="255"/>
      <c r="I151" s="255"/>
      <c r="J151" s="254"/>
      <c r="K151" s="255"/>
      <c r="L151" s="255"/>
      <c r="M151" s="255"/>
      <c r="N151" s="256"/>
      <c r="O151" s="255"/>
      <c r="P151" s="255"/>
      <c r="Q151" s="257"/>
      <c r="R151" s="255"/>
      <c r="S151" s="255"/>
      <c r="T151" s="257"/>
      <c r="U151" s="257"/>
      <c r="V151" s="256"/>
      <c r="W151" s="257"/>
      <c r="X151" s="157"/>
      <c r="Y151" s="257"/>
      <c r="Z151" s="257"/>
      <c r="AA151" s="257"/>
      <c r="AB151" s="257"/>
      <c r="AC151" s="257"/>
      <c r="AD151" s="254"/>
      <c r="AE151" s="164"/>
    </row>
    <row r="152" ht="15.75" customHeight="1">
      <c r="A152" s="254"/>
      <c r="B152" s="255"/>
      <c r="C152" s="255"/>
      <c r="D152" s="255"/>
      <c r="E152" s="255"/>
      <c r="F152" s="255"/>
      <c r="G152" s="255"/>
      <c r="H152" s="255"/>
      <c r="I152" s="255"/>
      <c r="J152" s="254"/>
      <c r="K152" s="255"/>
      <c r="L152" s="255"/>
      <c r="M152" s="255"/>
      <c r="N152" s="256"/>
      <c r="O152" s="255"/>
      <c r="P152" s="255"/>
      <c r="Q152" s="257"/>
      <c r="R152" s="255"/>
      <c r="S152" s="255"/>
      <c r="T152" s="257"/>
      <c r="U152" s="257"/>
      <c r="V152" s="256"/>
      <c r="W152" s="257"/>
      <c r="X152" s="157"/>
      <c r="Y152" s="257"/>
      <c r="Z152" s="257"/>
      <c r="AA152" s="257"/>
      <c r="AB152" s="257"/>
      <c r="AC152" s="257"/>
      <c r="AD152" s="254"/>
      <c r="AE152" s="164"/>
    </row>
    <row r="153" ht="15.75" customHeight="1">
      <c r="A153" s="254"/>
      <c r="B153" s="255"/>
      <c r="C153" s="255"/>
      <c r="D153" s="255"/>
      <c r="E153" s="255"/>
      <c r="F153" s="255"/>
      <c r="G153" s="255"/>
      <c r="H153" s="255"/>
      <c r="I153" s="255"/>
      <c r="J153" s="254"/>
      <c r="K153" s="255"/>
      <c r="L153" s="255"/>
      <c r="M153" s="255"/>
      <c r="N153" s="256"/>
      <c r="O153" s="255"/>
      <c r="P153" s="255"/>
      <c r="Q153" s="257"/>
      <c r="R153" s="255"/>
      <c r="S153" s="255"/>
      <c r="T153" s="257"/>
      <c r="U153" s="257"/>
      <c r="V153" s="256"/>
      <c r="W153" s="257"/>
      <c r="X153" s="157"/>
      <c r="Y153" s="257"/>
      <c r="Z153" s="257"/>
      <c r="AA153" s="257"/>
      <c r="AB153" s="257"/>
      <c r="AC153" s="257"/>
      <c r="AD153" s="254"/>
      <c r="AE153" s="164"/>
    </row>
    <row r="154" ht="15.75" customHeight="1">
      <c r="A154" s="254"/>
      <c r="B154" s="255"/>
      <c r="C154" s="255"/>
      <c r="D154" s="255"/>
      <c r="E154" s="255"/>
      <c r="F154" s="255"/>
      <c r="G154" s="255"/>
      <c r="H154" s="255"/>
      <c r="I154" s="255"/>
      <c r="J154" s="254"/>
      <c r="K154" s="255"/>
      <c r="L154" s="255"/>
      <c r="M154" s="255"/>
      <c r="N154" s="256"/>
      <c r="O154" s="255"/>
      <c r="P154" s="255"/>
      <c r="Q154" s="257"/>
      <c r="R154" s="255"/>
      <c r="S154" s="255"/>
      <c r="T154" s="257"/>
      <c r="U154" s="257"/>
      <c r="V154" s="256"/>
      <c r="W154" s="257"/>
      <c r="X154" s="157"/>
      <c r="Y154" s="257"/>
      <c r="Z154" s="257"/>
      <c r="AA154" s="257"/>
      <c r="AB154" s="257"/>
      <c r="AC154" s="257"/>
      <c r="AD154" s="254"/>
      <c r="AE154" s="164"/>
    </row>
    <row r="155" ht="15.75" customHeight="1">
      <c r="A155" s="254"/>
      <c r="B155" s="255"/>
      <c r="C155" s="255"/>
      <c r="D155" s="255"/>
      <c r="E155" s="255"/>
      <c r="F155" s="255"/>
      <c r="G155" s="255"/>
      <c r="H155" s="255"/>
      <c r="I155" s="255"/>
      <c r="J155" s="254"/>
      <c r="K155" s="255"/>
      <c r="L155" s="255"/>
      <c r="M155" s="255"/>
      <c r="N155" s="256"/>
      <c r="O155" s="255"/>
      <c r="P155" s="255"/>
      <c r="Q155" s="257"/>
      <c r="R155" s="255"/>
      <c r="S155" s="255"/>
      <c r="T155" s="257"/>
      <c r="U155" s="257"/>
      <c r="V155" s="256"/>
      <c r="W155" s="257"/>
      <c r="X155" s="157"/>
      <c r="Y155" s="257"/>
      <c r="Z155" s="257"/>
      <c r="AA155" s="257"/>
      <c r="AB155" s="257"/>
      <c r="AC155" s="257"/>
      <c r="AD155" s="254"/>
      <c r="AE155" s="164"/>
    </row>
    <row r="156" ht="15.75" customHeight="1">
      <c r="A156" s="254"/>
      <c r="B156" s="255"/>
      <c r="C156" s="255"/>
      <c r="D156" s="255"/>
      <c r="E156" s="255"/>
      <c r="F156" s="255"/>
      <c r="G156" s="255"/>
      <c r="H156" s="255"/>
      <c r="I156" s="255"/>
      <c r="J156" s="254"/>
      <c r="K156" s="255"/>
      <c r="L156" s="255"/>
      <c r="M156" s="255"/>
      <c r="N156" s="256"/>
      <c r="O156" s="255"/>
      <c r="P156" s="255"/>
      <c r="Q156" s="257"/>
      <c r="R156" s="255"/>
      <c r="S156" s="255"/>
      <c r="T156" s="257"/>
      <c r="U156" s="257"/>
      <c r="V156" s="256"/>
      <c r="W156" s="257"/>
      <c r="X156" s="157"/>
      <c r="Y156" s="257"/>
      <c r="Z156" s="257"/>
      <c r="AA156" s="257"/>
      <c r="AB156" s="257"/>
      <c r="AC156" s="257"/>
      <c r="AD156" s="254"/>
      <c r="AE156" s="164"/>
    </row>
    <row r="157" ht="15.75" customHeight="1">
      <c r="A157" s="254"/>
      <c r="B157" s="255"/>
      <c r="C157" s="255"/>
      <c r="D157" s="255"/>
      <c r="E157" s="255"/>
      <c r="F157" s="255"/>
      <c r="G157" s="255"/>
      <c r="H157" s="255"/>
      <c r="I157" s="255"/>
      <c r="J157" s="254"/>
      <c r="K157" s="255"/>
      <c r="L157" s="255"/>
      <c r="M157" s="255"/>
      <c r="N157" s="256"/>
      <c r="O157" s="255"/>
      <c r="P157" s="255"/>
      <c r="Q157" s="257"/>
      <c r="R157" s="255"/>
      <c r="S157" s="255"/>
      <c r="T157" s="257"/>
      <c r="U157" s="257"/>
      <c r="V157" s="256"/>
      <c r="W157" s="257"/>
      <c r="X157" s="157"/>
      <c r="Y157" s="257"/>
      <c r="Z157" s="257"/>
      <c r="AA157" s="257"/>
      <c r="AB157" s="257"/>
      <c r="AC157" s="257"/>
      <c r="AD157" s="254"/>
      <c r="AE157" s="164"/>
    </row>
    <row r="158" ht="15.75" customHeight="1">
      <c r="A158" s="254"/>
      <c r="B158" s="255"/>
      <c r="C158" s="255"/>
      <c r="D158" s="255"/>
      <c r="E158" s="255"/>
      <c r="F158" s="255"/>
      <c r="G158" s="255"/>
      <c r="H158" s="255"/>
      <c r="I158" s="255"/>
      <c r="J158" s="254"/>
      <c r="K158" s="255"/>
      <c r="L158" s="255"/>
      <c r="M158" s="255"/>
      <c r="N158" s="256"/>
      <c r="O158" s="255"/>
      <c r="P158" s="255"/>
      <c r="Q158" s="257"/>
      <c r="R158" s="255"/>
      <c r="S158" s="255"/>
      <c r="T158" s="257"/>
      <c r="U158" s="257"/>
      <c r="V158" s="256"/>
      <c r="W158" s="257"/>
      <c r="X158" s="157"/>
      <c r="Y158" s="257"/>
      <c r="Z158" s="257"/>
      <c r="AA158" s="257"/>
      <c r="AB158" s="257"/>
      <c r="AC158" s="257"/>
      <c r="AD158" s="254"/>
      <c r="AE158" s="164"/>
    </row>
    <row r="159" ht="15.75" customHeight="1">
      <c r="A159" s="254"/>
      <c r="B159" s="255"/>
      <c r="C159" s="255"/>
      <c r="D159" s="255"/>
      <c r="E159" s="255"/>
      <c r="F159" s="255"/>
      <c r="G159" s="255"/>
      <c r="H159" s="255"/>
      <c r="I159" s="255"/>
      <c r="J159" s="254"/>
      <c r="K159" s="255"/>
      <c r="L159" s="255"/>
      <c r="M159" s="255"/>
      <c r="N159" s="256"/>
      <c r="O159" s="255"/>
      <c r="P159" s="255"/>
      <c r="Q159" s="257"/>
      <c r="R159" s="255"/>
      <c r="S159" s="255"/>
      <c r="T159" s="257"/>
      <c r="U159" s="257"/>
      <c r="V159" s="256"/>
      <c r="W159" s="257"/>
      <c r="X159" s="157"/>
      <c r="Y159" s="257"/>
      <c r="Z159" s="257"/>
      <c r="AA159" s="257"/>
      <c r="AB159" s="257"/>
      <c r="AC159" s="257"/>
      <c r="AD159" s="254"/>
      <c r="AE159" s="164"/>
    </row>
    <row r="160" ht="15.75" customHeight="1">
      <c r="A160" s="254"/>
      <c r="B160" s="255"/>
      <c r="C160" s="255"/>
      <c r="D160" s="255"/>
      <c r="E160" s="255"/>
      <c r="F160" s="255"/>
      <c r="G160" s="255"/>
      <c r="H160" s="255"/>
      <c r="I160" s="255"/>
      <c r="J160" s="254"/>
      <c r="K160" s="255"/>
      <c r="L160" s="255"/>
      <c r="M160" s="255"/>
      <c r="N160" s="256"/>
      <c r="O160" s="255"/>
      <c r="P160" s="255"/>
      <c r="Q160" s="257"/>
      <c r="R160" s="255"/>
      <c r="S160" s="255"/>
      <c r="T160" s="257"/>
      <c r="U160" s="257"/>
      <c r="V160" s="256"/>
      <c r="W160" s="257"/>
      <c r="X160" s="157"/>
      <c r="Y160" s="257"/>
      <c r="Z160" s="257"/>
      <c r="AA160" s="257"/>
      <c r="AB160" s="257"/>
      <c r="AC160" s="257"/>
      <c r="AD160" s="254"/>
      <c r="AE160" s="164"/>
    </row>
    <row r="161" ht="15.75" customHeight="1">
      <c r="A161" s="254"/>
      <c r="B161" s="255"/>
      <c r="C161" s="255"/>
      <c r="D161" s="255"/>
      <c r="E161" s="255"/>
      <c r="F161" s="255"/>
      <c r="G161" s="255"/>
      <c r="H161" s="255"/>
      <c r="I161" s="255"/>
      <c r="J161" s="254"/>
      <c r="K161" s="255"/>
      <c r="L161" s="255"/>
      <c r="M161" s="255"/>
      <c r="N161" s="256"/>
      <c r="O161" s="255"/>
      <c r="P161" s="255"/>
      <c r="Q161" s="257"/>
      <c r="R161" s="255"/>
      <c r="S161" s="255"/>
      <c r="T161" s="257"/>
      <c r="U161" s="257"/>
      <c r="V161" s="256"/>
      <c r="W161" s="257"/>
      <c r="X161" s="157"/>
      <c r="Y161" s="257"/>
      <c r="Z161" s="257"/>
      <c r="AA161" s="257"/>
      <c r="AB161" s="257"/>
      <c r="AC161" s="257"/>
      <c r="AD161" s="254"/>
      <c r="AE161" s="164"/>
    </row>
    <row r="162" ht="15.75" customHeight="1">
      <c r="A162" s="254"/>
      <c r="B162" s="255"/>
      <c r="C162" s="255"/>
      <c r="D162" s="255"/>
      <c r="E162" s="255"/>
      <c r="F162" s="255"/>
      <c r="G162" s="255"/>
      <c r="H162" s="255"/>
      <c r="I162" s="255"/>
      <c r="J162" s="254"/>
      <c r="K162" s="255"/>
      <c r="L162" s="255"/>
      <c r="M162" s="255"/>
      <c r="N162" s="256"/>
      <c r="O162" s="255"/>
      <c r="P162" s="255"/>
      <c r="Q162" s="257"/>
      <c r="R162" s="255"/>
      <c r="S162" s="255"/>
      <c r="T162" s="257"/>
      <c r="U162" s="257"/>
      <c r="V162" s="256"/>
      <c r="W162" s="257"/>
      <c r="X162" s="157"/>
      <c r="Y162" s="257"/>
      <c r="Z162" s="257"/>
      <c r="AA162" s="257"/>
      <c r="AB162" s="257"/>
      <c r="AC162" s="257"/>
      <c r="AD162" s="254"/>
      <c r="AE162" s="164"/>
    </row>
    <row r="163" ht="15.75" customHeight="1">
      <c r="A163" s="254"/>
      <c r="B163" s="255"/>
      <c r="C163" s="255"/>
      <c r="D163" s="255"/>
      <c r="E163" s="255"/>
      <c r="F163" s="255"/>
      <c r="G163" s="255"/>
      <c r="H163" s="255"/>
      <c r="I163" s="255"/>
      <c r="J163" s="254"/>
      <c r="K163" s="255"/>
      <c r="L163" s="255"/>
      <c r="M163" s="255"/>
      <c r="N163" s="256"/>
      <c r="O163" s="255"/>
      <c r="P163" s="255"/>
      <c r="Q163" s="257"/>
      <c r="R163" s="255"/>
      <c r="S163" s="255"/>
      <c r="T163" s="257"/>
      <c r="U163" s="257"/>
      <c r="V163" s="256"/>
      <c r="W163" s="257"/>
      <c r="X163" s="157"/>
      <c r="Y163" s="257"/>
      <c r="Z163" s="257"/>
      <c r="AA163" s="257"/>
      <c r="AB163" s="257"/>
      <c r="AC163" s="257"/>
      <c r="AD163" s="254"/>
      <c r="AE163" s="164"/>
    </row>
    <row r="164" ht="15.75" customHeight="1">
      <c r="A164" s="254"/>
      <c r="B164" s="255"/>
      <c r="C164" s="255"/>
      <c r="D164" s="255"/>
      <c r="E164" s="255"/>
      <c r="F164" s="255"/>
      <c r="G164" s="255"/>
      <c r="H164" s="255"/>
      <c r="I164" s="255"/>
      <c r="J164" s="254"/>
      <c r="K164" s="255"/>
      <c r="L164" s="255"/>
      <c r="M164" s="255"/>
      <c r="N164" s="256"/>
      <c r="O164" s="255"/>
      <c r="P164" s="255"/>
      <c r="Q164" s="257"/>
      <c r="R164" s="255"/>
      <c r="S164" s="255"/>
      <c r="T164" s="257"/>
      <c r="U164" s="257"/>
      <c r="V164" s="256"/>
      <c r="W164" s="257"/>
      <c r="X164" s="157"/>
      <c r="Y164" s="257"/>
      <c r="Z164" s="257"/>
      <c r="AA164" s="257"/>
      <c r="AB164" s="257"/>
      <c r="AC164" s="257"/>
      <c r="AD164" s="254"/>
      <c r="AE164" s="164"/>
    </row>
    <row r="165" ht="15.75" customHeight="1">
      <c r="A165" s="254"/>
      <c r="B165" s="255"/>
      <c r="C165" s="255"/>
      <c r="D165" s="255"/>
      <c r="E165" s="255"/>
      <c r="F165" s="255"/>
      <c r="G165" s="255"/>
      <c r="H165" s="255"/>
      <c r="I165" s="255"/>
      <c r="J165" s="254"/>
      <c r="K165" s="255"/>
      <c r="L165" s="255"/>
      <c r="M165" s="255"/>
      <c r="N165" s="256"/>
      <c r="O165" s="255"/>
      <c r="P165" s="255"/>
      <c r="Q165" s="257"/>
      <c r="R165" s="255"/>
      <c r="S165" s="255"/>
      <c r="T165" s="257"/>
      <c r="U165" s="257"/>
      <c r="V165" s="256"/>
      <c r="W165" s="257"/>
      <c r="X165" s="157"/>
      <c r="Y165" s="257"/>
      <c r="Z165" s="257"/>
      <c r="AA165" s="257"/>
      <c r="AB165" s="257"/>
      <c r="AC165" s="257"/>
      <c r="AD165" s="254"/>
      <c r="AE165" s="164"/>
    </row>
    <row r="166" ht="15.75" customHeight="1">
      <c r="A166" s="254"/>
      <c r="B166" s="255"/>
      <c r="C166" s="255"/>
      <c r="D166" s="255"/>
      <c r="E166" s="255"/>
      <c r="F166" s="255"/>
      <c r="G166" s="255"/>
      <c r="H166" s="255"/>
      <c r="I166" s="255"/>
      <c r="J166" s="254"/>
      <c r="K166" s="255"/>
      <c r="L166" s="255"/>
      <c r="M166" s="255"/>
      <c r="N166" s="256"/>
      <c r="O166" s="255"/>
      <c r="P166" s="255"/>
      <c r="Q166" s="257"/>
      <c r="R166" s="255"/>
      <c r="S166" s="255"/>
      <c r="T166" s="257"/>
      <c r="U166" s="257"/>
      <c r="V166" s="256"/>
      <c r="W166" s="257"/>
      <c r="X166" s="157"/>
      <c r="Y166" s="257"/>
      <c r="Z166" s="257"/>
      <c r="AA166" s="257"/>
      <c r="AB166" s="257"/>
      <c r="AC166" s="257"/>
      <c r="AD166" s="254"/>
      <c r="AE166" s="164"/>
    </row>
    <row r="167" ht="15.75" customHeight="1">
      <c r="A167" s="254"/>
      <c r="B167" s="255"/>
      <c r="C167" s="255"/>
      <c r="D167" s="255"/>
      <c r="E167" s="255"/>
      <c r="F167" s="255"/>
      <c r="G167" s="255"/>
      <c r="H167" s="255"/>
      <c r="I167" s="255"/>
      <c r="J167" s="254"/>
      <c r="K167" s="255"/>
      <c r="L167" s="255"/>
      <c r="M167" s="255"/>
      <c r="N167" s="256"/>
      <c r="O167" s="255"/>
      <c r="P167" s="255"/>
      <c r="Q167" s="257"/>
      <c r="R167" s="255"/>
      <c r="S167" s="255"/>
      <c r="T167" s="257"/>
      <c r="U167" s="257"/>
      <c r="V167" s="256"/>
      <c r="W167" s="257"/>
      <c r="X167" s="157"/>
      <c r="Y167" s="257"/>
      <c r="Z167" s="257"/>
      <c r="AA167" s="257"/>
      <c r="AB167" s="257"/>
      <c r="AC167" s="257"/>
      <c r="AD167" s="254"/>
      <c r="AE167" s="164"/>
    </row>
    <row r="168" ht="15.75" customHeight="1">
      <c r="A168" s="254"/>
      <c r="B168" s="255"/>
      <c r="C168" s="255"/>
      <c r="D168" s="255"/>
      <c r="E168" s="255"/>
      <c r="F168" s="255"/>
      <c r="G168" s="255"/>
      <c r="H168" s="255"/>
      <c r="I168" s="255"/>
      <c r="J168" s="254"/>
      <c r="K168" s="255"/>
      <c r="L168" s="255"/>
      <c r="M168" s="255"/>
      <c r="N168" s="256"/>
      <c r="O168" s="255"/>
      <c r="P168" s="255"/>
      <c r="Q168" s="257"/>
      <c r="R168" s="255"/>
      <c r="S168" s="255"/>
      <c r="T168" s="257"/>
      <c r="U168" s="257"/>
      <c r="V168" s="256"/>
      <c r="W168" s="257"/>
      <c r="X168" s="157"/>
      <c r="Y168" s="257"/>
      <c r="Z168" s="257"/>
      <c r="AA168" s="257"/>
      <c r="AB168" s="257"/>
      <c r="AC168" s="257"/>
      <c r="AD168" s="254"/>
      <c r="AE168" s="164"/>
    </row>
    <row r="169" ht="15.75" customHeight="1">
      <c r="A169" s="254"/>
      <c r="B169" s="255"/>
      <c r="C169" s="255"/>
      <c r="D169" s="255"/>
      <c r="E169" s="255"/>
      <c r="F169" s="255"/>
      <c r="G169" s="255"/>
      <c r="H169" s="255"/>
      <c r="I169" s="255"/>
      <c r="J169" s="254"/>
      <c r="K169" s="255"/>
      <c r="L169" s="255"/>
      <c r="M169" s="255"/>
      <c r="N169" s="256"/>
      <c r="O169" s="255"/>
      <c r="P169" s="255"/>
      <c r="Q169" s="257"/>
      <c r="R169" s="255"/>
      <c r="S169" s="255"/>
      <c r="T169" s="257"/>
      <c r="U169" s="257"/>
      <c r="V169" s="256"/>
      <c r="W169" s="257"/>
      <c r="X169" s="157"/>
      <c r="Y169" s="257"/>
      <c r="Z169" s="257"/>
      <c r="AA169" s="257"/>
      <c r="AB169" s="257"/>
      <c r="AC169" s="257"/>
      <c r="AD169" s="254"/>
      <c r="AE169" s="164"/>
    </row>
    <row r="170" ht="15.75" customHeight="1">
      <c r="A170" s="254"/>
      <c r="B170" s="255"/>
      <c r="C170" s="255"/>
      <c r="D170" s="255"/>
      <c r="E170" s="255"/>
      <c r="F170" s="255"/>
      <c r="G170" s="255"/>
      <c r="H170" s="255"/>
      <c r="I170" s="255"/>
      <c r="J170" s="254"/>
      <c r="K170" s="255"/>
      <c r="L170" s="255"/>
      <c r="M170" s="255"/>
      <c r="N170" s="256"/>
      <c r="O170" s="255"/>
      <c r="P170" s="255"/>
      <c r="Q170" s="257"/>
      <c r="R170" s="255"/>
      <c r="S170" s="255"/>
      <c r="T170" s="257"/>
      <c r="U170" s="257"/>
      <c r="V170" s="256"/>
      <c r="W170" s="257"/>
      <c r="X170" s="157"/>
      <c r="Y170" s="257"/>
      <c r="Z170" s="257"/>
      <c r="AA170" s="257"/>
      <c r="AB170" s="257"/>
      <c r="AC170" s="257"/>
      <c r="AD170" s="254"/>
      <c r="AE170" s="164"/>
    </row>
    <row r="171" ht="15.75" customHeight="1">
      <c r="A171" s="254"/>
      <c r="B171" s="255"/>
      <c r="C171" s="255"/>
      <c r="D171" s="255"/>
      <c r="E171" s="255"/>
      <c r="F171" s="255"/>
      <c r="G171" s="255"/>
      <c r="H171" s="255"/>
      <c r="I171" s="255"/>
      <c r="J171" s="254"/>
      <c r="K171" s="255"/>
      <c r="L171" s="255"/>
      <c r="M171" s="255"/>
      <c r="N171" s="256"/>
      <c r="O171" s="255"/>
      <c r="P171" s="255"/>
      <c r="Q171" s="257"/>
      <c r="R171" s="255"/>
      <c r="S171" s="255"/>
      <c r="T171" s="257"/>
      <c r="U171" s="257"/>
      <c r="V171" s="256"/>
      <c r="W171" s="257"/>
      <c r="X171" s="157"/>
      <c r="Y171" s="257"/>
      <c r="Z171" s="257"/>
      <c r="AA171" s="257"/>
      <c r="AB171" s="257"/>
      <c r="AC171" s="257"/>
      <c r="AD171" s="254"/>
      <c r="AE171" s="164"/>
    </row>
    <row r="172" ht="15.75" customHeight="1">
      <c r="A172" s="254"/>
      <c r="B172" s="255"/>
      <c r="C172" s="255"/>
      <c r="D172" s="255"/>
      <c r="E172" s="255"/>
      <c r="F172" s="255"/>
      <c r="G172" s="255"/>
      <c r="H172" s="255"/>
      <c r="I172" s="255"/>
      <c r="J172" s="254"/>
      <c r="K172" s="255"/>
      <c r="L172" s="255"/>
      <c r="M172" s="255"/>
      <c r="N172" s="256"/>
      <c r="O172" s="255"/>
      <c r="P172" s="255"/>
      <c r="Q172" s="257"/>
      <c r="R172" s="255"/>
      <c r="S172" s="255"/>
      <c r="T172" s="257"/>
      <c r="U172" s="257"/>
      <c r="V172" s="256"/>
      <c r="W172" s="257"/>
      <c r="X172" s="157"/>
      <c r="Y172" s="257"/>
      <c r="Z172" s="257"/>
      <c r="AA172" s="257"/>
      <c r="AB172" s="257"/>
      <c r="AC172" s="257"/>
      <c r="AD172" s="254"/>
      <c r="AE172" s="164"/>
    </row>
    <row r="173" ht="15.75" customHeight="1">
      <c r="A173" s="254"/>
      <c r="B173" s="255"/>
      <c r="C173" s="255"/>
      <c r="D173" s="255"/>
      <c r="E173" s="255"/>
      <c r="F173" s="255"/>
      <c r="G173" s="255"/>
      <c r="H173" s="255"/>
      <c r="I173" s="255"/>
      <c r="J173" s="254"/>
      <c r="K173" s="255"/>
      <c r="L173" s="255"/>
      <c r="M173" s="255"/>
      <c r="N173" s="256"/>
      <c r="O173" s="255"/>
      <c r="P173" s="255"/>
      <c r="Q173" s="257"/>
      <c r="R173" s="255"/>
      <c r="S173" s="255"/>
      <c r="T173" s="257"/>
      <c r="U173" s="257"/>
      <c r="V173" s="256"/>
      <c r="W173" s="257"/>
      <c r="X173" s="157"/>
      <c r="Y173" s="257"/>
      <c r="Z173" s="257"/>
      <c r="AA173" s="257"/>
      <c r="AB173" s="257"/>
      <c r="AC173" s="257"/>
      <c r="AD173" s="254"/>
      <c r="AE173" s="164"/>
    </row>
    <row r="174" ht="15.75" customHeight="1">
      <c r="A174" s="254"/>
      <c r="B174" s="255"/>
      <c r="C174" s="255"/>
      <c r="D174" s="255"/>
      <c r="E174" s="255"/>
      <c r="F174" s="255"/>
      <c r="G174" s="255"/>
      <c r="H174" s="255"/>
      <c r="I174" s="255"/>
      <c r="J174" s="254"/>
      <c r="K174" s="255"/>
      <c r="L174" s="255"/>
      <c r="M174" s="255"/>
      <c r="N174" s="256"/>
      <c r="O174" s="255"/>
      <c r="P174" s="255"/>
      <c r="Q174" s="257"/>
      <c r="R174" s="255"/>
      <c r="S174" s="255"/>
      <c r="T174" s="257"/>
      <c r="U174" s="257"/>
      <c r="V174" s="256"/>
      <c r="W174" s="257"/>
      <c r="X174" s="157"/>
      <c r="Y174" s="257"/>
      <c r="Z174" s="257"/>
      <c r="AA174" s="257"/>
      <c r="AB174" s="257"/>
      <c r="AC174" s="257"/>
      <c r="AD174" s="254"/>
      <c r="AE174" s="164"/>
    </row>
    <row r="175" ht="15.75" customHeight="1">
      <c r="A175" s="254"/>
      <c r="B175" s="255"/>
      <c r="C175" s="255"/>
      <c r="D175" s="255"/>
      <c r="E175" s="255"/>
      <c r="F175" s="255"/>
      <c r="G175" s="255"/>
      <c r="H175" s="255"/>
      <c r="I175" s="255"/>
      <c r="J175" s="254"/>
      <c r="K175" s="255"/>
      <c r="L175" s="255"/>
      <c r="M175" s="255"/>
      <c r="N175" s="256"/>
      <c r="O175" s="255"/>
      <c r="P175" s="255"/>
      <c r="Q175" s="257"/>
      <c r="R175" s="255"/>
      <c r="S175" s="255"/>
      <c r="T175" s="257"/>
      <c r="U175" s="257"/>
      <c r="V175" s="256"/>
      <c r="W175" s="257"/>
      <c r="X175" s="157"/>
      <c r="Y175" s="257"/>
      <c r="Z175" s="257"/>
      <c r="AA175" s="257"/>
      <c r="AB175" s="257"/>
      <c r="AC175" s="257"/>
      <c r="AD175" s="254"/>
      <c r="AE175" s="164"/>
    </row>
    <row r="176" ht="15.75" customHeight="1">
      <c r="A176" s="254"/>
      <c r="B176" s="255"/>
      <c r="C176" s="255"/>
      <c r="D176" s="255"/>
      <c r="E176" s="255"/>
      <c r="F176" s="255"/>
      <c r="G176" s="255"/>
      <c r="H176" s="255"/>
      <c r="I176" s="255"/>
      <c r="J176" s="254"/>
      <c r="K176" s="255"/>
      <c r="L176" s="255"/>
      <c r="M176" s="255"/>
      <c r="N176" s="256"/>
      <c r="O176" s="255"/>
      <c r="P176" s="255"/>
      <c r="Q176" s="257"/>
      <c r="R176" s="255"/>
      <c r="S176" s="255"/>
      <c r="T176" s="257"/>
      <c r="U176" s="257"/>
      <c r="V176" s="256"/>
      <c r="W176" s="257"/>
      <c r="X176" s="157"/>
      <c r="Y176" s="257"/>
      <c r="Z176" s="257"/>
      <c r="AA176" s="257"/>
      <c r="AB176" s="257"/>
      <c r="AC176" s="257"/>
      <c r="AD176" s="254"/>
      <c r="AE176" s="164"/>
    </row>
    <row r="177" ht="15.75" customHeight="1">
      <c r="A177" s="254"/>
      <c r="B177" s="255"/>
      <c r="C177" s="255"/>
      <c r="D177" s="255"/>
      <c r="E177" s="255"/>
      <c r="F177" s="255"/>
      <c r="G177" s="255"/>
      <c r="H177" s="255"/>
      <c r="I177" s="255"/>
      <c r="J177" s="254"/>
      <c r="K177" s="255"/>
      <c r="L177" s="255"/>
      <c r="M177" s="255"/>
      <c r="N177" s="256"/>
      <c r="O177" s="255"/>
      <c r="P177" s="255"/>
      <c r="Q177" s="257"/>
      <c r="R177" s="255"/>
      <c r="S177" s="255"/>
      <c r="T177" s="257"/>
      <c r="U177" s="257"/>
      <c r="V177" s="256"/>
      <c r="W177" s="257"/>
      <c r="X177" s="157"/>
      <c r="Y177" s="257"/>
      <c r="Z177" s="257"/>
      <c r="AA177" s="257"/>
      <c r="AB177" s="257"/>
      <c r="AC177" s="257"/>
      <c r="AD177" s="254"/>
      <c r="AE177" s="164"/>
    </row>
    <row r="178" ht="15.75" customHeight="1">
      <c r="A178" s="254"/>
      <c r="B178" s="255"/>
      <c r="C178" s="255"/>
      <c r="D178" s="255"/>
      <c r="E178" s="255"/>
      <c r="F178" s="255"/>
      <c r="G178" s="255"/>
      <c r="H178" s="255"/>
      <c r="I178" s="255"/>
      <c r="J178" s="254"/>
      <c r="K178" s="255"/>
      <c r="L178" s="255"/>
      <c r="M178" s="255"/>
      <c r="N178" s="256"/>
      <c r="O178" s="255"/>
      <c r="P178" s="255"/>
      <c r="Q178" s="257"/>
      <c r="R178" s="255"/>
      <c r="S178" s="255"/>
      <c r="T178" s="257"/>
      <c r="U178" s="257"/>
      <c r="V178" s="256"/>
      <c r="W178" s="257"/>
      <c r="X178" s="157"/>
      <c r="Y178" s="257"/>
      <c r="Z178" s="257"/>
      <c r="AA178" s="257"/>
      <c r="AB178" s="257"/>
      <c r="AC178" s="257"/>
      <c r="AD178" s="254"/>
      <c r="AE178" s="164"/>
    </row>
    <row r="179" ht="15.75" customHeight="1">
      <c r="A179" s="254"/>
      <c r="B179" s="255"/>
      <c r="C179" s="255"/>
      <c r="D179" s="255"/>
      <c r="E179" s="255"/>
      <c r="F179" s="255"/>
      <c r="G179" s="255"/>
      <c r="H179" s="255"/>
      <c r="I179" s="255"/>
      <c r="J179" s="254"/>
      <c r="K179" s="255"/>
      <c r="L179" s="255"/>
      <c r="M179" s="255"/>
      <c r="N179" s="256"/>
      <c r="O179" s="255"/>
      <c r="P179" s="255"/>
      <c r="Q179" s="257"/>
      <c r="R179" s="255"/>
      <c r="S179" s="255"/>
      <c r="T179" s="257"/>
      <c r="U179" s="257"/>
      <c r="V179" s="256"/>
      <c r="W179" s="257"/>
      <c r="X179" s="157"/>
      <c r="Y179" s="257"/>
      <c r="Z179" s="257"/>
      <c r="AA179" s="257"/>
      <c r="AB179" s="257"/>
      <c r="AC179" s="257"/>
      <c r="AD179" s="254"/>
      <c r="AE179" s="164"/>
    </row>
    <row r="180" ht="15.75" customHeight="1">
      <c r="A180" s="254"/>
      <c r="B180" s="255"/>
      <c r="C180" s="255"/>
      <c r="D180" s="255"/>
      <c r="E180" s="255"/>
      <c r="F180" s="255"/>
      <c r="G180" s="255"/>
      <c r="H180" s="255"/>
      <c r="I180" s="255"/>
      <c r="J180" s="254"/>
      <c r="K180" s="255"/>
      <c r="L180" s="255"/>
      <c r="M180" s="255"/>
      <c r="N180" s="256"/>
      <c r="O180" s="255"/>
      <c r="P180" s="255"/>
      <c r="Q180" s="257"/>
      <c r="R180" s="255"/>
      <c r="S180" s="255"/>
      <c r="T180" s="257"/>
      <c r="U180" s="257"/>
      <c r="V180" s="256"/>
      <c r="W180" s="257"/>
      <c r="X180" s="157"/>
      <c r="Y180" s="257"/>
      <c r="Z180" s="257"/>
      <c r="AA180" s="257"/>
      <c r="AB180" s="257"/>
      <c r="AC180" s="257"/>
      <c r="AD180" s="254"/>
      <c r="AE180" s="164"/>
    </row>
    <row r="181" ht="15.75" customHeight="1">
      <c r="A181" s="254"/>
      <c r="B181" s="255"/>
      <c r="C181" s="255"/>
      <c r="D181" s="255"/>
      <c r="E181" s="255"/>
      <c r="F181" s="255"/>
      <c r="G181" s="255"/>
      <c r="H181" s="255"/>
      <c r="I181" s="255"/>
      <c r="J181" s="254"/>
      <c r="K181" s="255"/>
      <c r="L181" s="255"/>
      <c r="M181" s="255"/>
      <c r="N181" s="256"/>
      <c r="O181" s="255"/>
      <c r="P181" s="255"/>
      <c r="Q181" s="257"/>
      <c r="R181" s="255"/>
      <c r="S181" s="255"/>
      <c r="T181" s="257"/>
      <c r="U181" s="257"/>
      <c r="V181" s="256"/>
      <c r="W181" s="257"/>
      <c r="X181" s="157"/>
      <c r="Y181" s="257"/>
      <c r="Z181" s="257"/>
      <c r="AA181" s="257"/>
      <c r="AB181" s="257"/>
      <c r="AC181" s="257"/>
      <c r="AD181" s="254"/>
      <c r="AE181" s="164"/>
    </row>
    <row r="182" ht="15.75" customHeight="1">
      <c r="A182" s="254"/>
      <c r="B182" s="255"/>
      <c r="C182" s="255"/>
      <c r="D182" s="255"/>
      <c r="E182" s="255"/>
      <c r="F182" s="255"/>
      <c r="G182" s="255"/>
      <c r="H182" s="255"/>
      <c r="I182" s="255"/>
      <c r="J182" s="254"/>
      <c r="K182" s="255"/>
      <c r="L182" s="255"/>
      <c r="M182" s="255"/>
      <c r="N182" s="256"/>
      <c r="O182" s="255"/>
      <c r="P182" s="255"/>
      <c r="Q182" s="257"/>
      <c r="R182" s="255"/>
      <c r="S182" s="255"/>
      <c r="T182" s="257"/>
      <c r="U182" s="257"/>
      <c r="V182" s="256"/>
      <c r="W182" s="257"/>
      <c r="X182" s="157"/>
      <c r="Y182" s="257"/>
      <c r="Z182" s="257"/>
      <c r="AA182" s="257"/>
      <c r="AB182" s="257"/>
      <c r="AC182" s="257"/>
      <c r="AD182" s="254"/>
      <c r="AE182" s="164"/>
    </row>
    <row r="183" ht="15.75" customHeight="1">
      <c r="A183" s="254"/>
      <c r="B183" s="255"/>
      <c r="C183" s="255"/>
      <c r="D183" s="255"/>
      <c r="E183" s="255"/>
      <c r="F183" s="255"/>
      <c r="G183" s="255"/>
      <c r="H183" s="255"/>
      <c r="I183" s="255"/>
      <c r="J183" s="254"/>
      <c r="K183" s="255"/>
      <c r="L183" s="255"/>
      <c r="M183" s="255"/>
      <c r="N183" s="256"/>
      <c r="O183" s="255"/>
      <c r="P183" s="255"/>
      <c r="Q183" s="257"/>
      <c r="R183" s="255"/>
      <c r="S183" s="255"/>
      <c r="T183" s="257"/>
      <c r="U183" s="257"/>
      <c r="V183" s="256"/>
      <c r="W183" s="257"/>
      <c r="X183" s="157"/>
      <c r="Y183" s="257"/>
      <c r="Z183" s="257"/>
      <c r="AA183" s="257"/>
      <c r="AB183" s="257"/>
      <c r="AC183" s="257"/>
      <c r="AD183" s="254"/>
      <c r="AE183" s="164"/>
    </row>
    <row r="184" ht="15.75" customHeight="1">
      <c r="A184" s="254"/>
      <c r="B184" s="255"/>
      <c r="C184" s="255"/>
      <c r="D184" s="255"/>
      <c r="E184" s="255"/>
      <c r="F184" s="255"/>
      <c r="G184" s="255"/>
      <c r="H184" s="255"/>
      <c r="I184" s="255"/>
      <c r="J184" s="254"/>
      <c r="K184" s="255"/>
      <c r="L184" s="255"/>
      <c r="M184" s="255"/>
      <c r="N184" s="256"/>
      <c r="O184" s="255"/>
      <c r="P184" s="255"/>
      <c r="Q184" s="257"/>
      <c r="R184" s="255"/>
      <c r="S184" s="255"/>
      <c r="T184" s="257"/>
      <c r="U184" s="257"/>
      <c r="V184" s="256"/>
      <c r="W184" s="257"/>
      <c r="X184" s="157"/>
      <c r="Y184" s="257"/>
      <c r="Z184" s="257"/>
      <c r="AA184" s="257"/>
      <c r="AB184" s="257"/>
      <c r="AC184" s="257"/>
      <c r="AD184" s="254"/>
      <c r="AE184" s="164"/>
    </row>
    <row r="185" ht="15.75" customHeight="1">
      <c r="A185" s="254"/>
      <c r="B185" s="255"/>
      <c r="C185" s="255"/>
      <c r="D185" s="255"/>
      <c r="E185" s="255"/>
      <c r="F185" s="255"/>
      <c r="G185" s="255"/>
      <c r="H185" s="255"/>
      <c r="I185" s="255"/>
      <c r="J185" s="254"/>
      <c r="K185" s="255"/>
      <c r="L185" s="255"/>
      <c r="M185" s="255"/>
      <c r="N185" s="256"/>
      <c r="O185" s="255"/>
      <c r="P185" s="255"/>
      <c r="Q185" s="257"/>
      <c r="R185" s="255"/>
      <c r="S185" s="255"/>
      <c r="T185" s="257"/>
      <c r="U185" s="257"/>
      <c r="V185" s="256"/>
      <c r="W185" s="257"/>
      <c r="X185" s="157"/>
      <c r="Y185" s="257"/>
      <c r="Z185" s="257"/>
      <c r="AA185" s="257"/>
      <c r="AB185" s="257"/>
      <c r="AC185" s="257"/>
      <c r="AD185" s="254"/>
      <c r="AE185" s="164"/>
    </row>
    <row r="186" ht="15.75" customHeight="1">
      <c r="A186" s="254"/>
      <c r="B186" s="255"/>
      <c r="C186" s="255"/>
      <c r="D186" s="255"/>
      <c r="E186" s="255"/>
      <c r="F186" s="255"/>
      <c r="G186" s="255"/>
      <c r="H186" s="255"/>
      <c r="I186" s="255"/>
      <c r="J186" s="254"/>
      <c r="K186" s="255"/>
      <c r="L186" s="255"/>
      <c r="M186" s="255"/>
      <c r="N186" s="256"/>
      <c r="O186" s="255"/>
      <c r="P186" s="255"/>
      <c r="Q186" s="257"/>
      <c r="R186" s="255"/>
      <c r="S186" s="255"/>
      <c r="T186" s="257"/>
      <c r="U186" s="257"/>
      <c r="V186" s="256"/>
      <c r="W186" s="257"/>
      <c r="X186" s="157"/>
      <c r="Y186" s="257"/>
      <c r="Z186" s="257"/>
      <c r="AA186" s="257"/>
      <c r="AB186" s="257"/>
      <c r="AC186" s="257"/>
      <c r="AD186" s="254"/>
      <c r="AE186" s="164"/>
    </row>
    <row r="187" ht="15.75" customHeight="1">
      <c r="A187" s="254"/>
      <c r="B187" s="255"/>
      <c r="C187" s="255"/>
      <c r="D187" s="255"/>
      <c r="E187" s="255"/>
      <c r="F187" s="255"/>
      <c r="G187" s="255"/>
      <c r="H187" s="255"/>
      <c r="I187" s="255"/>
      <c r="J187" s="254"/>
      <c r="K187" s="255"/>
      <c r="L187" s="255"/>
      <c r="M187" s="255"/>
      <c r="N187" s="256"/>
      <c r="O187" s="255"/>
      <c r="P187" s="255"/>
      <c r="Q187" s="257"/>
      <c r="R187" s="255"/>
      <c r="S187" s="255"/>
      <c r="T187" s="257"/>
      <c r="U187" s="257"/>
      <c r="V187" s="256"/>
      <c r="W187" s="257"/>
      <c r="X187" s="157"/>
      <c r="Y187" s="257"/>
      <c r="Z187" s="257"/>
      <c r="AA187" s="257"/>
      <c r="AB187" s="257"/>
      <c r="AC187" s="257"/>
      <c r="AD187" s="254"/>
      <c r="AE187" s="164"/>
    </row>
    <row r="188" ht="15.75" customHeight="1">
      <c r="A188" s="254"/>
      <c r="B188" s="255"/>
      <c r="C188" s="255"/>
      <c r="D188" s="255"/>
      <c r="E188" s="255"/>
      <c r="F188" s="255"/>
      <c r="G188" s="255"/>
      <c r="H188" s="255"/>
      <c r="I188" s="255"/>
      <c r="J188" s="254"/>
      <c r="K188" s="255"/>
      <c r="L188" s="255"/>
      <c r="M188" s="255"/>
      <c r="N188" s="256"/>
      <c r="O188" s="255"/>
      <c r="P188" s="255"/>
      <c r="Q188" s="257"/>
      <c r="R188" s="255"/>
      <c r="S188" s="255"/>
      <c r="T188" s="257"/>
      <c r="U188" s="257"/>
      <c r="V188" s="256"/>
      <c r="W188" s="257"/>
      <c r="X188" s="157"/>
      <c r="Y188" s="257"/>
      <c r="Z188" s="257"/>
      <c r="AA188" s="257"/>
      <c r="AB188" s="257"/>
      <c r="AC188" s="257"/>
      <c r="AD188" s="254"/>
      <c r="AE188" s="164"/>
    </row>
    <row r="189" ht="15.75" customHeight="1">
      <c r="A189" s="254"/>
      <c r="B189" s="255"/>
      <c r="C189" s="255"/>
      <c r="D189" s="255"/>
      <c r="E189" s="255"/>
      <c r="F189" s="255"/>
      <c r="G189" s="255"/>
      <c r="H189" s="255"/>
      <c r="I189" s="255"/>
      <c r="J189" s="254"/>
      <c r="K189" s="255"/>
      <c r="L189" s="255"/>
      <c r="M189" s="255"/>
      <c r="N189" s="256"/>
      <c r="O189" s="255"/>
      <c r="P189" s="255"/>
      <c r="Q189" s="257"/>
      <c r="R189" s="255"/>
      <c r="S189" s="255"/>
      <c r="T189" s="257"/>
      <c r="U189" s="257"/>
      <c r="V189" s="256"/>
      <c r="W189" s="257"/>
      <c r="X189" s="157"/>
      <c r="Y189" s="257"/>
      <c r="Z189" s="257"/>
      <c r="AA189" s="257"/>
      <c r="AB189" s="257"/>
      <c r="AC189" s="257"/>
      <c r="AD189" s="254"/>
      <c r="AE189" s="164"/>
    </row>
    <row r="190" ht="15.75" customHeight="1">
      <c r="A190" s="254"/>
      <c r="B190" s="255"/>
      <c r="C190" s="255"/>
      <c r="D190" s="255"/>
      <c r="E190" s="255"/>
      <c r="F190" s="255"/>
      <c r="G190" s="255"/>
      <c r="H190" s="255"/>
      <c r="I190" s="255"/>
      <c r="J190" s="254"/>
      <c r="K190" s="255"/>
      <c r="L190" s="255"/>
      <c r="M190" s="255"/>
      <c r="N190" s="256"/>
      <c r="O190" s="255"/>
      <c r="P190" s="255"/>
      <c r="Q190" s="257"/>
      <c r="R190" s="255"/>
      <c r="S190" s="255"/>
      <c r="T190" s="257"/>
      <c r="U190" s="257"/>
      <c r="V190" s="256"/>
      <c r="W190" s="257"/>
      <c r="X190" s="157"/>
      <c r="Y190" s="257"/>
      <c r="Z190" s="257"/>
      <c r="AA190" s="257"/>
      <c r="AB190" s="257"/>
      <c r="AC190" s="257"/>
      <c r="AD190" s="254"/>
      <c r="AE190" s="164"/>
    </row>
    <row r="191" ht="15.75" customHeight="1">
      <c r="A191" s="254"/>
      <c r="B191" s="255"/>
      <c r="C191" s="255"/>
      <c r="D191" s="255"/>
      <c r="E191" s="255"/>
      <c r="F191" s="255"/>
      <c r="G191" s="255"/>
      <c r="H191" s="255"/>
      <c r="I191" s="255"/>
      <c r="J191" s="254"/>
      <c r="K191" s="255"/>
      <c r="L191" s="255"/>
      <c r="M191" s="255"/>
      <c r="N191" s="256"/>
      <c r="O191" s="255"/>
      <c r="P191" s="255"/>
      <c r="Q191" s="257"/>
      <c r="R191" s="255"/>
      <c r="S191" s="255"/>
      <c r="T191" s="257"/>
      <c r="U191" s="257"/>
      <c r="V191" s="256"/>
      <c r="W191" s="257"/>
      <c r="X191" s="157"/>
      <c r="Y191" s="257"/>
      <c r="Z191" s="257"/>
      <c r="AA191" s="257"/>
      <c r="AB191" s="257"/>
      <c r="AC191" s="257"/>
      <c r="AD191" s="254"/>
      <c r="AE191" s="164"/>
    </row>
    <row r="192" ht="15.75" customHeight="1">
      <c r="A192" s="254"/>
      <c r="B192" s="255"/>
      <c r="C192" s="255"/>
      <c r="D192" s="255"/>
      <c r="E192" s="255"/>
      <c r="F192" s="255"/>
      <c r="G192" s="255"/>
      <c r="H192" s="255"/>
      <c r="I192" s="255"/>
      <c r="J192" s="254"/>
      <c r="K192" s="255"/>
      <c r="L192" s="255"/>
      <c r="M192" s="255"/>
      <c r="N192" s="256"/>
      <c r="O192" s="255"/>
      <c r="P192" s="255"/>
      <c r="Q192" s="257"/>
      <c r="R192" s="255"/>
      <c r="S192" s="255"/>
      <c r="T192" s="257"/>
      <c r="U192" s="257"/>
      <c r="V192" s="256"/>
      <c r="W192" s="257"/>
      <c r="X192" s="157"/>
      <c r="Y192" s="257"/>
      <c r="Z192" s="257"/>
      <c r="AA192" s="257"/>
      <c r="AB192" s="257"/>
      <c r="AC192" s="257"/>
      <c r="AD192" s="254"/>
      <c r="AE192" s="164"/>
    </row>
    <row r="193" ht="15.75" customHeight="1">
      <c r="A193" s="254"/>
      <c r="B193" s="255"/>
      <c r="C193" s="255"/>
      <c r="D193" s="255"/>
      <c r="E193" s="255"/>
      <c r="F193" s="255"/>
      <c r="G193" s="255"/>
      <c r="H193" s="255"/>
      <c r="I193" s="255"/>
      <c r="J193" s="254"/>
      <c r="K193" s="255"/>
      <c r="L193" s="255"/>
      <c r="M193" s="255"/>
      <c r="N193" s="256"/>
      <c r="O193" s="255"/>
      <c r="P193" s="255"/>
      <c r="Q193" s="257"/>
      <c r="R193" s="255"/>
      <c r="S193" s="255"/>
      <c r="T193" s="257"/>
      <c r="U193" s="257"/>
      <c r="V193" s="256"/>
      <c r="W193" s="257"/>
      <c r="X193" s="157"/>
      <c r="Y193" s="257"/>
      <c r="Z193" s="257"/>
      <c r="AA193" s="257"/>
      <c r="AB193" s="257"/>
      <c r="AC193" s="257"/>
      <c r="AD193" s="254"/>
      <c r="AE193" s="164"/>
    </row>
    <row r="194" ht="15.75" customHeight="1">
      <c r="A194" s="254"/>
      <c r="B194" s="255"/>
      <c r="C194" s="255"/>
      <c r="D194" s="255"/>
      <c r="E194" s="255"/>
      <c r="F194" s="255"/>
      <c r="G194" s="255"/>
      <c r="H194" s="255"/>
      <c r="I194" s="255"/>
      <c r="J194" s="254"/>
      <c r="K194" s="255"/>
      <c r="L194" s="255"/>
      <c r="M194" s="255"/>
      <c r="N194" s="256"/>
      <c r="O194" s="255"/>
      <c r="P194" s="255"/>
      <c r="Q194" s="257"/>
      <c r="R194" s="255"/>
      <c r="S194" s="255"/>
      <c r="T194" s="257"/>
      <c r="U194" s="257"/>
      <c r="V194" s="256"/>
      <c r="W194" s="257"/>
      <c r="X194" s="157"/>
      <c r="Y194" s="257"/>
      <c r="Z194" s="257"/>
      <c r="AA194" s="257"/>
      <c r="AB194" s="257"/>
      <c r="AC194" s="257"/>
      <c r="AD194" s="254"/>
      <c r="AE194" s="164"/>
    </row>
    <row r="195" ht="15.75" customHeight="1">
      <c r="A195" s="254"/>
      <c r="B195" s="255"/>
      <c r="C195" s="255"/>
      <c r="D195" s="255"/>
      <c r="E195" s="255"/>
      <c r="F195" s="255"/>
      <c r="G195" s="255"/>
      <c r="H195" s="255"/>
      <c r="I195" s="255"/>
      <c r="J195" s="254"/>
      <c r="K195" s="255"/>
      <c r="L195" s="255"/>
      <c r="M195" s="255"/>
      <c r="N195" s="256"/>
      <c r="O195" s="255"/>
      <c r="P195" s="255"/>
      <c r="Q195" s="257"/>
      <c r="R195" s="255"/>
      <c r="S195" s="255"/>
      <c r="T195" s="257"/>
      <c r="U195" s="257"/>
      <c r="V195" s="256"/>
      <c r="W195" s="257"/>
      <c r="X195" s="157"/>
      <c r="Y195" s="257"/>
      <c r="Z195" s="257"/>
      <c r="AA195" s="257"/>
      <c r="AB195" s="257"/>
      <c r="AC195" s="257"/>
      <c r="AD195" s="254"/>
      <c r="AE195" s="164"/>
    </row>
    <row r="196" ht="15.75" customHeight="1">
      <c r="A196" s="254"/>
      <c r="B196" s="255"/>
      <c r="C196" s="255"/>
      <c r="D196" s="255"/>
      <c r="E196" s="255"/>
      <c r="F196" s="255"/>
      <c r="G196" s="255"/>
      <c r="H196" s="255"/>
      <c r="I196" s="255"/>
      <c r="J196" s="254"/>
      <c r="K196" s="255"/>
      <c r="L196" s="255"/>
      <c r="M196" s="255"/>
      <c r="N196" s="256"/>
      <c r="O196" s="255"/>
      <c r="P196" s="255"/>
      <c r="Q196" s="257"/>
      <c r="R196" s="255"/>
      <c r="S196" s="255"/>
      <c r="T196" s="257"/>
      <c r="U196" s="257"/>
      <c r="V196" s="256"/>
      <c r="W196" s="257"/>
      <c r="X196" s="157"/>
      <c r="Y196" s="257"/>
      <c r="Z196" s="257"/>
      <c r="AA196" s="257"/>
      <c r="AB196" s="257"/>
      <c r="AC196" s="257"/>
      <c r="AD196" s="254"/>
      <c r="AE196" s="164"/>
    </row>
    <row r="197" ht="15.75" customHeight="1">
      <c r="A197" s="254"/>
      <c r="B197" s="255"/>
      <c r="C197" s="255"/>
      <c r="D197" s="255"/>
      <c r="E197" s="255"/>
      <c r="F197" s="255"/>
      <c r="G197" s="255"/>
      <c r="H197" s="255"/>
      <c r="I197" s="255"/>
      <c r="J197" s="254"/>
      <c r="K197" s="255"/>
      <c r="L197" s="255"/>
      <c r="M197" s="255"/>
      <c r="N197" s="256"/>
      <c r="O197" s="255"/>
      <c r="P197" s="255"/>
      <c r="Q197" s="257"/>
      <c r="R197" s="255"/>
      <c r="S197" s="255"/>
      <c r="T197" s="257"/>
      <c r="U197" s="257"/>
      <c r="V197" s="256"/>
      <c r="W197" s="257"/>
      <c r="X197" s="157"/>
      <c r="Y197" s="257"/>
      <c r="Z197" s="257"/>
      <c r="AA197" s="257"/>
      <c r="AB197" s="257"/>
      <c r="AC197" s="257"/>
      <c r="AD197" s="254"/>
      <c r="AE197" s="164"/>
    </row>
    <row r="198" ht="15.75" customHeight="1">
      <c r="A198" s="254"/>
      <c r="B198" s="255"/>
      <c r="C198" s="255"/>
      <c r="D198" s="255"/>
      <c r="E198" s="255"/>
      <c r="F198" s="255"/>
      <c r="G198" s="255"/>
      <c r="H198" s="255"/>
      <c r="I198" s="255"/>
      <c r="J198" s="254"/>
      <c r="K198" s="255"/>
      <c r="L198" s="255"/>
      <c r="M198" s="255"/>
      <c r="N198" s="256"/>
      <c r="O198" s="255"/>
      <c r="P198" s="255"/>
      <c r="Q198" s="257"/>
      <c r="R198" s="255"/>
      <c r="S198" s="255"/>
      <c r="T198" s="257"/>
      <c r="U198" s="257"/>
      <c r="V198" s="256"/>
      <c r="W198" s="257"/>
      <c r="X198" s="157"/>
      <c r="Y198" s="257"/>
      <c r="Z198" s="257"/>
      <c r="AA198" s="257"/>
      <c r="AB198" s="257"/>
      <c r="AC198" s="257"/>
      <c r="AD198" s="254"/>
      <c r="AE198" s="164"/>
    </row>
    <row r="199" ht="15.75" customHeight="1">
      <c r="A199" s="254"/>
      <c r="B199" s="255"/>
      <c r="C199" s="255"/>
      <c r="D199" s="255"/>
      <c r="E199" s="255"/>
      <c r="F199" s="255"/>
      <c r="G199" s="255"/>
      <c r="H199" s="255"/>
      <c r="I199" s="255"/>
      <c r="J199" s="254"/>
      <c r="K199" s="255"/>
      <c r="L199" s="255"/>
      <c r="M199" s="255"/>
      <c r="N199" s="256"/>
      <c r="O199" s="255"/>
      <c r="P199" s="255"/>
      <c r="Q199" s="257"/>
      <c r="R199" s="255"/>
      <c r="S199" s="255"/>
      <c r="T199" s="257"/>
      <c r="U199" s="257"/>
      <c r="V199" s="256"/>
      <c r="W199" s="257"/>
      <c r="X199" s="157"/>
      <c r="Y199" s="257"/>
      <c r="Z199" s="257"/>
      <c r="AA199" s="257"/>
      <c r="AB199" s="257"/>
      <c r="AC199" s="257"/>
      <c r="AD199" s="254"/>
      <c r="AE199" s="164"/>
    </row>
    <row r="200" ht="15.75" customHeight="1">
      <c r="A200" s="254"/>
      <c r="B200" s="255"/>
      <c r="C200" s="255"/>
      <c r="D200" s="255"/>
      <c r="E200" s="255"/>
      <c r="F200" s="255"/>
      <c r="G200" s="255"/>
      <c r="H200" s="255"/>
      <c r="I200" s="255"/>
      <c r="J200" s="254"/>
      <c r="K200" s="255"/>
      <c r="L200" s="255"/>
      <c r="M200" s="255"/>
      <c r="N200" s="256"/>
      <c r="O200" s="255"/>
      <c r="P200" s="255"/>
      <c r="Q200" s="257"/>
      <c r="R200" s="255"/>
      <c r="S200" s="255"/>
      <c r="T200" s="257"/>
      <c r="U200" s="257"/>
      <c r="V200" s="256"/>
      <c r="W200" s="257"/>
      <c r="X200" s="157"/>
      <c r="Y200" s="257"/>
      <c r="Z200" s="257"/>
      <c r="AA200" s="257"/>
      <c r="AB200" s="257"/>
      <c r="AC200" s="257"/>
      <c r="AD200" s="254"/>
      <c r="AE200" s="164"/>
    </row>
    <row r="201" ht="15.75" customHeight="1">
      <c r="A201" s="254"/>
      <c r="B201" s="255"/>
      <c r="C201" s="255"/>
      <c r="D201" s="255"/>
      <c r="E201" s="255"/>
      <c r="F201" s="255"/>
      <c r="G201" s="255"/>
      <c r="H201" s="255"/>
      <c r="I201" s="255"/>
      <c r="J201" s="254"/>
      <c r="K201" s="255"/>
      <c r="L201" s="255"/>
      <c r="M201" s="255"/>
      <c r="N201" s="256"/>
      <c r="O201" s="255"/>
      <c r="P201" s="255"/>
      <c r="Q201" s="257"/>
      <c r="R201" s="255"/>
      <c r="S201" s="255"/>
      <c r="T201" s="257"/>
      <c r="U201" s="257"/>
      <c r="V201" s="256"/>
      <c r="W201" s="257"/>
      <c r="X201" s="157"/>
      <c r="Y201" s="257"/>
      <c r="Z201" s="257"/>
      <c r="AA201" s="257"/>
      <c r="AB201" s="257"/>
      <c r="AC201" s="257"/>
      <c r="AD201" s="254"/>
      <c r="AE201" s="164"/>
    </row>
    <row r="202" ht="15.75" customHeight="1">
      <c r="A202" s="254"/>
      <c r="B202" s="255"/>
      <c r="C202" s="255"/>
      <c r="D202" s="255"/>
      <c r="E202" s="255"/>
      <c r="F202" s="255"/>
      <c r="G202" s="255"/>
      <c r="H202" s="255"/>
      <c r="I202" s="255"/>
      <c r="J202" s="254"/>
      <c r="K202" s="255"/>
      <c r="L202" s="255"/>
      <c r="M202" s="255"/>
      <c r="N202" s="256"/>
      <c r="O202" s="255"/>
      <c r="P202" s="255"/>
      <c r="Q202" s="257"/>
      <c r="R202" s="255"/>
      <c r="S202" s="255"/>
      <c r="T202" s="257"/>
      <c r="U202" s="257"/>
      <c r="V202" s="256"/>
      <c r="W202" s="257"/>
      <c r="X202" s="157"/>
      <c r="Y202" s="257"/>
      <c r="Z202" s="257"/>
      <c r="AA202" s="257"/>
      <c r="AB202" s="257"/>
      <c r="AC202" s="257"/>
      <c r="AD202" s="254"/>
      <c r="AE202" s="164"/>
    </row>
    <row r="203" ht="15.75" customHeight="1">
      <c r="A203" s="254"/>
      <c r="B203" s="255"/>
      <c r="C203" s="255"/>
      <c r="D203" s="255"/>
      <c r="E203" s="255"/>
      <c r="F203" s="255"/>
      <c r="G203" s="255"/>
      <c r="H203" s="255"/>
      <c r="I203" s="255"/>
      <c r="J203" s="254"/>
      <c r="K203" s="255"/>
      <c r="L203" s="255"/>
      <c r="M203" s="255"/>
      <c r="N203" s="256"/>
      <c r="O203" s="255"/>
      <c r="P203" s="255"/>
      <c r="Q203" s="257"/>
      <c r="R203" s="255"/>
      <c r="S203" s="255"/>
      <c r="T203" s="257"/>
      <c r="U203" s="257"/>
      <c r="V203" s="256"/>
      <c r="W203" s="257"/>
      <c r="X203" s="157"/>
      <c r="Y203" s="257"/>
      <c r="Z203" s="257"/>
      <c r="AA203" s="257"/>
      <c r="AB203" s="257"/>
      <c r="AC203" s="257"/>
      <c r="AD203" s="254"/>
      <c r="AE203" s="164"/>
    </row>
    <row r="204" ht="15.75" customHeight="1">
      <c r="A204" s="254"/>
      <c r="B204" s="255"/>
      <c r="C204" s="255"/>
      <c r="D204" s="255"/>
      <c r="E204" s="255"/>
      <c r="F204" s="255"/>
      <c r="G204" s="255"/>
      <c r="H204" s="255"/>
      <c r="I204" s="255"/>
      <c r="J204" s="254"/>
      <c r="K204" s="255"/>
      <c r="L204" s="255"/>
      <c r="M204" s="255"/>
      <c r="N204" s="256"/>
      <c r="O204" s="255"/>
      <c r="P204" s="255"/>
      <c r="Q204" s="257"/>
      <c r="R204" s="255"/>
      <c r="S204" s="255"/>
      <c r="T204" s="257"/>
      <c r="U204" s="257"/>
      <c r="V204" s="256"/>
      <c r="W204" s="257"/>
      <c r="X204" s="157"/>
      <c r="Y204" s="257"/>
      <c r="Z204" s="257"/>
      <c r="AA204" s="257"/>
      <c r="AB204" s="257"/>
      <c r="AC204" s="257"/>
      <c r="AD204" s="254"/>
      <c r="AE204" s="164"/>
    </row>
    <row r="205" ht="15.75" customHeight="1">
      <c r="A205" s="254"/>
      <c r="B205" s="255"/>
      <c r="C205" s="255"/>
      <c r="D205" s="255"/>
      <c r="E205" s="255"/>
      <c r="F205" s="255"/>
      <c r="G205" s="255"/>
      <c r="H205" s="255"/>
      <c r="I205" s="255"/>
      <c r="J205" s="254"/>
      <c r="K205" s="255"/>
      <c r="L205" s="255"/>
      <c r="M205" s="255"/>
      <c r="N205" s="256"/>
      <c r="O205" s="255"/>
      <c r="P205" s="255"/>
      <c r="Q205" s="257"/>
      <c r="R205" s="255"/>
      <c r="S205" s="255"/>
      <c r="T205" s="257"/>
      <c r="U205" s="257"/>
      <c r="V205" s="256"/>
      <c r="W205" s="257"/>
      <c r="X205" s="157"/>
      <c r="Y205" s="257"/>
      <c r="Z205" s="257"/>
      <c r="AA205" s="257"/>
      <c r="AB205" s="257"/>
      <c r="AC205" s="257"/>
      <c r="AD205" s="254"/>
      <c r="AE205" s="164"/>
    </row>
    <row r="206" ht="15.75" customHeight="1">
      <c r="A206" s="254"/>
      <c r="B206" s="255"/>
      <c r="C206" s="255"/>
      <c r="D206" s="255"/>
      <c r="E206" s="255"/>
      <c r="F206" s="255"/>
      <c r="G206" s="255"/>
      <c r="H206" s="255"/>
      <c r="I206" s="255"/>
      <c r="J206" s="254"/>
      <c r="K206" s="255"/>
      <c r="L206" s="255"/>
      <c r="M206" s="255"/>
      <c r="N206" s="256"/>
      <c r="O206" s="255"/>
      <c r="P206" s="255"/>
      <c r="Q206" s="257"/>
      <c r="R206" s="255"/>
      <c r="S206" s="255"/>
      <c r="T206" s="257"/>
      <c r="U206" s="257"/>
      <c r="V206" s="256"/>
      <c r="W206" s="257"/>
      <c r="X206" s="157"/>
      <c r="Y206" s="257"/>
      <c r="Z206" s="257"/>
      <c r="AA206" s="257"/>
      <c r="AB206" s="257"/>
      <c r="AC206" s="257"/>
      <c r="AD206" s="254"/>
      <c r="AE206" s="164"/>
    </row>
    <row r="207" ht="15.75" customHeight="1">
      <c r="A207" s="254"/>
      <c r="B207" s="255"/>
      <c r="C207" s="255"/>
      <c r="D207" s="255"/>
      <c r="E207" s="255"/>
      <c r="F207" s="255"/>
      <c r="G207" s="255"/>
      <c r="H207" s="255"/>
      <c r="I207" s="255"/>
      <c r="J207" s="254"/>
      <c r="K207" s="255"/>
      <c r="L207" s="255"/>
      <c r="M207" s="255"/>
      <c r="N207" s="256"/>
      <c r="O207" s="255"/>
      <c r="P207" s="255"/>
      <c r="Q207" s="257"/>
      <c r="R207" s="255"/>
      <c r="S207" s="255"/>
      <c r="T207" s="257"/>
      <c r="U207" s="257"/>
      <c r="V207" s="256"/>
      <c r="W207" s="257"/>
      <c r="X207" s="157"/>
      <c r="Y207" s="257"/>
      <c r="Z207" s="257"/>
      <c r="AA207" s="257"/>
      <c r="AB207" s="257"/>
      <c r="AC207" s="257"/>
      <c r="AD207" s="254"/>
      <c r="AE207" s="164"/>
    </row>
    <row r="208" ht="15.75" customHeight="1">
      <c r="A208" s="254"/>
      <c r="B208" s="255"/>
      <c r="C208" s="255"/>
      <c r="D208" s="255"/>
      <c r="E208" s="255"/>
      <c r="F208" s="255"/>
      <c r="G208" s="255"/>
      <c r="H208" s="255"/>
      <c r="I208" s="255"/>
      <c r="J208" s="254"/>
      <c r="K208" s="255"/>
      <c r="L208" s="255"/>
      <c r="M208" s="255"/>
      <c r="N208" s="256"/>
      <c r="O208" s="255"/>
      <c r="P208" s="255"/>
      <c r="Q208" s="257"/>
      <c r="R208" s="255"/>
      <c r="S208" s="255"/>
      <c r="T208" s="257"/>
      <c r="U208" s="257"/>
      <c r="V208" s="256"/>
      <c r="W208" s="257"/>
      <c r="X208" s="157"/>
      <c r="Y208" s="257"/>
      <c r="Z208" s="257"/>
      <c r="AA208" s="257"/>
      <c r="AB208" s="257"/>
      <c r="AC208" s="257"/>
      <c r="AD208" s="254"/>
      <c r="AE208" s="164"/>
    </row>
    <row r="209" ht="15.75" customHeight="1">
      <c r="A209" s="254"/>
      <c r="B209" s="255"/>
      <c r="C209" s="255"/>
      <c r="D209" s="255"/>
      <c r="E209" s="255"/>
      <c r="F209" s="255"/>
      <c r="G209" s="255"/>
      <c r="H209" s="255"/>
      <c r="I209" s="255"/>
      <c r="J209" s="254"/>
      <c r="K209" s="255"/>
      <c r="L209" s="255"/>
      <c r="M209" s="255"/>
      <c r="N209" s="256"/>
      <c r="O209" s="255"/>
      <c r="P209" s="255"/>
      <c r="Q209" s="257"/>
      <c r="R209" s="255"/>
      <c r="S209" s="255"/>
      <c r="T209" s="257"/>
      <c r="U209" s="257"/>
      <c r="V209" s="256"/>
      <c r="W209" s="257"/>
      <c r="X209" s="157"/>
      <c r="Y209" s="257"/>
      <c r="Z209" s="257"/>
      <c r="AA209" s="257"/>
      <c r="AB209" s="257"/>
      <c r="AC209" s="257"/>
      <c r="AD209" s="254"/>
      <c r="AE209" s="164"/>
    </row>
    <row r="210" ht="15.75" customHeight="1">
      <c r="A210" s="254"/>
      <c r="B210" s="255"/>
      <c r="C210" s="255"/>
      <c r="D210" s="255"/>
      <c r="E210" s="255"/>
      <c r="F210" s="255"/>
      <c r="G210" s="255"/>
      <c r="H210" s="255"/>
      <c r="I210" s="255"/>
      <c r="J210" s="254"/>
      <c r="K210" s="255"/>
      <c r="L210" s="255"/>
      <c r="M210" s="255"/>
      <c r="N210" s="256"/>
      <c r="O210" s="255"/>
      <c r="P210" s="255"/>
      <c r="Q210" s="257"/>
      <c r="R210" s="255"/>
      <c r="S210" s="255"/>
      <c r="T210" s="257"/>
      <c r="U210" s="257"/>
      <c r="V210" s="256"/>
      <c r="W210" s="257"/>
      <c r="X210" s="157"/>
      <c r="Y210" s="257"/>
      <c r="Z210" s="257"/>
      <c r="AA210" s="257"/>
      <c r="AB210" s="257"/>
      <c r="AC210" s="257"/>
      <c r="AD210" s="254"/>
      <c r="AE210" s="164"/>
    </row>
    <row r="211" ht="15.75" customHeight="1">
      <c r="A211" s="254"/>
      <c r="B211" s="255"/>
      <c r="C211" s="255"/>
      <c r="D211" s="255"/>
      <c r="E211" s="255"/>
      <c r="F211" s="255"/>
      <c r="G211" s="255"/>
      <c r="H211" s="255"/>
      <c r="I211" s="255"/>
      <c r="J211" s="254"/>
      <c r="K211" s="255"/>
      <c r="L211" s="255"/>
      <c r="M211" s="255"/>
      <c r="N211" s="256"/>
      <c r="O211" s="255"/>
      <c r="P211" s="255"/>
      <c r="Q211" s="257"/>
      <c r="R211" s="255"/>
      <c r="S211" s="255"/>
      <c r="T211" s="257"/>
      <c r="U211" s="257"/>
      <c r="V211" s="256"/>
      <c r="W211" s="257"/>
      <c r="X211" s="157"/>
      <c r="Y211" s="257"/>
      <c r="Z211" s="257"/>
      <c r="AA211" s="257"/>
      <c r="AB211" s="257"/>
      <c r="AC211" s="257"/>
      <c r="AD211" s="254"/>
      <c r="AE211" s="164"/>
    </row>
    <row r="212" ht="15.75" customHeight="1">
      <c r="A212" s="254"/>
      <c r="B212" s="255"/>
      <c r="C212" s="255"/>
      <c r="D212" s="255"/>
      <c r="E212" s="255"/>
      <c r="F212" s="255"/>
      <c r="G212" s="255"/>
      <c r="H212" s="255"/>
      <c r="I212" s="255"/>
      <c r="J212" s="254"/>
      <c r="K212" s="255"/>
      <c r="L212" s="255"/>
      <c r="M212" s="255"/>
      <c r="N212" s="256"/>
      <c r="O212" s="255"/>
      <c r="P212" s="255"/>
      <c r="Q212" s="257"/>
      <c r="R212" s="255"/>
      <c r="S212" s="255"/>
      <c r="T212" s="257"/>
      <c r="U212" s="257"/>
      <c r="V212" s="256"/>
      <c r="W212" s="257"/>
      <c r="X212" s="157"/>
      <c r="Y212" s="257"/>
      <c r="Z212" s="257"/>
      <c r="AA212" s="257"/>
      <c r="AB212" s="257"/>
      <c r="AC212" s="257"/>
      <c r="AD212" s="254"/>
      <c r="AE212" s="164"/>
    </row>
    <row r="213" ht="15.75" customHeight="1">
      <c r="A213" s="254"/>
      <c r="B213" s="255"/>
      <c r="C213" s="255"/>
      <c r="D213" s="255"/>
      <c r="E213" s="255"/>
      <c r="F213" s="255"/>
      <c r="G213" s="255"/>
      <c r="H213" s="255"/>
      <c r="I213" s="255"/>
      <c r="J213" s="254"/>
      <c r="K213" s="255"/>
      <c r="L213" s="255"/>
      <c r="M213" s="255"/>
      <c r="N213" s="256"/>
      <c r="O213" s="255"/>
      <c r="P213" s="255"/>
      <c r="Q213" s="257"/>
      <c r="R213" s="255"/>
      <c r="S213" s="255"/>
      <c r="T213" s="257"/>
      <c r="U213" s="257"/>
      <c r="V213" s="256"/>
      <c r="W213" s="257"/>
      <c r="X213" s="157"/>
      <c r="Y213" s="257"/>
      <c r="Z213" s="257"/>
      <c r="AA213" s="257"/>
      <c r="AB213" s="257"/>
      <c r="AC213" s="257"/>
      <c r="AD213" s="254"/>
      <c r="AE213" s="164"/>
    </row>
    <row r="214" ht="15.75" customHeight="1">
      <c r="A214" s="254"/>
      <c r="B214" s="255"/>
      <c r="C214" s="255"/>
      <c r="D214" s="255"/>
      <c r="E214" s="255"/>
      <c r="F214" s="255"/>
      <c r="G214" s="255"/>
      <c r="H214" s="255"/>
      <c r="I214" s="255"/>
      <c r="J214" s="254"/>
      <c r="K214" s="255"/>
      <c r="L214" s="255"/>
      <c r="M214" s="255"/>
      <c r="N214" s="256"/>
      <c r="O214" s="255"/>
      <c r="P214" s="255"/>
      <c r="Q214" s="257"/>
      <c r="R214" s="255"/>
      <c r="S214" s="255"/>
      <c r="T214" s="257"/>
      <c r="U214" s="257"/>
      <c r="V214" s="256"/>
      <c r="W214" s="257"/>
      <c r="X214" s="157"/>
      <c r="Y214" s="257"/>
      <c r="Z214" s="257"/>
      <c r="AA214" s="257"/>
      <c r="AB214" s="257"/>
      <c r="AC214" s="257"/>
      <c r="AD214" s="254"/>
      <c r="AE214" s="164"/>
    </row>
    <row r="215" ht="15.75" customHeight="1">
      <c r="A215" s="254"/>
      <c r="B215" s="255"/>
      <c r="C215" s="255"/>
      <c r="D215" s="255"/>
      <c r="E215" s="255"/>
      <c r="F215" s="255"/>
      <c r="G215" s="255"/>
      <c r="H215" s="255"/>
      <c r="I215" s="255"/>
      <c r="J215" s="254"/>
      <c r="K215" s="255"/>
      <c r="L215" s="255"/>
      <c r="M215" s="255"/>
      <c r="N215" s="256"/>
      <c r="O215" s="255"/>
      <c r="P215" s="255"/>
      <c r="Q215" s="257"/>
      <c r="R215" s="255"/>
      <c r="S215" s="255"/>
      <c r="T215" s="257"/>
      <c r="U215" s="257"/>
      <c r="V215" s="256"/>
      <c r="W215" s="257"/>
      <c r="X215" s="157"/>
      <c r="Y215" s="257"/>
      <c r="Z215" s="257"/>
      <c r="AA215" s="257"/>
      <c r="AB215" s="257"/>
      <c r="AC215" s="257"/>
      <c r="AD215" s="254"/>
      <c r="AE215" s="164"/>
    </row>
    <row r="216" ht="15.75" customHeight="1">
      <c r="A216" s="254"/>
      <c r="B216" s="255"/>
      <c r="C216" s="255"/>
      <c r="D216" s="255"/>
      <c r="E216" s="255"/>
      <c r="F216" s="255"/>
      <c r="G216" s="255"/>
      <c r="H216" s="255"/>
      <c r="I216" s="255"/>
      <c r="J216" s="254"/>
      <c r="K216" s="255"/>
      <c r="L216" s="255"/>
      <c r="M216" s="255"/>
      <c r="N216" s="256"/>
      <c r="O216" s="255"/>
      <c r="P216" s="255"/>
      <c r="Q216" s="257"/>
      <c r="R216" s="255"/>
      <c r="S216" s="255"/>
      <c r="T216" s="257"/>
      <c r="U216" s="257"/>
      <c r="V216" s="256"/>
      <c r="W216" s="257"/>
      <c r="X216" s="157"/>
      <c r="Y216" s="257"/>
      <c r="Z216" s="257"/>
      <c r="AA216" s="257"/>
      <c r="AB216" s="257"/>
      <c r="AC216" s="257"/>
      <c r="AD216" s="254"/>
      <c r="AE216" s="164"/>
    </row>
    <row r="217" ht="15.75" customHeight="1">
      <c r="A217" s="254"/>
      <c r="B217" s="255"/>
      <c r="C217" s="255"/>
      <c r="D217" s="255"/>
      <c r="E217" s="255"/>
      <c r="F217" s="255"/>
      <c r="G217" s="255"/>
      <c r="H217" s="255"/>
      <c r="I217" s="255"/>
      <c r="J217" s="254"/>
      <c r="K217" s="255"/>
      <c r="L217" s="255"/>
      <c r="M217" s="255"/>
      <c r="N217" s="256"/>
      <c r="O217" s="255"/>
      <c r="P217" s="255"/>
      <c r="Q217" s="257"/>
      <c r="R217" s="255"/>
      <c r="S217" s="255"/>
      <c r="T217" s="257"/>
      <c r="U217" s="257"/>
      <c r="V217" s="256"/>
      <c r="W217" s="257"/>
      <c r="X217" s="157"/>
      <c r="Y217" s="257"/>
      <c r="Z217" s="257"/>
      <c r="AA217" s="257"/>
      <c r="AB217" s="257"/>
      <c r="AC217" s="257"/>
      <c r="AD217" s="254"/>
      <c r="AE217" s="164"/>
    </row>
    <row r="218" ht="15.75" customHeight="1">
      <c r="A218" s="254"/>
      <c r="B218" s="255"/>
      <c r="C218" s="255"/>
      <c r="D218" s="255"/>
      <c r="E218" s="255"/>
      <c r="F218" s="255"/>
      <c r="G218" s="255"/>
      <c r="H218" s="255"/>
      <c r="I218" s="255"/>
      <c r="J218" s="254"/>
      <c r="K218" s="255"/>
      <c r="L218" s="255"/>
      <c r="M218" s="255"/>
      <c r="N218" s="256"/>
      <c r="O218" s="255"/>
      <c r="P218" s="255"/>
      <c r="Q218" s="257"/>
      <c r="R218" s="255"/>
      <c r="S218" s="255"/>
      <c r="T218" s="257"/>
      <c r="U218" s="257"/>
      <c r="V218" s="256"/>
      <c r="W218" s="257"/>
      <c r="X218" s="157"/>
      <c r="Y218" s="257"/>
      <c r="Z218" s="257"/>
      <c r="AA218" s="257"/>
      <c r="AB218" s="257"/>
      <c r="AC218" s="257"/>
      <c r="AD218" s="254"/>
      <c r="AE218" s="164"/>
    </row>
    <row r="219" ht="15.75" customHeight="1">
      <c r="A219" s="254"/>
      <c r="B219" s="255"/>
      <c r="C219" s="255"/>
      <c r="D219" s="255"/>
      <c r="E219" s="255"/>
      <c r="F219" s="255"/>
      <c r="G219" s="255"/>
      <c r="H219" s="255"/>
      <c r="I219" s="255"/>
      <c r="J219" s="254"/>
      <c r="K219" s="255"/>
      <c r="L219" s="255"/>
      <c r="M219" s="255"/>
      <c r="N219" s="256"/>
      <c r="O219" s="255"/>
      <c r="P219" s="255"/>
      <c r="Q219" s="257"/>
      <c r="R219" s="255"/>
      <c r="S219" s="255"/>
      <c r="T219" s="257"/>
      <c r="U219" s="257"/>
      <c r="V219" s="256"/>
      <c r="W219" s="257"/>
      <c r="X219" s="157"/>
      <c r="Y219" s="257"/>
      <c r="Z219" s="257"/>
      <c r="AA219" s="257"/>
      <c r="AB219" s="257"/>
      <c r="AC219" s="257"/>
      <c r="AD219" s="254"/>
      <c r="AE219" s="164"/>
    </row>
    <row r="220" ht="15.75" customHeight="1">
      <c r="A220" s="254"/>
      <c r="B220" s="255"/>
      <c r="C220" s="255"/>
      <c r="D220" s="255"/>
      <c r="E220" s="255"/>
      <c r="F220" s="255"/>
      <c r="G220" s="255"/>
      <c r="H220" s="255"/>
      <c r="I220" s="255"/>
      <c r="J220" s="254"/>
      <c r="K220" s="255"/>
      <c r="L220" s="255"/>
      <c r="M220" s="255"/>
      <c r="N220" s="256"/>
      <c r="O220" s="255"/>
      <c r="P220" s="255"/>
      <c r="Q220" s="257"/>
      <c r="R220" s="255"/>
      <c r="S220" s="255"/>
      <c r="T220" s="257"/>
      <c r="U220" s="257"/>
      <c r="V220" s="256"/>
      <c r="W220" s="257"/>
      <c r="X220" s="157"/>
      <c r="Y220" s="257"/>
      <c r="Z220" s="257"/>
      <c r="AA220" s="257"/>
      <c r="AB220" s="257"/>
      <c r="AC220" s="257"/>
      <c r="AD220" s="254"/>
      <c r="AE220" s="164"/>
    </row>
    <row r="221" ht="15.75" customHeight="1">
      <c r="A221" s="254"/>
      <c r="B221" s="255"/>
      <c r="C221" s="255"/>
      <c r="D221" s="255"/>
      <c r="E221" s="255"/>
      <c r="F221" s="255"/>
      <c r="G221" s="255"/>
      <c r="H221" s="255"/>
      <c r="I221" s="255"/>
      <c r="J221" s="254"/>
      <c r="K221" s="255"/>
      <c r="L221" s="255"/>
      <c r="M221" s="255"/>
      <c r="N221" s="256"/>
      <c r="O221" s="255"/>
      <c r="P221" s="255"/>
      <c r="Q221" s="257"/>
      <c r="R221" s="255"/>
      <c r="S221" s="255"/>
      <c r="T221" s="257"/>
      <c r="U221" s="257"/>
      <c r="V221" s="256"/>
      <c r="W221" s="257"/>
      <c r="X221" s="157"/>
      <c r="Y221" s="257"/>
      <c r="Z221" s="257"/>
      <c r="AA221" s="257"/>
      <c r="AB221" s="257"/>
      <c r="AC221" s="257"/>
      <c r="AD221" s="254"/>
      <c r="AE221" s="164"/>
    </row>
    <row r="222" ht="15.75" customHeight="1">
      <c r="A222" s="254"/>
      <c r="B222" s="255"/>
      <c r="C222" s="255"/>
      <c r="D222" s="255"/>
      <c r="E222" s="255"/>
      <c r="F222" s="255"/>
      <c r="G222" s="255"/>
      <c r="H222" s="255"/>
      <c r="I222" s="255"/>
      <c r="J222" s="254"/>
      <c r="K222" s="255"/>
      <c r="L222" s="255"/>
      <c r="M222" s="255"/>
      <c r="N222" s="256"/>
      <c r="O222" s="255"/>
      <c r="P222" s="255"/>
      <c r="Q222" s="257"/>
      <c r="R222" s="255"/>
      <c r="S222" s="255"/>
      <c r="T222" s="257"/>
      <c r="U222" s="257"/>
      <c r="V222" s="256"/>
      <c r="W222" s="257"/>
      <c r="X222" s="157"/>
      <c r="Y222" s="257"/>
      <c r="Z222" s="257"/>
      <c r="AA222" s="257"/>
      <c r="AB222" s="257"/>
      <c r="AC222" s="257"/>
      <c r="AD222" s="254"/>
      <c r="AE222" s="164"/>
    </row>
    <row r="223" ht="15.75" customHeight="1">
      <c r="A223" s="254"/>
      <c r="B223" s="255"/>
      <c r="C223" s="255"/>
      <c r="D223" s="255"/>
      <c r="E223" s="255"/>
      <c r="F223" s="255"/>
      <c r="G223" s="255"/>
      <c r="H223" s="255"/>
      <c r="I223" s="255"/>
      <c r="J223" s="254"/>
      <c r="K223" s="255"/>
      <c r="L223" s="255"/>
      <c r="M223" s="255"/>
      <c r="N223" s="256"/>
      <c r="O223" s="255"/>
      <c r="P223" s="255"/>
      <c r="Q223" s="257"/>
      <c r="R223" s="255"/>
      <c r="S223" s="255"/>
      <c r="T223" s="257"/>
      <c r="U223" s="257"/>
      <c r="V223" s="256"/>
      <c r="W223" s="257"/>
      <c r="X223" s="157"/>
      <c r="Y223" s="257"/>
      <c r="Z223" s="257"/>
      <c r="AA223" s="257"/>
      <c r="AB223" s="257"/>
      <c r="AC223" s="257"/>
      <c r="AD223" s="254"/>
      <c r="AE223" s="164"/>
    </row>
    <row r="224" ht="15.75" customHeight="1">
      <c r="A224" s="254"/>
      <c r="B224" s="255"/>
      <c r="C224" s="255"/>
      <c r="D224" s="255"/>
      <c r="E224" s="255"/>
      <c r="F224" s="255"/>
      <c r="G224" s="255"/>
      <c r="H224" s="255"/>
      <c r="I224" s="255"/>
      <c r="J224" s="254"/>
      <c r="K224" s="255"/>
      <c r="L224" s="255"/>
      <c r="M224" s="255"/>
      <c r="N224" s="256"/>
      <c r="O224" s="255"/>
      <c r="P224" s="255"/>
      <c r="Q224" s="257"/>
      <c r="R224" s="255"/>
      <c r="S224" s="255"/>
      <c r="T224" s="257"/>
      <c r="U224" s="257"/>
      <c r="V224" s="256"/>
      <c r="W224" s="257"/>
      <c r="X224" s="157"/>
      <c r="Y224" s="257"/>
      <c r="Z224" s="257"/>
      <c r="AA224" s="257"/>
      <c r="AB224" s="257"/>
      <c r="AC224" s="257"/>
      <c r="AD224" s="254"/>
      <c r="AE224" s="164"/>
    </row>
    <row r="225" ht="15.75" customHeight="1">
      <c r="A225" s="254"/>
      <c r="B225" s="255"/>
      <c r="C225" s="255"/>
      <c r="D225" s="255"/>
      <c r="E225" s="255"/>
      <c r="F225" s="255"/>
      <c r="G225" s="255"/>
      <c r="H225" s="255"/>
      <c r="I225" s="255"/>
      <c r="J225" s="254"/>
      <c r="K225" s="255"/>
      <c r="L225" s="255"/>
      <c r="M225" s="255"/>
      <c r="N225" s="256"/>
      <c r="O225" s="255"/>
      <c r="P225" s="255"/>
      <c r="Q225" s="257"/>
      <c r="R225" s="255"/>
      <c r="S225" s="255"/>
      <c r="T225" s="257"/>
      <c r="U225" s="257"/>
      <c r="V225" s="256"/>
      <c r="W225" s="257"/>
      <c r="X225" s="157"/>
      <c r="Y225" s="257"/>
      <c r="Z225" s="257"/>
      <c r="AA225" s="257"/>
      <c r="AB225" s="257"/>
      <c r="AC225" s="257"/>
      <c r="AD225" s="254"/>
      <c r="AE225" s="164"/>
    </row>
    <row r="226" ht="15.75" customHeight="1">
      <c r="A226" s="254"/>
      <c r="B226" s="255"/>
      <c r="C226" s="255"/>
      <c r="D226" s="255"/>
      <c r="E226" s="255"/>
      <c r="F226" s="255"/>
      <c r="G226" s="255"/>
      <c r="H226" s="255"/>
      <c r="I226" s="255"/>
      <c r="J226" s="254"/>
      <c r="K226" s="255"/>
      <c r="L226" s="255"/>
      <c r="M226" s="255"/>
      <c r="N226" s="256"/>
      <c r="O226" s="255"/>
      <c r="P226" s="255"/>
      <c r="Q226" s="257"/>
      <c r="R226" s="255"/>
      <c r="S226" s="255"/>
      <c r="T226" s="257"/>
      <c r="U226" s="257"/>
      <c r="V226" s="256"/>
      <c r="W226" s="257"/>
      <c r="X226" s="157"/>
      <c r="Y226" s="257"/>
      <c r="Z226" s="257"/>
      <c r="AA226" s="257"/>
      <c r="AB226" s="257"/>
      <c r="AC226" s="257"/>
      <c r="AD226" s="254"/>
      <c r="AE226" s="164"/>
    </row>
    <row r="227" ht="15.75" customHeight="1">
      <c r="A227" s="254"/>
      <c r="B227" s="255"/>
      <c r="C227" s="255"/>
      <c r="D227" s="255"/>
      <c r="E227" s="255"/>
      <c r="F227" s="255"/>
      <c r="G227" s="255"/>
      <c r="H227" s="255"/>
      <c r="I227" s="255"/>
      <c r="J227" s="254"/>
      <c r="K227" s="255"/>
      <c r="L227" s="255"/>
      <c r="M227" s="255"/>
      <c r="N227" s="256"/>
      <c r="O227" s="255"/>
      <c r="P227" s="255"/>
      <c r="Q227" s="257"/>
      <c r="R227" s="255"/>
      <c r="S227" s="255"/>
      <c r="T227" s="257"/>
      <c r="U227" s="257"/>
      <c r="V227" s="256"/>
      <c r="W227" s="257"/>
      <c r="X227" s="157"/>
      <c r="Y227" s="257"/>
      <c r="Z227" s="257"/>
      <c r="AA227" s="257"/>
      <c r="AB227" s="257"/>
      <c r="AC227" s="257"/>
      <c r="AD227" s="254"/>
      <c r="AE227" s="164"/>
    </row>
    <row r="228" ht="15.75" customHeight="1">
      <c r="A228" s="254"/>
      <c r="B228" s="255"/>
      <c r="C228" s="255"/>
      <c r="D228" s="255"/>
      <c r="E228" s="255"/>
      <c r="F228" s="255"/>
      <c r="G228" s="255"/>
      <c r="H228" s="255"/>
      <c r="I228" s="255"/>
      <c r="J228" s="254"/>
      <c r="K228" s="255"/>
      <c r="L228" s="255"/>
      <c r="M228" s="255"/>
      <c r="N228" s="256"/>
      <c r="O228" s="255"/>
      <c r="P228" s="255"/>
      <c r="Q228" s="257"/>
      <c r="R228" s="255"/>
      <c r="S228" s="255"/>
      <c r="T228" s="257"/>
      <c r="U228" s="257"/>
      <c r="V228" s="256"/>
      <c r="W228" s="257"/>
      <c r="X228" s="157"/>
      <c r="Y228" s="257"/>
      <c r="Z228" s="257"/>
      <c r="AA228" s="257"/>
      <c r="AB228" s="257"/>
      <c r="AC228" s="257"/>
      <c r="AD228" s="254"/>
      <c r="AE228" s="164"/>
    </row>
    <row r="229" ht="15.75" customHeight="1">
      <c r="A229" s="254"/>
      <c r="B229" s="255"/>
      <c r="C229" s="255"/>
      <c r="D229" s="255"/>
      <c r="E229" s="255"/>
      <c r="F229" s="255"/>
      <c r="G229" s="255"/>
      <c r="H229" s="255"/>
      <c r="I229" s="255"/>
      <c r="J229" s="254"/>
      <c r="K229" s="255"/>
      <c r="L229" s="255"/>
      <c r="M229" s="255"/>
      <c r="N229" s="256"/>
      <c r="O229" s="255"/>
      <c r="P229" s="255"/>
      <c r="Q229" s="257"/>
      <c r="R229" s="255"/>
      <c r="S229" s="255"/>
      <c r="T229" s="257"/>
      <c r="U229" s="257"/>
      <c r="V229" s="256"/>
      <c r="W229" s="257"/>
      <c r="X229" s="157"/>
      <c r="Y229" s="257"/>
      <c r="Z229" s="257"/>
      <c r="AA229" s="257"/>
      <c r="AB229" s="257"/>
      <c r="AC229" s="257"/>
      <c r="AD229" s="254"/>
      <c r="AE229" s="164"/>
    </row>
    <row r="230" ht="15.75" customHeight="1">
      <c r="A230" s="254"/>
      <c r="B230" s="255"/>
      <c r="C230" s="255"/>
      <c r="D230" s="255"/>
      <c r="E230" s="255"/>
      <c r="F230" s="255"/>
      <c r="G230" s="255"/>
      <c r="H230" s="255"/>
      <c r="I230" s="255"/>
      <c r="J230" s="254"/>
      <c r="K230" s="255"/>
      <c r="L230" s="255"/>
      <c r="M230" s="255"/>
      <c r="N230" s="256"/>
      <c r="O230" s="255"/>
      <c r="P230" s="255"/>
      <c r="Q230" s="257"/>
      <c r="R230" s="255"/>
      <c r="S230" s="255"/>
      <c r="T230" s="257"/>
      <c r="U230" s="257"/>
      <c r="V230" s="256"/>
      <c r="W230" s="257"/>
      <c r="X230" s="157"/>
      <c r="Y230" s="257"/>
      <c r="Z230" s="257"/>
      <c r="AA230" s="257"/>
      <c r="AB230" s="257"/>
      <c r="AC230" s="257"/>
      <c r="AD230" s="254"/>
      <c r="AE230" s="164"/>
    </row>
    <row r="231" ht="15.75" customHeight="1">
      <c r="A231" s="254"/>
      <c r="B231" s="255"/>
      <c r="C231" s="255"/>
      <c r="D231" s="255"/>
      <c r="E231" s="255"/>
      <c r="F231" s="255"/>
      <c r="G231" s="255"/>
      <c r="H231" s="255"/>
      <c r="I231" s="255"/>
      <c r="J231" s="254"/>
      <c r="K231" s="255"/>
      <c r="L231" s="255"/>
      <c r="M231" s="255"/>
      <c r="N231" s="256"/>
      <c r="O231" s="255"/>
      <c r="P231" s="255"/>
      <c r="Q231" s="257"/>
      <c r="R231" s="255"/>
      <c r="S231" s="255"/>
      <c r="T231" s="257"/>
      <c r="U231" s="257"/>
      <c r="V231" s="256"/>
      <c r="W231" s="257"/>
      <c r="X231" s="157"/>
      <c r="Y231" s="257"/>
      <c r="Z231" s="257"/>
      <c r="AA231" s="257"/>
      <c r="AB231" s="257"/>
      <c r="AC231" s="257"/>
      <c r="AD231" s="254"/>
      <c r="AE231" s="164"/>
    </row>
    <row r="232" ht="15.75" customHeight="1">
      <c r="A232" s="254"/>
      <c r="B232" s="255"/>
      <c r="C232" s="255"/>
      <c r="D232" s="255"/>
      <c r="E232" s="255"/>
      <c r="F232" s="255"/>
      <c r="G232" s="255"/>
      <c r="H232" s="255"/>
      <c r="I232" s="255"/>
      <c r="J232" s="254"/>
      <c r="K232" s="255"/>
      <c r="L232" s="255"/>
      <c r="M232" s="255"/>
      <c r="N232" s="256"/>
      <c r="O232" s="255"/>
      <c r="P232" s="255"/>
      <c r="Q232" s="257"/>
      <c r="R232" s="255"/>
      <c r="S232" s="255"/>
      <c r="T232" s="257"/>
      <c r="U232" s="257"/>
      <c r="V232" s="256"/>
      <c r="W232" s="257"/>
      <c r="X232" s="157"/>
      <c r="Y232" s="257"/>
      <c r="Z232" s="257"/>
      <c r="AA232" s="257"/>
      <c r="AB232" s="257"/>
      <c r="AC232" s="257"/>
      <c r="AD232" s="254"/>
      <c r="AE232" s="164"/>
    </row>
    <row r="233" ht="15.75" customHeight="1">
      <c r="A233" s="254"/>
      <c r="B233" s="255"/>
      <c r="C233" s="255"/>
      <c r="D233" s="255"/>
      <c r="E233" s="255"/>
      <c r="F233" s="255"/>
      <c r="G233" s="255"/>
      <c r="H233" s="255"/>
      <c r="I233" s="255"/>
      <c r="J233" s="254"/>
      <c r="K233" s="255"/>
      <c r="L233" s="255"/>
      <c r="M233" s="255"/>
      <c r="N233" s="256"/>
      <c r="O233" s="255"/>
      <c r="P233" s="255"/>
      <c r="Q233" s="257"/>
      <c r="R233" s="255"/>
      <c r="S233" s="255"/>
      <c r="T233" s="257"/>
      <c r="U233" s="257"/>
      <c r="V233" s="256"/>
      <c r="W233" s="257"/>
      <c r="X233" s="157"/>
      <c r="Y233" s="257"/>
      <c r="Z233" s="257"/>
      <c r="AA233" s="257"/>
      <c r="AB233" s="257"/>
      <c r="AC233" s="257"/>
      <c r="AD233" s="254"/>
      <c r="AE233" s="164"/>
    </row>
    <row r="234" ht="15.75" customHeight="1">
      <c r="A234" s="254"/>
      <c r="B234" s="255"/>
      <c r="C234" s="255"/>
      <c r="D234" s="255"/>
      <c r="E234" s="255"/>
      <c r="F234" s="255"/>
      <c r="G234" s="255"/>
      <c r="H234" s="255"/>
      <c r="I234" s="255"/>
      <c r="J234" s="254"/>
      <c r="K234" s="255"/>
      <c r="L234" s="255"/>
      <c r="M234" s="255"/>
      <c r="N234" s="256"/>
      <c r="O234" s="255"/>
      <c r="P234" s="255"/>
      <c r="Q234" s="257"/>
      <c r="R234" s="255"/>
      <c r="S234" s="255"/>
      <c r="T234" s="257"/>
      <c r="U234" s="257"/>
      <c r="V234" s="256"/>
      <c r="W234" s="257"/>
      <c r="X234" s="157"/>
      <c r="Y234" s="257"/>
      <c r="Z234" s="257"/>
      <c r="AA234" s="257"/>
      <c r="AB234" s="257"/>
      <c r="AC234" s="257"/>
      <c r="AD234" s="254"/>
      <c r="AE234" s="164"/>
    </row>
    <row r="235" ht="15.75" customHeight="1">
      <c r="A235" s="254"/>
      <c r="B235" s="255"/>
      <c r="C235" s="255"/>
      <c r="D235" s="255"/>
      <c r="E235" s="255"/>
      <c r="F235" s="255"/>
      <c r="G235" s="255"/>
      <c r="H235" s="255"/>
      <c r="I235" s="255"/>
      <c r="J235" s="254"/>
      <c r="K235" s="255"/>
      <c r="L235" s="255"/>
      <c r="M235" s="255"/>
      <c r="N235" s="256"/>
      <c r="O235" s="255"/>
      <c r="P235" s="255"/>
      <c r="Q235" s="257"/>
      <c r="R235" s="255"/>
      <c r="S235" s="255"/>
      <c r="T235" s="257"/>
      <c r="U235" s="257"/>
      <c r="V235" s="256"/>
      <c r="W235" s="257"/>
      <c r="X235" s="157"/>
      <c r="Y235" s="257"/>
      <c r="Z235" s="257"/>
      <c r="AA235" s="257"/>
      <c r="AB235" s="257"/>
      <c r="AC235" s="257"/>
      <c r="AD235" s="254"/>
      <c r="AE235" s="164"/>
    </row>
    <row r="236" ht="15.75" customHeight="1">
      <c r="A236" s="254"/>
      <c r="B236" s="255"/>
      <c r="C236" s="255"/>
      <c r="D236" s="255"/>
      <c r="E236" s="255"/>
      <c r="F236" s="255"/>
      <c r="G236" s="255"/>
      <c r="H236" s="255"/>
      <c r="I236" s="255"/>
      <c r="J236" s="254"/>
      <c r="K236" s="255"/>
      <c r="L236" s="255"/>
      <c r="M236" s="255"/>
      <c r="N236" s="256"/>
      <c r="O236" s="255"/>
      <c r="P236" s="255"/>
      <c r="Q236" s="257"/>
      <c r="R236" s="255"/>
      <c r="S236" s="255"/>
      <c r="T236" s="257"/>
      <c r="U236" s="257"/>
      <c r="V236" s="256"/>
      <c r="W236" s="257"/>
      <c r="X236" s="157"/>
      <c r="Y236" s="257"/>
      <c r="Z236" s="257"/>
      <c r="AA236" s="257"/>
      <c r="AB236" s="257"/>
      <c r="AC236" s="257"/>
      <c r="AD236" s="254"/>
      <c r="AE236" s="164"/>
    </row>
    <row r="237" ht="15.75" customHeight="1">
      <c r="A237" s="254"/>
      <c r="B237" s="255"/>
      <c r="C237" s="255"/>
      <c r="D237" s="255"/>
      <c r="E237" s="255"/>
      <c r="F237" s="255"/>
      <c r="G237" s="255"/>
      <c r="H237" s="255"/>
      <c r="I237" s="255"/>
      <c r="J237" s="254"/>
      <c r="K237" s="255"/>
      <c r="L237" s="255"/>
      <c r="M237" s="255"/>
      <c r="N237" s="256"/>
      <c r="O237" s="255"/>
      <c r="P237" s="255"/>
      <c r="Q237" s="257"/>
      <c r="R237" s="255"/>
      <c r="S237" s="255"/>
      <c r="T237" s="257"/>
      <c r="U237" s="257"/>
      <c r="V237" s="256"/>
      <c r="W237" s="257"/>
      <c r="X237" s="157"/>
      <c r="Y237" s="257"/>
      <c r="Z237" s="257"/>
      <c r="AA237" s="257"/>
      <c r="AB237" s="257"/>
      <c r="AC237" s="257"/>
      <c r="AD237" s="254"/>
      <c r="AE237" s="164"/>
    </row>
    <row r="238" ht="15.75" customHeight="1">
      <c r="A238" s="254"/>
      <c r="B238" s="255"/>
      <c r="C238" s="255"/>
      <c r="D238" s="255"/>
      <c r="E238" s="255"/>
      <c r="F238" s="255"/>
      <c r="G238" s="255"/>
      <c r="H238" s="255"/>
      <c r="I238" s="255"/>
      <c r="J238" s="254"/>
      <c r="K238" s="255"/>
      <c r="L238" s="255"/>
      <c r="M238" s="255"/>
      <c r="N238" s="256"/>
      <c r="O238" s="255"/>
      <c r="P238" s="255"/>
      <c r="Q238" s="257"/>
      <c r="R238" s="255"/>
      <c r="S238" s="255"/>
      <c r="T238" s="257"/>
      <c r="U238" s="257"/>
      <c r="V238" s="256"/>
      <c r="W238" s="257"/>
      <c r="X238" s="157"/>
      <c r="Y238" s="257"/>
      <c r="Z238" s="257"/>
      <c r="AA238" s="257"/>
      <c r="AB238" s="257"/>
      <c r="AC238" s="257"/>
      <c r="AD238" s="254"/>
      <c r="AE238" s="164"/>
    </row>
    <row r="239" ht="15.75" customHeight="1">
      <c r="A239" s="254"/>
      <c r="B239" s="255"/>
      <c r="C239" s="255"/>
      <c r="D239" s="255"/>
      <c r="E239" s="255"/>
      <c r="F239" s="255"/>
      <c r="G239" s="255"/>
      <c r="H239" s="255"/>
      <c r="I239" s="255"/>
      <c r="J239" s="254"/>
      <c r="K239" s="255"/>
      <c r="L239" s="255"/>
      <c r="M239" s="255"/>
      <c r="N239" s="256"/>
      <c r="O239" s="255"/>
      <c r="P239" s="255"/>
      <c r="Q239" s="257"/>
      <c r="R239" s="255"/>
      <c r="S239" s="255"/>
      <c r="T239" s="257"/>
      <c r="U239" s="257"/>
      <c r="V239" s="256"/>
      <c r="W239" s="257"/>
      <c r="X239" s="157"/>
      <c r="Y239" s="257"/>
      <c r="Z239" s="257"/>
      <c r="AA239" s="257"/>
      <c r="AB239" s="257"/>
      <c r="AC239" s="257"/>
      <c r="AD239" s="254"/>
      <c r="AE239" s="164"/>
    </row>
    <row r="240" ht="15.75" customHeight="1">
      <c r="A240" s="254"/>
      <c r="B240" s="255"/>
      <c r="C240" s="255"/>
      <c r="D240" s="255"/>
      <c r="E240" s="255"/>
      <c r="F240" s="255"/>
      <c r="G240" s="255"/>
      <c r="H240" s="255"/>
      <c r="I240" s="255"/>
      <c r="J240" s="254"/>
      <c r="K240" s="255"/>
      <c r="L240" s="255"/>
      <c r="M240" s="255"/>
      <c r="N240" s="256"/>
      <c r="O240" s="255"/>
      <c r="P240" s="255"/>
      <c r="Q240" s="257"/>
      <c r="R240" s="255"/>
      <c r="S240" s="255"/>
      <c r="T240" s="257"/>
      <c r="U240" s="257"/>
      <c r="V240" s="256"/>
      <c r="W240" s="257"/>
      <c r="X240" s="157"/>
      <c r="Y240" s="257"/>
      <c r="Z240" s="257"/>
      <c r="AA240" s="257"/>
      <c r="AB240" s="257"/>
      <c r="AC240" s="257"/>
      <c r="AD240" s="254"/>
      <c r="AE240" s="164"/>
    </row>
    <row r="241" ht="15.75" customHeight="1">
      <c r="A241" s="254"/>
      <c r="B241" s="255"/>
      <c r="C241" s="255"/>
      <c r="D241" s="255"/>
      <c r="E241" s="255"/>
      <c r="F241" s="255"/>
      <c r="G241" s="255"/>
      <c r="H241" s="255"/>
      <c r="I241" s="255"/>
      <c r="J241" s="254"/>
      <c r="K241" s="255"/>
      <c r="L241" s="255"/>
      <c r="M241" s="255"/>
      <c r="N241" s="256"/>
      <c r="O241" s="255"/>
      <c r="P241" s="255"/>
      <c r="Q241" s="257"/>
      <c r="R241" s="255"/>
      <c r="S241" s="255"/>
      <c r="T241" s="257"/>
      <c r="U241" s="257"/>
      <c r="V241" s="256"/>
      <c r="W241" s="257"/>
      <c r="X241" s="157"/>
      <c r="Y241" s="257"/>
      <c r="Z241" s="257"/>
      <c r="AA241" s="257"/>
      <c r="AB241" s="257"/>
      <c r="AC241" s="257"/>
      <c r="AD241" s="254"/>
      <c r="AE241" s="164"/>
    </row>
    <row r="242" ht="15.75" customHeight="1">
      <c r="A242" s="254"/>
      <c r="B242" s="255"/>
      <c r="C242" s="255"/>
      <c r="D242" s="255"/>
      <c r="E242" s="255"/>
      <c r="F242" s="255"/>
      <c r="G242" s="255"/>
      <c r="H242" s="255"/>
      <c r="I242" s="255"/>
      <c r="J242" s="254"/>
      <c r="K242" s="255"/>
      <c r="L242" s="255"/>
      <c r="M242" s="255"/>
      <c r="N242" s="256"/>
      <c r="O242" s="255"/>
      <c r="P242" s="255"/>
      <c r="Q242" s="257"/>
      <c r="R242" s="255"/>
      <c r="S242" s="255"/>
      <c r="T242" s="257"/>
      <c r="U242" s="257"/>
      <c r="V242" s="256"/>
      <c r="W242" s="257"/>
      <c r="X242" s="157"/>
      <c r="Y242" s="257"/>
      <c r="Z242" s="257"/>
      <c r="AA242" s="257"/>
      <c r="AB242" s="257"/>
      <c r="AC242" s="257"/>
      <c r="AD242" s="254"/>
      <c r="AE242" s="164"/>
    </row>
    <row r="243" ht="15.75" customHeight="1">
      <c r="A243" s="254"/>
      <c r="B243" s="255"/>
      <c r="C243" s="255"/>
      <c r="D243" s="255"/>
      <c r="E243" s="255"/>
      <c r="F243" s="255"/>
      <c r="G243" s="255"/>
      <c r="H243" s="255"/>
      <c r="I243" s="255"/>
      <c r="J243" s="254"/>
      <c r="K243" s="255"/>
      <c r="L243" s="255"/>
      <c r="M243" s="255"/>
      <c r="N243" s="256"/>
      <c r="O243" s="255"/>
      <c r="P243" s="255"/>
      <c r="Q243" s="257"/>
      <c r="R243" s="255"/>
      <c r="S243" s="255"/>
      <c r="T243" s="257"/>
      <c r="U243" s="257"/>
      <c r="V243" s="256"/>
      <c r="W243" s="257"/>
      <c r="X243" s="157"/>
      <c r="Y243" s="257"/>
      <c r="Z243" s="257"/>
      <c r="AA243" s="257"/>
      <c r="AB243" s="257"/>
      <c r="AC243" s="257"/>
      <c r="AD243" s="254"/>
      <c r="AE243" s="164"/>
    </row>
    <row r="244" ht="15.75" customHeight="1">
      <c r="A244" s="254"/>
      <c r="B244" s="255"/>
      <c r="C244" s="255"/>
      <c r="D244" s="255"/>
      <c r="E244" s="255"/>
      <c r="F244" s="255"/>
      <c r="G244" s="255"/>
      <c r="H244" s="255"/>
      <c r="I244" s="255"/>
      <c r="J244" s="254"/>
      <c r="K244" s="255"/>
      <c r="L244" s="255"/>
      <c r="M244" s="255"/>
      <c r="N244" s="256"/>
      <c r="O244" s="255"/>
      <c r="P244" s="255"/>
      <c r="Q244" s="257"/>
      <c r="R244" s="255"/>
      <c r="S244" s="255"/>
      <c r="T244" s="257"/>
      <c r="U244" s="257"/>
      <c r="V244" s="256"/>
      <c r="W244" s="257"/>
      <c r="X244" s="157"/>
      <c r="Y244" s="257"/>
      <c r="Z244" s="257"/>
      <c r="AA244" s="257"/>
      <c r="AB244" s="257"/>
      <c r="AC244" s="257"/>
      <c r="AD244" s="254"/>
      <c r="AE244" s="164"/>
    </row>
    <row r="245" ht="15.75" customHeight="1">
      <c r="A245" s="254"/>
      <c r="B245" s="255"/>
      <c r="C245" s="255"/>
      <c r="D245" s="255"/>
      <c r="E245" s="255"/>
      <c r="F245" s="255"/>
      <c r="G245" s="255"/>
      <c r="H245" s="255"/>
      <c r="I245" s="255"/>
      <c r="J245" s="254"/>
      <c r="K245" s="255"/>
      <c r="L245" s="255"/>
      <c r="M245" s="255"/>
      <c r="N245" s="256"/>
      <c r="O245" s="255"/>
      <c r="P245" s="255"/>
      <c r="Q245" s="257"/>
      <c r="R245" s="255"/>
      <c r="S245" s="255"/>
      <c r="T245" s="257"/>
      <c r="U245" s="257"/>
      <c r="V245" s="256"/>
      <c r="W245" s="257"/>
      <c r="X245" s="157"/>
      <c r="Y245" s="257"/>
      <c r="Z245" s="257"/>
      <c r="AA245" s="257"/>
      <c r="AB245" s="257"/>
      <c r="AC245" s="257"/>
      <c r="AD245" s="254"/>
      <c r="AE245" s="164"/>
    </row>
    <row r="246" ht="15.75" customHeight="1">
      <c r="A246" s="254"/>
      <c r="B246" s="255"/>
      <c r="C246" s="255"/>
      <c r="D246" s="255"/>
      <c r="E246" s="255"/>
      <c r="F246" s="255"/>
      <c r="G246" s="255"/>
      <c r="H246" s="255"/>
      <c r="I246" s="255"/>
      <c r="J246" s="254"/>
      <c r="K246" s="255"/>
      <c r="L246" s="255"/>
      <c r="M246" s="255"/>
      <c r="N246" s="256"/>
      <c r="O246" s="255"/>
      <c r="P246" s="255"/>
      <c r="Q246" s="257"/>
      <c r="R246" s="255"/>
      <c r="S246" s="255"/>
      <c r="T246" s="257"/>
      <c r="U246" s="257"/>
      <c r="V246" s="256"/>
      <c r="W246" s="257"/>
      <c r="X246" s="157"/>
      <c r="Y246" s="257"/>
      <c r="Z246" s="257"/>
      <c r="AA246" s="257"/>
      <c r="AB246" s="257"/>
      <c r="AC246" s="257"/>
      <c r="AD246" s="254"/>
      <c r="AE246" s="164"/>
    </row>
    <row r="247" ht="15.75" customHeight="1">
      <c r="A247" s="254"/>
      <c r="B247" s="255"/>
      <c r="C247" s="255"/>
      <c r="D247" s="255"/>
      <c r="E247" s="255"/>
      <c r="F247" s="255"/>
      <c r="G247" s="255"/>
      <c r="H247" s="255"/>
      <c r="I247" s="255"/>
      <c r="J247" s="254"/>
      <c r="K247" s="255"/>
      <c r="L247" s="255"/>
      <c r="M247" s="255"/>
      <c r="N247" s="256"/>
      <c r="O247" s="255"/>
      <c r="P247" s="255"/>
      <c r="Q247" s="257"/>
      <c r="R247" s="255"/>
      <c r="S247" s="255"/>
      <c r="T247" s="257"/>
      <c r="U247" s="257"/>
      <c r="V247" s="256"/>
      <c r="W247" s="257"/>
      <c r="X247" s="157"/>
      <c r="Y247" s="257"/>
      <c r="Z247" s="257"/>
      <c r="AA247" s="257"/>
      <c r="AB247" s="257"/>
      <c r="AC247" s="257"/>
      <c r="AD247" s="254"/>
      <c r="AE247" s="164"/>
    </row>
    <row r="248" ht="15.75" customHeight="1">
      <c r="A248" s="254"/>
      <c r="B248" s="255"/>
      <c r="C248" s="255"/>
      <c r="D248" s="255"/>
      <c r="E248" s="255"/>
      <c r="F248" s="255"/>
      <c r="G248" s="255"/>
      <c r="H248" s="255"/>
      <c r="I248" s="255"/>
      <c r="J248" s="254"/>
      <c r="K248" s="255"/>
      <c r="L248" s="255"/>
      <c r="M248" s="255"/>
      <c r="N248" s="256"/>
      <c r="O248" s="255"/>
      <c r="P248" s="255"/>
      <c r="Q248" s="257"/>
      <c r="R248" s="255"/>
      <c r="S248" s="255"/>
      <c r="T248" s="257"/>
      <c r="U248" s="257"/>
      <c r="V248" s="256"/>
      <c r="W248" s="257"/>
      <c r="X248" s="157"/>
      <c r="Y248" s="257"/>
      <c r="Z248" s="257"/>
      <c r="AA248" s="257"/>
      <c r="AB248" s="257"/>
      <c r="AC248" s="257"/>
      <c r="AD248" s="254"/>
      <c r="AE248" s="164"/>
    </row>
    <row r="249" ht="15.75" customHeight="1">
      <c r="A249" s="254"/>
      <c r="B249" s="255"/>
      <c r="C249" s="255"/>
      <c r="D249" s="255"/>
      <c r="E249" s="255"/>
      <c r="F249" s="255"/>
      <c r="G249" s="255"/>
      <c r="H249" s="255"/>
      <c r="I249" s="255"/>
      <c r="J249" s="254"/>
      <c r="K249" s="255"/>
      <c r="L249" s="255"/>
      <c r="M249" s="255"/>
      <c r="N249" s="256"/>
      <c r="O249" s="255"/>
      <c r="P249" s="255"/>
      <c r="Q249" s="257"/>
      <c r="R249" s="255"/>
      <c r="S249" s="255"/>
      <c r="T249" s="257"/>
      <c r="U249" s="257"/>
      <c r="V249" s="256"/>
      <c r="W249" s="257"/>
      <c r="X249" s="157"/>
      <c r="Y249" s="257"/>
      <c r="Z249" s="257"/>
      <c r="AA249" s="257"/>
      <c r="AB249" s="257"/>
      <c r="AC249" s="257"/>
      <c r="AD249" s="254"/>
      <c r="AE249" s="164"/>
    </row>
    <row r="250" ht="15.75" customHeight="1">
      <c r="A250" s="254"/>
      <c r="B250" s="255"/>
      <c r="C250" s="255"/>
      <c r="D250" s="255"/>
      <c r="E250" s="255"/>
      <c r="F250" s="255"/>
      <c r="G250" s="255"/>
      <c r="H250" s="255"/>
      <c r="I250" s="255"/>
      <c r="J250" s="254"/>
      <c r="K250" s="255"/>
      <c r="L250" s="255"/>
      <c r="M250" s="255"/>
      <c r="N250" s="256"/>
      <c r="O250" s="255"/>
      <c r="P250" s="255"/>
      <c r="Q250" s="257"/>
      <c r="R250" s="255"/>
      <c r="S250" s="255"/>
      <c r="T250" s="257"/>
      <c r="U250" s="257"/>
      <c r="V250" s="256"/>
      <c r="W250" s="257"/>
      <c r="X250" s="157"/>
      <c r="Y250" s="257"/>
      <c r="Z250" s="257"/>
      <c r="AA250" s="257"/>
      <c r="AB250" s="257"/>
      <c r="AC250" s="257"/>
      <c r="AD250" s="254"/>
      <c r="AE250" s="164"/>
    </row>
    <row r="251" ht="15.75" customHeight="1">
      <c r="A251" s="254"/>
      <c r="B251" s="255"/>
      <c r="C251" s="255"/>
      <c r="D251" s="255"/>
      <c r="E251" s="255"/>
      <c r="F251" s="255"/>
      <c r="G251" s="255"/>
      <c r="H251" s="255"/>
      <c r="I251" s="255"/>
      <c r="J251" s="254"/>
      <c r="K251" s="255"/>
      <c r="L251" s="255"/>
      <c r="M251" s="255"/>
      <c r="N251" s="256"/>
      <c r="O251" s="255"/>
      <c r="P251" s="255"/>
      <c r="Q251" s="257"/>
      <c r="R251" s="255"/>
      <c r="S251" s="255"/>
      <c r="T251" s="257"/>
      <c r="U251" s="257"/>
      <c r="V251" s="256"/>
      <c r="W251" s="257"/>
      <c r="X251" s="157"/>
      <c r="Y251" s="257"/>
      <c r="Z251" s="257"/>
      <c r="AA251" s="257"/>
      <c r="AB251" s="257"/>
      <c r="AC251" s="257"/>
      <c r="AD251" s="254"/>
      <c r="AE251" s="164"/>
    </row>
    <row r="252" ht="15.75" customHeight="1">
      <c r="A252" s="254"/>
      <c r="B252" s="255"/>
      <c r="C252" s="255"/>
      <c r="D252" s="255"/>
      <c r="E252" s="255"/>
      <c r="F252" s="255"/>
      <c r="G252" s="255"/>
      <c r="H252" s="255"/>
      <c r="I252" s="255"/>
      <c r="J252" s="254"/>
      <c r="K252" s="255"/>
      <c r="L252" s="255"/>
      <c r="M252" s="255"/>
      <c r="N252" s="256"/>
      <c r="O252" s="255"/>
      <c r="P252" s="255"/>
      <c r="Q252" s="257"/>
      <c r="R252" s="255"/>
      <c r="S252" s="255"/>
      <c r="T252" s="257"/>
      <c r="U252" s="257"/>
      <c r="V252" s="256"/>
      <c r="W252" s="257"/>
      <c r="X252" s="157"/>
      <c r="Y252" s="257"/>
      <c r="Z252" s="257"/>
      <c r="AA252" s="257"/>
      <c r="AB252" s="257"/>
      <c r="AC252" s="257"/>
      <c r="AD252" s="254"/>
      <c r="AE252" s="164"/>
    </row>
    <row r="253" ht="15.75" customHeight="1">
      <c r="A253" s="254"/>
      <c r="B253" s="255"/>
      <c r="C253" s="255"/>
      <c r="D253" s="255"/>
      <c r="E253" s="255"/>
      <c r="F253" s="255"/>
      <c r="G253" s="255"/>
      <c r="H253" s="255"/>
      <c r="I253" s="255"/>
      <c r="J253" s="254"/>
      <c r="K253" s="255"/>
      <c r="L253" s="255"/>
      <c r="M253" s="255"/>
      <c r="N253" s="256"/>
      <c r="O253" s="255"/>
      <c r="P253" s="255"/>
      <c r="Q253" s="257"/>
      <c r="R253" s="255"/>
      <c r="S253" s="255"/>
      <c r="T253" s="257"/>
      <c r="U253" s="257"/>
      <c r="V253" s="256"/>
      <c r="W253" s="257"/>
      <c r="X253" s="157"/>
      <c r="Y253" s="257"/>
      <c r="Z253" s="257"/>
      <c r="AA253" s="257"/>
      <c r="AB253" s="257"/>
      <c r="AC253" s="257"/>
      <c r="AD253" s="254"/>
      <c r="AE253" s="164"/>
    </row>
    <row r="254" ht="15.75" customHeight="1">
      <c r="A254" s="254"/>
      <c r="B254" s="255"/>
      <c r="C254" s="255"/>
      <c r="D254" s="255"/>
      <c r="E254" s="255"/>
      <c r="F254" s="255"/>
      <c r="G254" s="255"/>
      <c r="H254" s="255"/>
      <c r="I254" s="255"/>
      <c r="J254" s="254"/>
      <c r="K254" s="255"/>
      <c r="L254" s="255"/>
      <c r="M254" s="255"/>
      <c r="N254" s="256"/>
      <c r="O254" s="255"/>
      <c r="P254" s="255"/>
      <c r="Q254" s="257"/>
      <c r="R254" s="255"/>
      <c r="S254" s="255"/>
      <c r="T254" s="257"/>
      <c r="U254" s="257"/>
      <c r="V254" s="256"/>
      <c r="W254" s="257"/>
      <c r="X254" s="157"/>
      <c r="Y254" s="257"/>
      <c r="Z254" s="257"/>
      <c r="AA254" s="257"/>
      <c r="AB254" s="257"/>
      <c r="AC254" s="257"/>
      <c r="AD254" s="254"/>
      <c r="AE254" s="164"/>
    </row>
    <row r="255" ht="15.75" customHeight="1">
      <c r="A255" s="254"/>
      <c r="B255" s="255"/>
      <c r="C255" s="255"/>
      <c r="D255" s="255"/>
      <c r="E255" s="255"/>
      <c r="F255" s="255"/>
      <c r="G255" s="255"/>
      <c r="H255" s="255"/>
      <c r="I255" s="255"/>
      <c r="J255" s="254"/>
      <c r="K255" s="255"/>
      <c r="L255" s="255"/>
      <c r="M255" s="255"/>
      <c r="N255" s="256"/>
      <c r="O255" s="255"/>
      <c r="P255" s="255"/>
      <c r="Q255" s="257"/>
      <c r="R255" s="255"/>
      <c r="S255" s="255"/>
      <c r="T255" s="257"/>
      <c r="U255" s="257"/>
      <c r="V255" s="256"/>
      <c r="W255" s="257"/>
      <c r="X255" s="157"/>
      <c r="Y255" s="257"/>
      <c r="Z255" s="257"/>
      <c r="AA255" s="257"/>
      <c r="AB255" s="257"/>
      <c r="AC255" s="257"/>
      <c r="AD255" s="254"/>
      <c r="AE255" s="164"/>
    </row>
    <row r="256" ht="15.75" customHeight="1">
      <c r="A256" s="254"/>
      <c r="B256" s="255"/>
      <c r="C256" s="255"/>
      <c r="D256" s="255"/>
      <c r="E256" s="255"/>
      <c r="F256" s="255"/>
      <c r="G256" s="255"/>
      <c r="H256" s="255"/>
      <c r="I256" s="255"/>
      <c r="J256" s="254"/>
      <c r="K256" s="255"/>
      <c r="L256" s="255"/>
      <c r="M256" s="255"/>
      <c r="N256" s="256"/>
      <c r="O256" s="255"/>
      <c r="P256" s="255"/>
      <c r="Q256" s="257"/>
      <c r="R256" s="255"/>
      <c r="S256" s="255"/>
      <c r="T256" s="257"/>
      <c r="U256" s="257"/>
      <c r="V256" s="256"/>
      <c r="W256" s="257"/>
      <c r="X256" s="157"/>
      <c r="Y256" s="257"/>
      <c r="Z256" s="257"/>
      <c r="AA256" s="257"/>
      <c r="AB256" s="257"/>
      <c r="AC256" s="257"/>
      <c r="AD256" s="254"/>
      <c r="AE256" s="164"/>
    </row>
    <row r="257" ht="15.75" customHeight="1">
      <c r="A257" s="254"/>
      <c r="B257" s="255"/>
      <c r="C257" s="255"/>
      <c r="D257" s="255"/>
      <c r="E257" s="255"/>
      <c r="F257" s="255"/>
      <c r="G257" s="255"/>
      <c r="H257" s="255"/>
      <c r="I257" s="255"/>
      <c r="J257" s="254"/>
      <c r="K257" s="255"/>
      <c r="L257" s="255"/>
      <c r="M257" s="255"/>
      <c r="N257" s="256"/>
      <c r="O257" s="255"/>
      <c r="P257" s="255"/>
      <c r="Q257" s="257"/>
      <c r="R257" s="255"/>
      <c r="S257" s="255"/>
      <c r="T257" s="257"/>
      <c r="U257" s="257"/>
      <c r="V257" s="256"/>
      <c r="W257" s="257"/>
      <c r="X257" s="157"/>
      <c r="Y257" s="257"/>
      <c r="Z257" s="257"/>
      <c r="AA257" s="257"/>
      <c r="AB257" s="257"/>
      <c r="AC257" s="257"/>
      <c r="AD257" s="254"/>
      <c r="AE257" s="164"/>
    </row>
    <row r="258" ht="15.75" customHeight="1">
      <c r="A258" s="254"/>
      <c r="B258" s="255"/>
      <c r="C258" s="255"/>
      <c r="D258" s="255"/>
      <c r="E258" s="255"/>
      <c r="F258" s="255"/>
      <c r="G258" s="255"/>
      <c r="H258" s="255"/>
      <c r="I258" s="255"/>
      <c r="J258" s="254"/>
      <c r="K258" s="255"/>
      <c r="L258" s="255"/>
      <c r="M258" s="255"/>
      <c r="N258" s="256"/>
      <c r="O258" s="255"/>
      <c r="P258" s="255"/>
      <c r="Q258" s="257"/>
      <c r="R258" s="255"/>
      <c r="S258" s="255"/>
      <c r="T258" s="257"/>
      <c r="U258" s="257"/>
      <c r="V258" s="256"/>
      <c r="W258" s="257"/>
      <c r="X258" s="157"/>
      <c r="Y258" s="257"/>
      <c r="Z258" s="257"/>
      <c r="AA258" s="257"/>
      <c r="AB258" s="257"/>
      <c r="AC258" s="257"/>
      <c r="AD258" s="254"/>
      <c r="AE258" s="164"/>
    </row>
    <row r="259" ht="15.75" customHeight="1">
      <c r="A259" s="254"/>
      <c r="B259" s="255"/>
      <c r="C259" s="255"/>
      <c r="D259" s="255"/>
      <c r="E259" s="255"/>
      <c r="F259" s="255"/>
      <c r="G259" s="255"/>
      <c r="H259" s="255"/>
      <c r="I259" s="255"/>
      <c r="J259" s="254"/>
      <c r="K259" s="255"/>
      <c r="L259" s="255"/>
      <c r="M259" s="255"/>
      <c r="N259" s="256"/>
      <c r="O259" s="255"/>
      <c r="P259" s="255"/>
      <c r="Q259" s="257"/>
      <c r="R259" s="255"/>
      <c r="S259" s="255"/>
      <c r="T259" s="257"/>
      <c r="U259" s="257"/>
      <c r="V259" s="256"/>
      <c r="W259" s="257"/>
      <c r="X259" s="157"/>
      <c r="Y259" s="257"/>
      <c r="Z259" s="257"/>
      <c r="AA259" s="257"/>
      <c r="AB259" s="257"/>
      <c r="AC259" s="257"/>
      <c r="AD259" s="254"/>
      <c r="AE259" s="164"/>
    </row>
    <row r="260" ht="15.75" customHeight="1">
      <c r="A260" s="254"/>
      <c r="B260" s="255"/>
      <c r="C260" s="255"/>
      <c r="D260" s="255"/>
      <c r="E260" s="255"/>
      <c r="F260" s="255"/>
      <c r="G260" s="255"/>
      <c r="H260" s="255"/>
      <c r="I260" s="255"/>
      <c r="J260" s="254"/>
      <c r="K260" s="255"/>
      <c r="L260" s="255"/>
      <c r="M260" s="255"/>
      <c r="N260" s="256"/>
      <c r="O260" s="255"/>
      <c r="P260" s="255"/>
      <c r="Q260" s="257"/>
      <c r="R260" s="255"/>
      <c r="S260" s="255"/>
      <c r="T260" s="257"/>
      <c r="U260" s="257"/>
      <c r="V260" s="256"/>
      <c r="W260" s="257"/>
      <c r="X260" s="157"/>
      <c r="Y260" s="257"/>
      <c r="Z260" s="257"/>
      <c r="AA260" s="257"/>
      <c r="AB260" s="257"/>
      <c r="AC260" s="257"/>
      <c r="AD260" s="254"/>
      <c r="AE260" s="164"/>
    </row>
    <row r="261" ht="15.75" customHeight="1">
      <c r="A261" s="254"/>
      <c r="B261" s="255"/>
      <c r="C261" s="255"/>
      <c r="D261" s="255"/>
      <c r="E261" s="255"/>
      <c r="F261" s="255"/>
      <c r="G261" s="255"/>
      <c r="H261" s="255"/>
      <c r="I261" s="255"/>
      <c r="J261" s="254"/>
      <c r="K261" s="255"/>
      <c r="L261" s="255"/>
      <c r="M261" s="255"/>
      <c r="N261" s="256"/>
      <c r="O261" s="255"/>
      <c r="P261" s="255"/>
      <c r="Q261" s="257"/>
      <c r="R261" s="255"/>
      <c r="S261" s="255"/>
      <c r="T261" s="257"/>
      <c r="U261" s="257"/>
      <c r="V261" s="256"/>
      <c r="W261" s="257"/>
      <c r="X261" s="157"/>
      <c r="Y261" s="257"/>
      <c r="Z261" s="257"/>
      <c r="AA261" s="257"/>
      <c r="AB261" s="257"/>
      <c r="AC261" s="257"/>
      <c r="AD261" s="254"/>
      <c r="AE261" s="164"/>
    </row>
    <row r="262" ht="15.75" customHeight="1">
      <c r="A262" s="254"/>
      <c r="B262" s="255"/>
      <c r="C262" s="255"/>
      <c r="D262" s="255"/>
      <c r="E262" s="255"/>
      <c r="F262" s="255"/>
      <c r="G262" s="255"/>
      <c r="H262" s="255"/>
      <c r="I262" s="255"/>
      <c r="J262" s="254"/>
      <c r="K262" s="255"/>
      <c r="L262" s="255"/>
      <c r="M262" s="255"/>
      <c r="N262" s="256"/>
      <c r="O262" s="255"/>
      <c r="P262" s="255"/>
      <c r="Q262" s="257"/>
      <c r="R262" s="255"/>
      <c r="S262" s="255"/>
      <c r="T262" s="257"/>
      <c r="U262" s="257"/>
      <c r="V262" s="256"/>
      <c r="W262" s="257"/>
      <c r="X262" s="157"/>
      <c r="Y262" s="257"/>
      <c r="Z262" s="257"/>
      <c r="AA262" s="257"/>
      <c r="AB262" s="257"/>
      <c r="AC262" s="257"/>
      <c r="AD262" s="254"/>
      <c r="AE262" s="164"/>
    </row>
    <row r="263" ht="15.75" customHeight="1">
      <c r="A263" s="254"/>
      <c r="B263" s="255"/>
      <c r="C263" s="255"/>
      <c r="D263" s="255"/>
      <c r="E263" s="255"/>
      <c r="F263" s="255"/>
      <c r="G263" s="255"/>
      <c r="H263" s="255"/>
      <c r="I263" s="255"/>
      <c r="J263" s="254"/>
      <c r="K263" s="255"/>
      <c r="L263" s="255"/>
      <c r="M263" s="255"/>
      <c r="N263" s="256"/>
      <c r="O263" s="255"/>
      <c r="P263" s="255"/>
      <c r="Q263" s="257"/>
      <c r="R263" s="255"/>
      <c r="S263" s="255"/>
      <c r="T263" s="257"/>
      <c r="U263" s="257"/>
      <c r="V263" s="256"/>
      <c r="W263" s="257"/>
      <c r="X263" s="157"/>
      <c r="Y263" s="257"/>
      <c r="Z263" s="257"/>
      <c r="AA263" s="257"/>
      <c r="AB263" s="257"/>
      <c r="AC263" s="257"/>
      <c r="AD263" s="254"/>
      <c r="AE263" s="164"/>
    </row>
    <row r="264" ht="15.75" customHeight="1">
      <c r="A264" s="254"/>
      <c r="B264" s="255"/>
      <c r="C264" s="255"/>
      <c r="D264" s="255"/>
      <c r="E264" s="255"/>
      <c r="F264" s="255"/>
      <c r="G264" s="255"/>
      <c r="H264" s="255"/>
      <c r="I264" s="255"/>
      <c r="J264" s="254"/>
      <c r="K264" s="255"/>
      <c r="L264" s="255"/>
      <c r="M264" s="255"/>
      <c r="N264" s="256"/>
      <c r="O264" s="255"/>
      <c r="P264" s="255"/>
      <c r="Q264" s="257"/>
      <c r="R264" s="255"/>
      <c r="S264" s="255"/>
      <c r="T264" s="257"/>
      <c r="U264" s="257"/>
      <c r="V264" s="256"/>
      <c r="W264" s="257"/>
      <c r="X264" s="157"/>
      <c r="Y264" s="257"/>
      <c r="Z264" s="257"/>
      <c r="AA264" s="257"/>
      <c r="AB264" s="257"/>
      <c r="AC264" s="257"/>
      <c r="AD264" s="254"/>
      <c r="AE264" s="164"/>
    </row>
    <row r="265" ht="15.75" customHeight="1">
      <c r="A265" s="254"/>
      <c r="B265" s="255"/>
      <c r="C265" s="255"/>
      <c r="D265" s="255"/>
      <c r="E265" s="255"/>
      <c r="F265" s="255"/>
      <c r="G265" s="255"/>
      <c r="H265" s="255"/>
      <c r="I265" s="255"/>
      <c r="J265" s="254"/>
      <c r="K265" s="255"/>
      <c r="L265" s="255"/>
      <c r="M265" s="255"/>
      <c r="N265" s="256"/>
      <c r="O265" s="255"/>
      <c r="P265" s="255"/>
      <c r="Q265" s="257"/>
      <c r="R265" s="255"/>
      <c r="S265" s="255"/>
      <c r="T265" s="257"/>
      <c r="U265" s="257"/>
      <c r="V265" s="256"/>
      <c r="W265" s="257"/>
      <c r="X265" s="157"/>
      <c r="Y265" s="257"/>
      <c r="Z265" s="257"/>
      <c r="AA265" s="257"/>
      <c r="AB265" s="257"/>
      <c r="AC265" s="257"/>
      <c r="AD265" s="254"/>
      <c r="AE265" s="164"/>
    </row>
    <row r="266" ht="15.75" customHeight="1">
      <c r="A266" s="254"/>
      <c r="B266" s="255"/>
      <c r="C266" s="255"/>
      <c r="D266" s="255"/>
      <c r="E266" s="255"/>
      <c r="F266" s="255"/>
      <c r="G266" s="255"/>
      <c r="H266" s="255"/>
      <c r="I266" s="255"/>
      <c r="J266" s="254"/>
      <c r="K266" s="255"/>
      <c r="L266" s="255"/>
      <c r="M266" s="255"/>
      <c r="N266" s="256"/>
      <c r="O266" s="255"/>
      <c r="P266" s="255"/>
      <c r="Q266" s="257"/>
      <c r="R266" s="255"/>
      <c r="S266" s="255"/>
      <c r="T266" s="257"/>
      <c r="U266" s="257"/>
      <c r="V266" s="256"/>
      <c r="W266" s="257"/>
      <c r="X266" s="157"/>
      <c r="Y266" s="257"/>
      <c r="Z266" s="257"/>
      <c r="AA266" s="257"/>
      <c r="AB266" s="257"/>
      <c r="AC266" s="257"/>
      <c r="AD266" s="254"/>
      <c r="AE266" s="164"/>
    </row>
    <row r="267" ht="15.75" customHeight="1">
      <c r="A267" s="254"/>
      <c r="B267" s="255"/>
      <c r="C267" s="255"/>
      <c r="D267" s="255"/>
      <c r="E267" s="255"/>
      <c r="F267" s="255"/>
      <c r="G267" s="255"/>
      <c r="H267" s="255"/>
      <c r="I267" s="255"/>
      <c r="J267" s="254"/>
      <c r="K267" s="255"/>
      <c r="L267" s="255"/>
      <c r="M267" s="255"/>
      <c r="N267" s="256"/>
      <c r="O267" s="255"/>
      <c r="P267" s="255"/>
      <c r="Q267" s="257"/>
      <c r="R267" s="255"/>
      <c r="S267" s="255"/>
      <c r="T267" s="257"/>
      <c r="U267" s="257"/>
      <c r="V267" s="256"/>
      <c r="W267" s="257"/>
      <c r="X267" s="157"/>
      <c r="Y267" s="257"/>
      <c r="Z267" s="257"/>
      <c r="AA267" s="257"/>
      <c r="AB267" s="257"/>
      <c r="AC267" s="257"/>
      <c r="AD267" s="254"/>
      <c r="AE267" s="164"/>
    </row>
    <row r="268" ht="15.75" customHeight="1">
      <c r="A268" s="254"/>
      <c r="B268" s="255"/>
      <c r="C268" s="255"/>
      <c r="D268" s="255"/>
      <c r="E268" s="255"/>
      <c r="F268" s="255"/>
      <c r="G268" s="255"/>
      <c r="H268" s="255"/>
      <c r="I268" s="255"/>
      <c r="J268" s="254"/>
      <c r="K268" s="255"/>
      <c r="L268" s="255"/>
      <c r="M268" s="255"/>
      <c r="N268" s="256"/>
      <c r="O268" s="255"/>
      <c r="P268" s="255"/>
      <c r="Q268" s="257"/>
      <c r="R268" s="255"/>
      <c r="S268" s="255"/>
      <c r="T268" s="257"/>
      <c r="U268" s="257"/>
      <c r="V268" s="256"/>
      <c r="W268" s="257"/>
      <c r="X268" s="157"/>
      <c r="Y268" s="257"/>
      <c r="Z268" s="257"/>
      <c r="AA268" s="257"/>
      <c r="AB268" s="257"/>
      <c r="AC268" s="257"/>
      <c r="AD268" s="254"/>
      <c r="AE268" s="164"/>
    </row>
    <row r="269" ht="15.75" customHeight="1">
      <c r="A269" s="254"/>
      <c r="B269" s="255"/>
      <c r="C269" s="255"/>
      <c r="D269" s="255"/>
      <c r="E269" s="255"/>
      <c r="F269" s="255"/>
      <c r="G269" s="255"/>
      <c r="H269" s="255"/>
      <c r="I269" s="255"/>
      <c r="J269" s="254"/>
      <c r="K269" s="255"/>
      <c r="L269" s="255"/>
      <c r="M269" s="255"/>
      <c r="N269" s="256"/>
      <c r="O269" s="255"/>
      <c r="P269" s="255"/>
      <c r="Q269" s="257"/>
      <c r="R269" s="255"/>
      <c r="S269" s="255"/>
      <c r="T269" s="257"/>
      <c r="U269" s="257"/>
      <c r="V269" s="256"/>
      <c r="W269" s="257"/>
      <c r="X269" s="157"/>
      <c r="Y269" s="257"/>
      <c r="Z269" s="257"/>
      <c r="AA269" s="257"/>
      <c r="AB269" s="257"/>
      <c r="AC269" s="257"/>
      <c r="AD269" s="254"/>
      <c r="AE269" s="164"/>
    </row>
    <row r="270" ht="15.75" customHeight="1">
      <c r="A270" s="254"/>
      <c r="B270" s="255"/>
      <c r="C270" s="255"/>
      <c r="D270" s="255"/>
      <c r="E270" s="255"/>
      <c r="F270" s="255"/>
      <c r="G270" s="255"/>
      <c r="H270" s="255"/>
      <c r="I270" s="255"/>
      <c r="J270" s="254"/>
      <c r="K270" s="255"/>
      <c r="L270" s="255"/>
      <c r="M270" s="255"/>
      <c r="N270" s="256"/>
      <c r="O270" s="255"/>
      <c r="P270" s="255"/>
      <c r="Q270" s="257"/>
      <c r="R270" s="255"/>
      <c r="S270" s="255"/>
      <c r="T270" s="257"/>
      <c r="U270" s="257"/>
      <c r="V270" s="256"/>
      <c r="W270" s="257"/>
      <c r="X270" s="157"/>
      <c r="Y270" s="257"/>
      <c r="Z270" s="257"/>
      <c r="AA270" s="257"/>
      <c r="AB270" s="257"/>
      <c r="AC270" s="257"/>
      <c r="AD270" s="254"/>
      <c r="AE270" s="164"/>
    </row>
    <row r="271" ht="15.75" customHeight="1">
      <c r="A271" s="254"/>
      <c r="B271" s="255"/>
      <c r="C271" s="255"/>
      <c r="D271" s="255"/>
      <c r="E271" s="255"/>
      <c r="F271" s="255"/>
      <c r="G271" s="255"/>
      <c r="H271" s="255"/>
      <c r="I271" s="255"/>
      <c r="J271" s="254"/>
      <c r="K271" s="255"/>
      <c r="L271" s="255"/>
      <c r="M271" s="255"/>
      <c r="N271" s="256"/>
      <c r="O271" s="255"/>
      <c r="P271" s="255"/>
      <c r="Q271" s="257"/>
      <c r="R271" s="255"/>
      <c r="S271" s="255"/>
      <c r="T271" s="257"/>
      <c r="U271" s="257"/>
      <c r="V271" s="256"/>
      <c r="W271" s="257"/>
      <c r="X271" s="157"/>
      <c r="Y271" s="257"/>
      <c r="Z271" s="257"/>
      <c r="AA271" s="257"/>
      <c r="AB271" s="257"/>
      <c r="AC271" s="257"/>
      <c r="AD271" s="254"/>
      <c r="AE271" s="164"/>
    </row>
    <row r="272" ht="15.75" customHeight="1">
      <c r="A272" s="254"/>
      <c r="B272" s="255"/>
      <c r="C272" s="255"/>
      <c r="D272" s="255"/>
      <c r="E272" s="255"/>
      <c r="F272" s="255"/>
      <c r="G272" s="255"/>
      <c r="H272" s="255"/>
      <c r="I272" s="255"/>
      <c r="J272" s="254"/>
      <c r="K272" s="255"/>
      <c r="L272" s="255"/>
      <c r="M272" s="255"/>
      <c r="N272" s="256"/>
      <c r="O272" s="255"/>
      <c r="P272" s="255"/>
      <c r="Q272" s="257"/>
      <c r="R272" s="255"/>
      <c r="S272" s="255"/>
      <c r="T272" s="257"/>
      <c r="U272" s="257"/>
      <c r="V272" s="256"/>
      <c r="W272" s="257"/>
      <c r="X272" s="157"/>
      <c r="Y272" s="257"/>
      <c r="Z272" s="257"/>
      <c r="AA272" s="257"/>
      <c r="AB272" s="257"/>
      <c r="AC272" s="257"/>
      <c r="AD272" s="254"/>
      <c r="AE272" s="164"/>
    </row>
    <row r="273" ht="15.75" customHeight="1">
      <c r="A273" s="254"/>
      <c r="B273" s="255"/>
      <c r="C273" s="255"/>
      <c r="D273" s="255"/>
      <c r="E273" s="255"/>
      <c r="F273" s="255"/>
      <c r="G273" s="255"/>
      <c r="H273" s="255"/>
      <c r="I273" s="255"/>
      <c r="J273" s="254"/>
      <c r="K273" s="255"/>
      <c r="L273" s="255"/>
      <c r="M273" s="255"/>
      <c r="N273" s="256"/>
      <c r="O273" s="255"/>
      <c r="P273" s="255"/>
      <c r="Q273" s="257"/>
      <c r="R273" s="255"/>
      <c r="S273" s="255"/>
      <c r="T273" s="257"/>
      <c r="U273" s="257"/>
      <c r="V273" s="256"/>
      <c r="W273" s="257"/>
      <c r="X273" s="157"/>
      <c r="Y273" s="257"/>
      <c r="Z273" s="257"/>
      <c r="AA273" s="257"/>
      <c r="AB273" s="257"/>
      <c r="AC273" s="257"/>
      <c r="AD273" s="254"/>
      <c r="AE273" s="164"/>
    </row>
    <row r="274" ht="15.75" customHeight="1">
      <c r="A274" s="254"/>
      <c r="B274" s="255"/>
      <c r="C274" s="255"/>
      <c r="D274" s="255"/>
      <c r="E274" s="255"/>
      <c r="F274" s="255"/>
      <c r="G274" s="255"/>
      <c r="H274" s="255"/>
      <c r="I274" s="255"/>
      <c r="J274" s="254"/>
      <c r="K274" s="255"/>
      <c r="L274" s="255"/>
      <c r="M274" s="255"/>
      <c r="N274" s="256"/>
      <c r="O274" s="255"/>
      <c r="P274" s="255"/>
      <c r="Q274" s="257"/>
      <c r="R274" s="255"/>
      <c r="S274" s="255"/>
      <c r="T274" s="257"/>
      <c r="U274" s="257"/>
      <c r="V274" s="256"/>
      <c r="W274" s="257"/>
      <c r="X274" s="157"/>
      <c r="Y274" s="257"/>
      <c r="Z274" s="257"/>
      <c r="AA274" s="257"/>
      <c r="AB274" s="257"/>
      <c r="AC274" s="257"/>
      <c r="AD274" s="254"/>
      <c r="AE274" s="164"/>
    </row>
    <row r="275" ht="15.75" customHeight="1">
      <c r="A275" s="254"/>
      <c r="B275" s="255"/>
      <c r="C275" s="255"/>
      <c r="D275" s="255"/>
      <c r="E275" s="255"/>
      <c r="F275" s="255"/>
      <c r="G275" s="255"/>
      <c r="H275" s="255"/>
      <c r="I275" s="255"/>
      <c r="J275" s="254"/>
      <c r="K275" s="255"/>
      <c r="L275" s="255"/>
      <c r="M275" s="255"/>
      <c r="N275" s="256"/>
      <c r="O275" s="255"/>
      <c r="P275" s="255"/>
      <c r="Q275" s="257"/>
      <c r="R275" s="255"/>
      <c r="S275" s="255"/>
      <c r="T275" s="257"/>
      <c r="U275" s="257"/>
      <c r="V275" s="256"/>
      <c r="W275" s="257"/>
      <c r="X275" s="157"/>
      <c r="Y275" s="257"/>
      <c r="Z275" s="257"/>
      <c r="AA275" s="257"/>
      <c r="AB275" s="257"/>
      <c r="AC275" s="257"/>
      <c r="AD275" s="254"/>
      <c r="AE275" s="164"/>
    </row>
    <row r="276" ht="15.75" customHeight="1">
      <c r="A276" s="254"/>
      <c r="B276" s="255"/>
      <c r="C276" s="255"/>
      <c r="D276" s="255"/>
      <c r="E276" s="255"/>
      <c r="F276" s="255"/>
      <c r="G276" s="255"/>
      <c r="H276" s="255"/>
      <c r="I276" s="255"/>
      <c r="J276" s="254"/>
      <c r="K276" s="255"/>
      <c r="L276" s="255"/>
      <c r="M276" s="255"/>
      <c r="N276" s="256"/>
      <c r="O276" s="255"/>
      <c r="P276" s="255"/>
      <c r="Q276" s="257"/>
      <c r="R276" s="255"/>
      <c r="S276" s="255"/>
      <c r="T276" s="257"/>
      <c r="U276" s="257"/>
      <c r="V276" s="256"/>
      <c r="W276" s="257"/>
      <c r="X276" s="157"/>
      <c r="Y276" s="257"/>
      <c r="Z276" s="257"/>
      <c r="AA276" s="257"/>
      <c r="AB276" s="257"/>
      <c r="AC276" s="257"/>
      <c r="AD276" s="254"/>
      <c r="AE276" s="164"/>
    </row>
    <row r="277" ht="15.75" customHeight="1">
      <c r="A277" s="254"/>
      <c r="B277" s="255"/>
      <c r="C277" s="255"/>
      <c r="D277" s="255"/>
      <c r="E277" s="255"/>
      <c r="F277" s="255"/>
      <c r="G277" s="255"/>
      <c r="H277" s="255"/>
      <c r="I277" s="255"/>
      <c r="J277" s="254"/>
      <c r="K277" s="255"/>
      <c r="L277" s="255"/>
      <c r="M277" s="255"/>
      <c r="N277" s="256"/>
      <c r="O277" s="255"/>
      <c r="P277" s="255"/>
      <c r="Q277" s="257"/>
      <c r="R277" s="255"/>
      <c r="S277" s="255"/>
      <c r="T277" s="257"/>
      <c r="U277" s="257"/>
      <c r="V277" s="256"/>
      <c r="W277" s="257"/>
      <c r="X277" s="157"/>
      <c r="Y277" s="257"/>
      <c r="Z277" s="257"/>
      <c r="AA277" s="257"/>
      <c r="AB277" s="257"/>
      <c r="AC277" s="257"/>
      <c r="AD277" s="254"/>
      <c r="AE277" s="164"/>
    </row>
    <row r="278" ht="15.75" customHeight="1">
      <c r="A278" s="254"/>
      <c r="B278" s="255"/>
      <c r="C278" s="255"/>
      <c r="D278" s="255"/>
      <c r="E278" s="255"/>
      <c r="F278" s="255"/>
      <c r="G278" s="255"/>
      <c r="H278" s="255"/>
      <c r="I278" s="255"/>
      <c r="J278" s="254"/>
      <c r="K278" s="255"/>
      <c r="L278" s="255"/>
      <c r="M278" s="255"/>
      <c r="N278" s="256"/>
      <c r="O278" s="255"/>
      <c r="P278" s="255"/>
      <c r="Q278" s="257"/>
      <c r="R278" s="255"/>
      <c r="S278" s="255"/>
      <c r="T278" s="257"/>
      <c r="U278" s="257"/>
      <c r="V278" s="256"/>
      <c r="W278" s="257"/>
      <c r="X278" s="157"/>
      <c r="Y278" s="257"/>
      <c r="Z278" s="257"/>
      <c r="AA278" s="257"/>
      <c r="AB278" s="257"/>
      <c r="AC278" s="257"/>
      <c r="AD278" s="254"/>
      <c r="AE278" s="164"/>
    </row>
    <row r="279" ht="15.75" customHeight="1">
      <c r="A279" s="254"/>
      <c r="B279" s="255"/>
      <c r="C279" s="255"/>
      <c r="D279" s="255"/>
      <c r="E279" s="255"/>
      <c r="F279" s="255"/>
      <c r="G279" s="255"/>
      <c r="H279" s="255"/>
      <c r="I279" s="255"/>
      <c r="J279" s="254"/>
      <c r="K279" s="255"/>
      <c r="L279" s="255"/>
      <c r="M279" s="255"/>
      <c r="N279" s="256"/>
      <c r="O279" s="255"/>
      <c r="P279" s="255"/>
      <c r="Q279" s="257"/>
      <c r="R279" s="255"/>
      <c r="S279" s="255"/>
      <c r="T279" s="257"/>
      <c r="U279" s="257"/>
      <c r="V279" s="256"/>
      <c r="W279" s="257"/>
      <c r="X279" s="157"/>
      <c r="Y279" s="257"/>
      <c r="Z279" s="257"/>
      <c r="AA279" s="257"/>
      <c r="AB279" s="257"/>
      <c r="AC279" s="257"/>
      <c r="AD279" s="254"/>
      <c r="AE279" s="164"/>
    </row>
    <row r="280" ht="15.75" customHeight="1">
      <c r="A280" s="254"/>
      <c r="B280" s="255"/>
      <c r="C280" s="255"/>
      <c r="D280" s="255"/>
      <c r="E280" s="255"/>
      <c r="F280" s="255"/>
      <c r="G280" s="255"/>
      <c r="H280" s="255"/>
      <c r="I280" s="255"/>
      <c r="J280" s="254"/>
      <c r="K280" s="255"/>
      <c r="L280" s="255"/>
      <c r="M280" s="255"/>
      <c r="N280" s="256"/>
      <c r="O280" s="255"/>
      <c r="P280" s="255"/>
      <c r="Q280" s="257"/>
      <c r="R280" s="255"/>
      <c r="S280" s="255"/>
      <c r="T280" s="257"/>
      <c r="U280" s="257"/>
      <c r="V280" s="256"/>
      <c r="W280" s="257"/>
      <c r="X280" s="157"/>
      <c r="Y280" s="257"/>
      <c r="Z280" s="257"/>
      <c r="AA280" s="257"/>
      <c r="AB280" s="257"/>
      <c r="AC280" s="257"/>
      <c r="AD280" s="254"/>
      <c r="AE280" s="164"/>
    </row>
    <row r="281" ht="15.75" customHeight="1">
      <c r="A281" s="254"/>
      <c r="B281" s="255"/>
      <c r="C281" s="255"/>
      <c r="D281" s="255"/>
      <c r="E281" s="255"/>
      <c r="F281" s="255"/>
      <c r="G281" s="255"/>
      <c r="H281" s="255"/>
      <c r="I281" s="255"/>
      <c r="J281" s="254"/>
      <c r="K281" s="255"/>
      <c r="L281" s="255"/>
      <c r="M281" s="255"/>
      <c r="N281" s="256"/>
      <c r="O281" s="255"/>
      <c r="P281" s="255"/>
      <c r="Q281" s="257"/>
      <c r="R281" s="255"/>
      <c r="S281" s="255"/>
      <c r="T281" s="257"/>
      <c r="U281" s="257"/>
      <c r="V281" s="256"/>
      <c r="W281" s="257"/>
      <c r="X281" s="157"/>
      <c r="Y281" s="257"/>
      <c r="Z281" s="257"/>
      <c r="AA281" s="257"/>
      <c r="AB281" s="257"/>
      <c r="AC281" s="257"/>
      <c r="AD281" s="254"/>
      <c r="AE281" s="164"/>
    </row>
    <row r="282" ht="15.75" customHeight="1">
      <c r="A282" s="254"/>
      <c r="B282" s="255"/>
      <c r="C282" s="255"/>
      <c r="D282" s="255"/>
      <c r="E282" s="255"/>
      <c r="F282" s="255"/>
      <c r="G282" s="255"/>
      <c r="H282" s="255"/>
      <c r="I282" s="255"/>
      <c r="J282" s="254"/>
      <c r="K282" s="255"/>
      <c r="L282" s="255"/>
      <c r="M282" s="255"/>
      <c r="N282" s="256"/>
      <c r="O282" s="255"/>
      <c r="P282" s="255"/>
      <c r="Q282" s="257"/>
      <c r="R282" s="255"/>
      <c r="S282" s="255"/>
      <c r="T282" s="257"/>
      <c r="U282" s="257"/>
      <c r="V282" s="256"/>
      <c r="W282" s="257"/>
      <c r="X282" s="157"/>
      <c r="Y282" s="257"/>
      <c r="Z282" s="257"/>
      <c r="AA282" s="257"/>
      <c r="AB282" s="257"/>
      <c r="AC282" s="257"/>
      <c r="AD282" s="254"/>
      <c r="AE282" s="164"/>
    </row>
    <row r="283" ht="15.75" customHeight="1">
      <c r="A283" s="254"/>
      <c r="B283" s="255"/>
      <c r="C283" s="255"/>
      <c r="D283" s="255"/>
      <c r="E283" s="255"/>
      <c r="F283" s="255"/>
      <c r="G283" s="255"/>
      <c r="H283" s="255"/>
      <c r="I283" s="255"/>
      <c r="J283" s="254"/>
      <c r="K283" s="255"/>
      <c r="L283" s="255"/>
      <c r="M283" s="255"/>
      <c r="N283" s="256"/>
      <c r="O283" s="255"/>
      <c r="P283" s="255"/>
      <c r="Q283" s="257"/>
      <c r="R283" s="255"/>
      <c r="S283" s="255"/>
      <c r="T283" s="257"/>
      <c r="U283" s="257"/>
      <c r="V283" s="256"/>
      <c r="W283" s="257"/>
      <c r="X283" s="157"/>
      <c r="Y283" s="257"/>
      <c r="Z283" s="257"/>
      <c r="AA283" s="257"/>
      <c r="AB283" s="257"/>
      <c r="AC283" s="257"/>
      <c r="AD283" s="254"/>
      <c r="AE283" s="164"/>
    </row>
    <row r="284" ht="15.75" customHeight="1">
      <c r="A284" s="254"/>
      <c r="B284" s="255"/>
      <c r="C284" s="255"/>
      <c r="D284" s="255"/>
      <c r="E284" s="255"/>
      <c r="F284" s="255"/>
      <c r="G284" s="255"/>
      <c r="H284" s="255"/>
      <c r="I284" s="255"/>
      <c r="J284" s="254"/>
      <c r="K284" s="255"/>
      <c r="L284" s="255"/>
      <c r="M284" s="255"/>
      <c r="N284" s="256"/>
      <c r="O284" s="255"/>
      <c r="P284" s="255"/>
      <c r="Q284" s="257"/>
      <c r="R284" s="255"/>
      <c r="S284" s="255"/>
      <c r="T284" s="257"/>
      <c r="U284" s="257"/>
      <c r="V284" s="256"/>
      <c r="W284" s="257"/>
      <c r="X284" s="157"/>
      <c r="Y284" s="257"/>
      <c r="Z284" s="257"/>
      <c r="AA284" s="257"/>
      <c r="AB284" s="257"/>
      <c r="AC284" s="257"/>
      <c r="AD284" s="254"/>
      <c r="AE284" s="164"/>
    </row>
    <row r="285" ht="15.75" customHeight="1">
      <c r="A285" s="254"/>
      <c r="B285" s="255"/>
      <c r="C285" s="255"/>
      <c r="D285" s="255"/>
      <c r="E285" s="255"/>
      <c r="F285" s="255"/>
      <c r="G285" s="255"/>
      <c r="H285" s="255"/>
      <c r="I285" s="255"/>
      <c r="J285" s="254"/>
      <c r="K285" s="255"/>
      <c r="L285" s="255"/>
      <c r="M285" s="255"/>
      <c r="N285" s="256"/>
      <c r="O285" s="255"/>
      <c r="P285" s="255"/>
      <c r="Q285" s="257"/>
      <c r="R285" s="255"/>
      <c r="S285" s="255"/>
      <c r="T285" s="257"/>
      <c r="U285" s="257"/>
      <c r="V285" s="256"/>
      <c r="W285" s="257"/>
      <c r="X285" s="157"/>
      <c r="Y285" s="257"/>
      <c r="Z285" s="257"/>
      <c r="AA285" s="257"/>
      <c r="AB285" s="257"/>
      <c r="AC285" s="257"/>
      <c r="AD285" s="254"/>
      <c r="AE285" s="164"/>
    </row>
    <row r="286" ht="15.75" customHeight="1">
      <c r="A286" s="254"/>
      <c r="B286" s="255"/>
      <c r="C286" s="255"/>
      <c r="D286" s="255"/>
      <c r="E286" s="255"/>
      <c r="F286" s="255"/>
      <c r="G286" s="255"/>
      <c r="H286" s="255"/>
      <c r="I286" s="255"/>
      <c r="J286" s="254"/>
      <c r="K286" s="255"/>
      <c r="L286" s="255"/>
      <c r="M286" s="255"/>
      <c r="N286" s="256"/>
      <c r="O286" s="255"/>
      <c r="P286" s="255"/>
      <c r="Q286" s="257"/>
      <c r="R286" s="255"/>
      <c r="S286" s="255"/>
      <c r="T286" s="257"/>
      <c r="U286" s="257"/>
      <c r="V286" s="256"/>
      <c r="W286" s="257"/>
      <c r="X286" s="157"/>
      <c r="Y286" s="257"/>
      <c r="Z286" s="257"/>
      <c r="AA286" s="257"/>
      <c r="AB286" s="257"/>
      <c r="AC286" s="257"/>
      <c r="AD286" s="254"/>
      <c r="AE286" s="164"/>
    </row>
    <row r="287" ht="15.75" customHeight="1">
      <c r="A287" s="254"/>
      <c r="B287" s="255"/>
      <c r="C287" s="255"/>
      <c r="D287" s="255"/>
      <c r="E287" s="255"/>
      <c r="F287" s="255"/>
      <c r="G287" s="255"/>
      <c r="H287" s="255"/>
      <c r="I287" s="255"/>
      <c r="J287" s="254"/>
      <c r="K287" s="255"/>
      <c r="L287" s="255"/>
      <c r="M287" s="255"/>
      <c r="N287" s="256"/>
      <c r="O287" s="255"/>
      <c r="P287" s="255"/>
      <c r="Q287" s="257"/>
      <c r="R287" s="255"/>
      <c r="S287" s="255"/>
      <c r="T287" s="257"/>
      <c r="U287" s="257"/>
      <c r="V287" s="256"/>
      <c r="W287" s="257"/>
      <c r="X287" s="157"/>
      <c r="Y287" s="257"/>
      <c r="Z287" s="257"/>
      <c r="AA287" s="257"/>
      <c r="AB287" s="257"/>
      <c r="AC287" s="257"/>
      <c r="AD287" s="254"/>
      <c r="AE287" s="164"/>
    </row>
    <row r="288" ht="15.75" customHeight="1">
      <c r="A288" s="254"/>
      <c r="B288" s="255"/>
      <c r="C288" s="255"/>
      <c r="D288" s="255"/>
      <c r="E288" s="255"/>
      <c r="F288" s="255"/>
      <c r="G288" s="255"/>
      <c r="H288" s="255"/>
      <c r="I288" s="255"/>
      <c r="J288" s="254"/>
      <c r="K288" s="255"/>
      <c r="L288" s="255"/>
      <c r="M288" s="255"/>
      <c r="N288" s="256"/>
      <c r="O288" s="255"/>
      <c r="P288" s="255"/>
      <c r="Q288" s="257"/>
      <c r="R288" s="255"/>
      <c r="S288" s="255"/>
      <c r="T288" s="257"/>
      <c r="U288" s="257"/>
      <c r="V288" s="256"/>
      <c r="W288" s="257"/>
      <c r="X288" s="157"/>
      <c r="Y288" s="257"/>
      <c r="Z288" s="257"/>
      <c r="AA288" s="257"/>
      <c r="AB288" s="257"/>
      <c r="AC288" s="257"/>
      <c r="AD288" s="254"/>
      <c r="AE288" s="164"/>
    </row>
    <row r="289" ht="15.75" customHeight="1">
      <c r="A289" s="254"/>
      <c r="B289" s="255"/>
      <c r="C289" s="255"/>
      <c r="D289" s="255"/>
      <c r="E289" s="255"/>
      <c r="F289" s="255"/>
      <c r="G289" s="255"/>
      <c r="H289" s="255"/>
      <c r="I289" s="255"/>
      <c r="J289" s="254"/>
      <c r="K289" s="255"/>
      <c r="L289" s="255"/>
      <c r="M289" s="255"/>
      <c r="N289" s="256"/>
      <c r="O289" s="255"/>
      <c r="P289" s="255"/>
      <c r="Q289" s="257"/>
      <c r="R289" s="255"/>
      <c r="S289" s="255"/>
      <c r="T289" s="257"/>
      <c r="U289" s="257"/>
      <c r="V289" s="256"/>
      <c r="W289" s="257"/>
      <c r="X289" s="157"/>
      <c r="Y289" s="257"/>
      <c r="Z289" s="257"/>
      <c r="AA289" s="257"/>
      <c r="AB289" s="257"/>
      <c r="AC289" s="257"/>
      <c r="AD289" s="254"/>
      <c r="AE289" s="164"/>
    </row>
    <row r="290" ht="15.75" customHeight="1">
      <c r="A290" s="254"/>
      <c r="B290" s="255"/>
      <c r="C290" s="255"/>
      <c r="D290" s="255"/>
      <c r="E290" s="255"/>
      <c r="F290" s="255"/>
      <c r="G290" s="255"/>
      <c r="H290" s="255"/>
      <c r="I290" s="255"/>
      <c r="J290" s="254"/>
      <c r="K290" s="255"/>
      <c r="L290" s="255"/>
      <c r="M290" s="255"/>
      <c r="N290" s="256"/>
      <c r="O290" s="255"/>
      <c r="P290" s="255"/>
      <c r="Q290" s="257"/>
      <c r="R290" s="255"/>
      <c r="S290" s="255"/>
      <c r="T290" s="257"/>
      <c r="U290" s="257"/>
      <c r="V290" s="256"/>
      <c r="W290" s="257"/>
      <c r="X290" s="157"/>
      <c r="Y290" s="257"/>
      <c r="Z290" s="257"/>
      <c r="AA290" s="257"/>
      <c r="AB290" s="257"/>
      <c r="AC290" s="257"/>
      <c r="AD290" s="254"/>
      <c r="AE290" s="164"/>
    </row>
    <row r="291" ht="15.75" customHeight="1">
      <c r="A291" s="254"/>
      <c r="B291" s="255"/>
      <c r="C291" s="255"/>
      <c r="D291" s="255"/>
      <c r="E291" s="255"/>
      <c r="F291" s="255"/>
      <c r="G291" s="255"/>
      <c r="H291" s="255"/>
      <c r="I291" s="255"/>
      <c r="J291" s="254"/>
      <c r="K291" s="255"/>
      <c r="L291" s="255"/>
      <c r="M291" s="255"/>
      <c r="N291" s="256"/>
      <c r="O291" s="255"/>
      <c r="P291" s="255"/>
      <c r="Q291" s="257"/>
      <c r="R291" s="255"/>
      <c r="S291" s="255"/>
      <c r="T291" s="257"/>
      <c r="U291" s="257"/>
      <c r="V291" s="256"/>
      <c r="W291" s="257"/>
      <c r="X291" s="157"/>
      <c r="Y291" s="257"/>
      <c r="Z291" s="257"/>
      <c r="AA291" s="257"/>
      <c r="AB291" s="257"/>
      <c r="AC291" s="257"/>
      <c r="AD291" s="254"/>
      <c r="AE291" s="164"/>
    </row>
    <row r="292" ht="15.75" customHeight="1">
      <c r="A292" s="254"/>
      <c r="B292" s="255"/>
      <c r="C292" s="255"/>
      <c r="D292" s="255"/>
      <c r="E292" s="255"/>
      <c r="F292" s="255"/>
      <c r="G292" s="255"/>
      <c r="H292" s="255"/>
      <c r="I292" s="255"/>
      <c r="J292" s="254"/>
      <c r="K292" s="255"/>
      <c r="L292" s="255"/>
      <c r="M292" s="255"/>
      <c r="N292" s="256"/>
      <c r="O292" s="255"/>
      <c r="P292" s="255"/>
      <c r="Q292" s="257"/>
      <c r="R292" s="255"/>
      <c r="S292" s="255"/>
      <c r="T292" s="257"/>
      <c r="U292" s="257"/>
      <c r="V292" s="256"/>
      <c r="W292" s="257"/>
      <c r="X292" s="157"/>
      <c r="Y292" s="257"/>
      <c r="Z292" s="257"/>
      <c r="AA292" s="257"/>
      <c r="AB292" s="257"/>
      <c r="AC292" s="257"/>
      <c r="AD292" s="254"/>
      <c r="AE292" s="164"/>
    </row>
    <row r="293" ht="15.75" customHeight="1">
      <c r="A293" s="254"/>
      <c r="B293" s="255"/>
      <c r="C293" s="255"/>
      <c r="D293" s="255"/>
      <c r="E293" s="255"/>
      <c r="F293" s="255"/>
      <c r="G293" s="255"/>
      <c r="H293" s="255"/>
      <c r="I293" s="255"/>
      <c r="J293" s="254"/>
      <c r="K293" s="255"/>
      <c r="L293" s="255"/>
      <c r="M293" s="255"/>
      <c r="N293" s="256"/>
      <c r="O293" s="255"/>
      <c r="P293" s="255"/>
      <c r="Q293" s="257"/>
      <c r="R293" s="255"/>
      <c r="S293" s="255"/>
      <c r="T293" s="257"/>
      <c r="U293" s="257"/>
      <c r="V293" s="256"/>
      <c r="W293" s="257"/>
      <c r="X293" s="157"/>
      <c r="Y293" s="257"/>
      <c r="Z293" s="257"/>
      <c r="AA293" s="257"/>
      <c r="AB293" s="257"/>
      <c r="AC293" s="257"/>
      <c r="AD293" s="254"/>
      <c r="AE293" s="164"/>
    </row>
    <row r="294" ht="15.75" customHeight="1">
      <c r="A294" s="254"/>
      <c r="B294" s="255"/>
      <c r="C294" s="255"/>
      <c r="D294" s="255"/>
      <c r="E294" s="255"/>
      <c r="F294" s="255"/>
      <c r="G294" s="255"/>
      <c r="H294" s="255"/>
      <c r="I294" s="255"/>
      <c r="J294" s="254"/>
      <c r="K294" s="255"/>
      <c r="L294" s="255"/>
      <c r="M294" s="255"/>
      <c r="N294" s="256"/>
      <c r="O294" s="255"/>
      <c r="P294" s="255"/>
      <c r="Q294" s="257"/>
      <c r="R294" s="255"/>
      <c r="S294" s="255"/>
      <c r="T294" s="257"/>
      <c r="U294" s="257"/>
      <c r="V294" s="256"/>
      <c r="W294" s="257"/>
      <c r="X294" s="157"/>
      <c r="Y294" s="257"/>
      <c r="Z294" s="257"/>
      <c r="AA294" s="257"/>
      <c r="AB294" s="257"/>
      <c r="AC294" s="257"/>
      <c r="AD294" s="254"/>
      <c r="AE294" s="164"/>
    </row>
    <row r="295" ht="15.75" customHeight="1">
      <c r="A295" s="254"/>
      <c r="B295" s="255"/>
      <c r="C295" s="255"/>
      <c r="D295" s="255"/>
      <c r="E295" s="255"/>
      <c r="F295" s="255"/>
      <c r="G295" s="255"/>
      <c r="H295" s="255"/>
      <c r="I295" s="255"/>
      <c r="J295" s="254"/>
      <c r="K295" s="255"/>
      <c r="L295" s="255"/>
      <c r="M295" s="255"/>
      <c r="N295" s="256"/>
      <c r="O295" s="255"/>
      <c r="P295" s="255"/>
      <c r="Q295" s="257"/>
      <c r="R295" s="255"/>
      <c r="S295" s="255"/>
      <c r="T295" s="257"/>
      <c r="U295" s="257"/>
      <c r="V295" s="256"/>
      <c r="W295" s="257"/>
      <c r="X295" s="157"/>
      <c r="Y295" s="257"/>
      <c r="Z295" s="257"/>
      <c r="AA295" s="257"/>
      <c r="AB295" s="257"/>
      <c r="AC295" s="257"/>
      <c r="AD295" s="254"/>
      <c r="AE295" s="164"/>
    </row>
    <row r="296" ht="15.75" customHeight="1">
      <c r="A296" s="254"/>
      <c r="B296" s="255"/>
      <c r="C296" s="255"/>
      <c r="D296" s="255"/>
      <c r="E296" s="255"/>
      <c r="F296" s="255"/>
      <c r="G296" s="255"/>
      <c r="H296" s="255"/>
      <c r="I296" s="255"/>
      <c r="J296" s="254"/>
      <c r="K296" s="255"/>
      <c r="L296" s="255"/>
      <c r="M296" s="255"/>
      <c r="N296" s="256"/>
      <c r="O296" s="255"/>
      <c r="P296" s="255"/>
      <c r="Q296" s="257"/>
      <c r="R296" s="255"/>
      <c r="S296" s="255"/>
      <c r="T296" s="257"/>
      <c r="U296" s="257"/>
      <c r="V296" s="256"/>
      <c r="W296" s="257"/>
      <c r="X296" s="157"/>
      <c r="Y296" s="257"/>
      <c r="Z296" s="257"/>
      <c r="AA296" s="257"/>
      <c r="AB296" s="257"/>
      <c r="AC296" s="257"/>
      <c r="AD296" s="254"/>
      <c r="AE296" s="164"/>
    </row>
    <row r="297" ht="15.75" customHeight="1">
      <c r="A297" s="254"/>
      <c r="B297" s="255"/>
      <c r="C297" s="255"/>
      <c r="D297" s="255"/>
      <c r="E297" s="255"/>
      <c r="F297" s="255"/>
      <c r="G297" s="255"/>
      <c r="H297" s="255"/>
      <c r="I297" s="255"/>
      <c r="J297" s="254"/>
      <c r="K297" s="255"/>
      <c r="L297" s="255"/>
      <c r="M297" s="255"/>
      <c r="N297" s="256"/>
      <c r="O297" s="255"/>
      <c r="P297" s="255"/>
      <c r="Q297" s="257"/>
      <c r="R297" s="255"/>
      <c r="S297" s="255"/>
      <c r="T297" s="257"/>
      <c r="U297" s="257"/>
      <c r="V297" s="256"/>
      <c r="W297" s="257"/>
      <c r="X297" s="157"/>
      <c r="Y297" s="257"/>
      <c r="Z297" s="257"/>
      <c r="AA297" s="257"/>
      <c r="AB297" s="257"/>
      <c r="AC297" s="257"/>
      <c r="AD297" s="254"/>
      <c r="AE297" s="164"/>
    </row>
    <row r="298" ht="15.75" customHeight="1">
      <c r="A298" s="254"/>
      <c r="B298" s="255"/>
      <c r="C298" s="255"/>
      <c r="D298" s="255"/>
      <c r="E298" s="255"/>
      <c r="F298" s="255"/>
      <c r="G298" s="255"/>
      <c r="H298" s="255"/>
      <c r="I298" s="255"/>
      <c r="J298" s="254"/>
      <c r="K298" s="255"/>
      <c r="L298" s="255"/>
      <c r="M298" s="255"/>
      <c r="N298" s="256"/>
      <c r="O298" s="255"/>
      <c r="P298" s="255"/>
      <c r="Q298" s="257"/>
      <c r="R298" s="255"/>
      <c r="S298" s="255"/>
      <c r="T298" s="257"/>
      <c r="U298" s="257"/>
      <c r="V298" s="256"/>
      <c r="W298" s="257"/>
      <c r="X298" s="157"/>
      <c r="Y298" s="257"/>
      <c r="Z298" s="257"/>
      <c r="AA298" s="257"/>
      <c r="AB298" s="257"/>
      <c r="AC298" s="257"/>
      <c r="AD298" s="254"/>
      <c r="AE298" s="164"/>
    </row>
    <row r="299" ht="15.75" customHeight="1">
      <c r="A299" s="254"/>
      <c r="B299" s="255"/>
      <c r="C299" s="255"/>
      <c r="D299" s="255"/>
      <c r="E299" s="255"/>
      <c r="F299" s="255"/>
      <c r="G299" s="255"/>
      <c r="H299" s="255"/>
      <c r="I299" s="255"/>
      <c r="J299" s="254"/>
      <c r="K299" s="255"/>
      <c r="L299" s="255"/>
      <c r="M299" s="255"/>
      <c r="N299" s="256"/>
      <c r="O299" s="255"/>
      <c r="P299" s="255"/>
      <c r="Q299" s="257"/>
      <c r="R299" s="255"/>
      <c r="S299" s="255"/>
      <c r="T299" s="257"/>
      <c r="U299" s="257"/>
      <c r="V299" s="256"/>
      <c r="W299" s="257"/>
      <c r="X299" s="157"/>
      <c r="Y299" s="257"/>
      <c r="Z299" s="257"/>
      <c r="AA299" s="257"/>
      <c r="AB299" s="257"/>
      <c r="AC299" s="257"/>
      <c r="AD299" s="254"/>
      <c r="AE299" s="164"/>
    </row>
    <row r="300" ht="15.75" customHeight="1">
      <c r="A300" s="254"/>
      <c r="B300" s="255"/>
      <c r="C300" s="255"/>
      <c r="D300" s="255"/>
      <c r="E300" s="255"/>
      <c r="F300" s="255"/>
      <c r="G300" s="255"/>
      <c r="H300" s="255"/>
      <c r="I300" s="255"/>
      <c r="J300" s="254"/>
      <c r="K300" s="255"/>
      <c r="L300" s="255"/>
      <c r="M300" s="255"/>
      <c r="N300" s="256"/>
      <c r="O300" s="255"/>
      <c r="P300" s="255"/>
      <c r="Q300" s="257"/>
      <c r="R300" s="255"/>
      <c r="S300" s="255"/>
      <c r="T300" s="257"/>
      <c r="U300" s="257"/>
      <c r="V300" s="256"/>
      <c r="W300" s="257"/>
      <c r="X300" s="157"/>
      <c r="Y300" s="257"/>
      <c r="Z300" s="257"/>
      <c r="AA300" s="257"/>
      <c r="AB300" s="257"/>
      <c r="AC300" s="257"/>
      <c r="AD300" s="254"/>
      <c r="AE300" s="164"/>
    </row>
    <row r="301" ht="15.75" customHeight="1">
      <c r="A301" s="254"/>
      <c r="B301" s="255"/>
      <c r="C301" s="255"/>
      <c r="D301" s="255"/>
      <c r="E301" s="255"/>
      <c r="F301" s="255"/>
      <c r="G301" s="255"/>
      <c r="H301" s="255"/>
      <c r="I301" s="255"/>
      <c r="J301" s="254"/>
      <c r="K301" s="255"/>
      <c r="L301" s="255"/>
      <c r="M301" s="255"/>
      <c r="N301" s="256"/>
      <c r="O301" s="255"/>
      <c r="P301" s="255"/>
      <c r="Q301" s="257"/>
      <c r="R301" s="255"/>
      <c r="S301" s="255"/>
      <c r="T301" s="257"/>
      <c r="U301" s="257"/>
      <c r="V301" s="256"/>
      <c r="W301" s="257"/>
      <c r="X301" s="157"/>
      <c r="Y301" s="257"/>
      <c r="Z301" s="257"/>
      <c r="AA301" s="257"/>
      <c r="AB301" s="257"/>
      <c r="AC301" s="257"/>
      <c r="AD301" s="254"/>
      <c r="AE301" s="164"/>
    </row>
    <row r="302" ht="15.75" customHeight="1">
      <c r="A302" s="254"/>
      <c r="B302" s="255"/>
      <c r="C302" s="255"/>
      <c r="D302" s="255"/>
      <c r="E302" s="255"/>
      <c r="F302" s="255"/>
      <c r="G302" s="255"/>
      <c r="H302" s="255"/>
      <c r="I302" s="255"/>
      <c r="J302" s="254"/>
      <c r="K302" s="255"/>
      <c r="L302" s="255"/>
      <c r="M302" s="255"/>
      <c r="N302" s="256"/>
      <c r="O302" s="255"/>
      <c r="P302" s="255"/>
      <c r="Q302" s="257"/>
      <c r="R302" s="255"/>
      <c r="S302" s="255"/>
      <c r="T302" s="257"/>
      <c r="U302" s="257"/>
      <c r="V302" s="256"/>
      <c r="W302" s="257"/>
      <c r="X302" s="157"/>
      <c r="Y302" s="257"/>
      <c r="Z302" s="257"/>
      <c r="AA302" s="257"/>
      <c r="AB302" s="257"/>
      <c r="AC302" s="257"/>
      <c r="AD302" s="254"/>
      <c r="AE302" s="164"/>
    </row>
    <row r="303" ht="15.75" customHeight="1">
      <c r="A303" s="254"/>
      <c r="B303" s="255"/>
      <c r="C303" s="255"/>
      <c r="D303" s="255"/>
      <c r="E303" s="255"/>
      <c r="F303" s="255"/>
      <c r="G303" s="255"/>
      <c r="H303" s="255"/>
      <c r="I303" s="255"/>
      <c r="J303" s="254"/>
      <c r="K303" s="255"/>
      <c r="L303" s="255"/>
      <c r="M303" s="255"/>
      <c r="N303" s="256"/>
      <c r="O303" s="255"/>
      <c r="P303" s="255"/>
      <c r="Q303" s="257"/>
      <c r="R303" s="255"/>
      <c r="S303" s="255"/>
      <c r="T303" s="257"/>
      <c r="U303" s="257"/>
      <c r="V303" s="256"/>
      <c r="W303" s="257"/>
      <c r="X303" s="157"/>
      <c r="Y303" s="257"/>
      <c r="Z303" s="257"/>
      <c r="AA303" s="257"/>
      <c r="AB303" s="257"/>
      <c r="AC303" s="257"/>
      <c r="AD303" s="254"/>
      <c r="AE303" s="164"/>
    </row>
    <row r="304" ht="15.75" customHeight="1">
      <c r="A304" s="254"/>
      <c r="B304" s="255"/>
      <c r="C304" s="255"/>
      <c r="D304" s="255"/>
      <c r="E304" s="255"/>
      <c r="F304" s="255"/>
      <c r="G304" s="255"/>
      <c r="H304" s="255"/>
      <c r="I304" s="255"/>
      <c r="J304" s="254"/>
      <c r="K304" s="255"/>
      <c r="L304" s="255"/>
      <c r="M304" s="255"/>
      <c r="N304" s="256"/>
      <c r="O304" s="255"/>
      <c r="P304" s="255"/>
      <c r="Q304" s="257"/>
      <c r="R304" s="255"/>
      <c r="S304" s="255"/>
      <c r="T304" s="257"/>
      <c r="U304" s="257"/>
      <c r="V304" s="256"/>
      <c r="W304" s="257"/>
      <c r="X304" s="157"/>
      <c r="Y304" s="257"/>
      <c r="Z304" s="257"/>
      <c r="AA304" s="257"/>
      <c r="AB304" s="257"/>
      <c r="AC304" s="257"/>
      <c r="AD304" s="254"/>
      <c r="AE304" s="164"/>
    </row>
    <row r="305" ht="15.75" customHeight="1">
      <c r="A305" s="254"/>
      <c r="B305" s="255"/>
      <c r="C305" s="255"/>
      <c r="D305" s="255"/>
      <c r="E305" s="255"/>
      <c r="F305" s="255"/>
      <c r="G305" s="255"/>
      <c r="H305" s="255"/>
      <c r="I305" s="255"/>
      <c r="J305" s="254"/>
      <c r="K305" s="255"/>
      <c r="L305" s="255"/>
      <c r="M305" s="255"/>
      <c r="N305" s="256"/>
      <c r="O305" s="255"/>
      <c r="P305" s="255"/>
      <c r="Q305" s="257"/>
      <c r="R305" s="255"/>
      <c r="S305" s="255"/>
      <c r="T305" s="257"/>
      <c r="U305" s="257"/>
      <c r="V305" s="256"/>
      <c r="W305" s="257"/>
      <c r="X305" s="157"/>
      <c r="Y305" s="257"/>
      <c r="Z305" s="257"/>
      <c r="AA305" s="257"/>
      <c r="AB305" s="257"/>
      <c r="AC305" s="257"/>
      <c r="AD305" s="254"/>
      <c r="AE305" s="164"/>
    </row>
    <row r="306" ht="15.75" customHeight="1">
      <c r="A306" s="254"/>
      <c r="B306" s="255"/>
      <c r="C306" s="255"/>
      <c r="D306" s="255"/>
      <c r="E306" s="255"/>
      <c r="F306" s="255"/>
      <c r="G306" s="255"/>
      <c r="H306" s="255"/>
      <c r="I306" s="255"/>
      <c r="J306" s="254"/>
      <c r="K306" s="255"/>
      <c r="L306" s="255"/>
      <c r="M306" s="255"/>
      <c r="N306" s="256"/>
      <c r="O306" s="255"/>
      <c r="P306" s="255"/>
      <c r="Q306" s="257"/>
      <c r="R306" s="255"/>
      <c r="S306" s="255"/>
      <c r="T306" s="257"/>
      <c r="U306" s="257"/>
      <c r="V306" s="256"/>
      <c r="W306" s="257"/>
      <c r="X306" s="157"/>
      <c r="Y306" s="257"/>
      <c r="Z306" s="257"/>
      <c r="AA306" s="257"/>
      <c r="AB306" s="257"/>
      <c r="AC306" s="257"/>
      <c r="AD306" s="254"/>
      <c r="AE306" s="164"/>
    </row>
    <row r="307" ht="15.75" customHeight="1">
      <c r="A307" s="254"/>
      <c r="B307" s="255"/>
      <c r="C307" s="255"/>
      <c r="D307" s="255"/>
      <c r="E307" s="255"/>
      <c r="F307" s="255"/>
      <c r="G307" s="255"/>
      <c r="H307" s="255"/>
      <c r="I307" s="255"/>
      <c r="J307" s="254"/>
      <c r="K307" s="255"/>
      <c r="L307" s="255"/>
      <c r="M307" s="255"/>
      <c r="N307" s="256"/>
      <c r="O307" s="255"/>
      <c r="P307" s="255"/>
      <c r="Q307" s="257"/>
      <c r="R307" s="255"/>
      <c r="S307" s="255"/>
      <c r="T307" s="257"/>
      <c r="U307" s="257"/>
      <c r="V307" s="256"/>
      <c r="W307" s="257"/>
      <c r="X307" s="157"/>
      <c r="Y307" s="257"/>
      <c r="Z307" s="257"/>
      <c r="AA307" s="257"/>
      <c r="AB307" s="257"/>
      <c r="AC307" s="257"/>
      <c r="AD307" s="254"/>
      <c r="AE307" s="164"/>
    </row>
    <row r="308" ht="15.75" customHeight="1">
      <c r="A308" s="254"/>
      <c r="B308" s="255"/>
      <c r="C308" s="255"/>
      <c r="D308" s="255"/>
      <c r="E308" s="255"/>
      <c r="F308" s="255"/>
      <c r="G308" s="255"/>
      <c r="H308" s="255"/>
      <c r="I308" s="255"/>
      <c r="J308" s="254"/>
      <c r="K308" s="255"/>
      <c r="L308" s="255"/>
      <c r="M308" s="255"/>
      <c r="N308" s="256"/>
      <c r="O308" s="255"/>
      <c r="P308" s="255"/>
      <c r="Q308" s="257"/>
      <c r="R308" s="255"/>
      <c r="S308" s="255"/>
      <c r="T308" s="257"/>
      <c r="U308" s="257"/>
      <c r="V308" s="256"/>
      <c r="W308" s="257"/>
      <c r="X308" s="157"/>
      <c r="Y308" s="257"/>
      <c r="Z308" s="257"/>
      <c r="AA308" s="257"/>
      <c r="AB308" s="257"/>
      <c r="AC308" s="257"/>
      <c r="AD308" s="254"/>
      <c r="AE308" s="164"/>
    </row>
    <row r="309" ht="15.75" customHeight="1">
      <c r="A309" s="254"/>
      <c r="B309" s="255"/>
      <c r="C309" s="255"/>
      <c r="D309" s="255"/>
      <c r="E309" s="255"/>
      <c r="F309" s="255"/>
      <c r="G309" s="255"/>
      <c r="H309" s="255"/>
      <c r="I309" s="255"/>
      <c r="J309" s="254"/>
      <c r="K309" s="255"/>
      <c r="L309" s="255"/>
      <c r="M309" s="255"/>
      <c r="N309" s="256"/>
      <c r="O309" s="255"/>
      <c r="P309" s="255"/>
      <c r="Q309" s="257"/>
      <c r="R309" s="255"/>
      <c r="S309" s="255"/>
      <c r="T309" s="257"/>
      <c r="U309" s="257"/>
      <c r="V309" s="256"/>
      <c r="W309" s="257"/>
      <c r="X309" s="157"/>
      <c r="Y309" s="257"/>
      <c r="Z309" s="257"/>
      <c r="AA309" s="257"/>
      <c r="AB309" s="257"/>
      <c r="AC309" s="257"/>
      <c r="AD309" s="254"/>
      <c r="AE309" s="164"/>
    </row>
    <row r="310" ht="15.75" customHeight="1">
      <c r="A310" s="254"/>
      <c r="B310" s="255"/>
      <c r="C310" s="255"/>
      <c r="D310" s="255"/>
      <c r="E310" s="255"/>
      <c r="F310" s="255"/>
      <c r="G310" s="255"/>
      <c r="H310" s="255"/>
      <c r="I310" s="255"/>
      <c r="J310" s="254"/>
      <c r="K310" s="255"/>
      <c r="L310" s="255"/>
      <c r="M310" s="255"/>
      <c r="N310" s="256"/>
      <c r="O310" s="255"/>
      <c r="P310" s="255"/>
      <c r="Q310" s="257"/>
      <c r="R310" s="255"/>
      <c r="S310" s="255"/>
      <c r="T310" s="257"/>
      <c r="U310" s="257"/>
      <c r="V310" s="256"/>
      <c r="W310" s="257"/>
      <c r="X310" s="157"/>
      <c r="Y310" s="257"/>
      <c r="Z310" s="257"/>
      <c r="AA310" s="257"/>
      <c r="AB310" s="257"/>
      <c r="AC310" s="257"/>
      <c r="AD310" s="254"/>
      <c r="AE310" s="164"/>
    </row>
    <row r="311" ht="15.75" customHeight="1">
      <c r="A311" s="254"/>
      <c r="B311" s="255"/>
      <c r="C311" s="255"/>
      <c r="D311" s="255"/>
      <c r="E311" s="255"/>
      <c r="F311" s="255"/>
      <c r="G311" s="255"/>
      <c r="H311" s="255"/>
      <c r="I311" s="255"/>
      <c r="J311" s="254"/>
      <c r="K311" s="255"/>
      <c r="L311" s="255"/>
      <c r="M311" s="255"/>
      <c r="N311" s="256"/>
      <c r="O311" s="255"/>
      <c r="P311" s="255"/>
      <c r="Q311" s="257"/>
      <c r="R311" s="255"/>
      <c r="S311" s="255"/>
      <c r="T311" s="257"/>
      <c r="U311" s="257"/>
      <c r="V311" s="256"/>
      <c r="W311" s="257"/>
      <c r="X311" s="157"/>
      <c r="Y311" s="257"/>
      <c r="Z311" s="257"/>
      <c r="AA311" s="257"/>
      <c r="AB311" s="257"/>
      <c r="AC311" s="257"/>
      <c r="AD311" s="254"/>
      <c r="AE311" s="164"/>
    </row>
    <row r="312" ht="15.75" customHeight="1">
      <c r="A312" s="254"/>
      <c r="B312" s="255"/>
      <c r="C312" s="255"/>
      <c r="D312" s="255"/>
      <c r="E312" s="255"/>
      <c r="F312" s="255"/>
      <c r="G312" s="255"/>
      <c r="H312" s="255"/>
      <c r="I312" s="255"/>
      <c r="J312" s="254"/>
      <c r="K312" s="255"/>
      <c r="L312" s="255"/>
      <c r="M312" s="255"/>
      <c r="N312" s="256"/>
      <c r="O312" s="255"/>
      <c r="P312" s="255"/>
      <c r="Q312" s="257"/>
      <c r="R312" s="255"/>
      <c r="S312" s="255"/>
      <c r="T312" s="257"/>
      <c r="U312" s="257"/>
      <c r="V312" s="256"/>
      <c r="W312" s="257"/>
      <c r="X312" s="157"/>
      <c r="Y312" s="257"/>
      <c r="Z312" s="257"/>
      <c r="AA312" s="257"/>
      <c r="AB312" s="257"/>
      <c r="AC312" s="257"/>
      <c r="AD312" s="254"/>
      <c r="AE312" s="164"/>
    </row>
    <row r="313" ht="15.75" customHeight="1">
      <c r="A313" s="254"/>
      <c r="B313" s="255"/>
      <c r="C313" s="255"/>
      <c r="D313" s="255"/>
      <c r="E313" s="255"/>
      <c r="F313" s="255"/>
      <c r="G313" s="255"/>
      <c r="H313" s="255"/>
      <c r="I313" s="255"/>
      <c r="J313" s="254"/>
      <c r="K313" s="255"/>
      <c r="L313" s="255"/>
      <c r="M313" s="255"/>
      <c r="N313" s="256"/>
      <c r="O313" s="255"/>
      <c r="P313" s="255"/>
      <c r="Q313" s="257"/>
      <c r="R313" s="255"/>
      <c r="S313" s="255"/>
      <c r="T313" s="257"/>
      <c r="U313" s="257"/>
      <c r="V313" s="256"/>
      <c r="W313" s="257"/>
      <c r="X313" s="157"/>
      <c r="Y313" s="257"/>
      <c r="Z313" s="257"/>
      <c r="AA313" s="257"/>
      <c r="AB313" s="257"/>
      <c r="AC313" s="257"/>
      <c r="AD313" s="254"/>
      <c r="AE313" s="164"/>
    </row>
    <row r="314" ht="15.75" customHeight="1">
      <c r="A314" s="254"/>
      <c r="B314" s="255"/>
      <c r="C314" s="255"/>
      <c r="D314" s="255"/>
      <c r="E314" s="255"/>
      <c r="F314" s="255"/>
      <c r="G314" s="255"/>
      <c r="H314" s="255"/>
      <c r="I314" s="255"/>
      <c r="J314" s="254"/>
      <c r="K314" s="255"/>
      <c r="L314" s="255"/>
      <c r="M314" s="255"/>
      <c r="N314" s="256"/>
      <c r="O314" s="255"/>
      <c r="P314" s="255"/>
      <c r="Q314" s="257"/>
      <c r="R314" s="255"/>
      <c r="S314" s="255"/>
      <c r="T314" s="257"/>
      <c r="U314" s="257"/>
      <c r="V314" s="256"/>
      <c r="W314" s="257"/>
      <c r="X314" s="157"/>
      <c r="Y314" s="257"/>
      <c r="Z314" s="257"/>
      <c r="AA314" s="257"/>
      <c r="AB314" s="257"/>
      <c r="AC314" s="257"/>
      <c r="AD314" s="254"/>
      <c r="AE314" s="164"/>
    </row>
    <row r="315" ht="15.75" customHeight="1">
      <c r="A315" s="254"/>
      <c r="B315" s="255"/>
      <c r="C315" s="255"/>
      <c r="D315" s="255"/>
      <c r="E315" s="255"/>
      <c r="F315" s="255"/>
      <c r="G315" s="255"/>
      <c r="H315" s="255"/>
      <c r="I315" s="255"/>
      <c r="J315" s="254"/>
      <c r="K315" s="255"/>
      <c r="L315" s="255"/>
      <c r="M315" s="255"/>
      <c r="N315" s="256"/>
      <c r="O315" s="255"/>
      <c r="P315" s="255"/>
      <c r="Q315" s="257"/>
      <c r="R315" s="255"/>
      <c r="S315" s="255"/>
      <c r="T315" s="257"/>
      <c r="U315" s="257"/>
      <c r="V315" s="256"/>
      <c r="W315" s="257"/>
      <c r="X315" s="157"/>
      <c r="Y315" s="257"/>
      <c r="Z315" s="257"/>
      <c r="AA315" s="257"/>
      <c r="AB315" s="257"/>
      <c r="AC315" s="257"/>
      <c r="AD315" s="254"/>
      <c r="AE315" s="164"/>
    </row>
    <row r="316" ht="15.75" customHeight="1">
      <c r="A316" s="254"/>
      <c r="B316" s="255"/>
      <c r="C316" s="255"/>
      <c r="D316" s="255"/>
      <c r="E316" s="255"/>
      <c r="F316" s="255"/>
      <c r="G316" s="255"/>
      <c r="H316" s="255"/>
      <c r="I316" s="255"/>
      <c r="J316" s="254"/>
      <c r="K316" s="255"/>
      <c r="L316" s="255"/>
      <c r="M316" s="255"/>
      <c r="N316" s="256"/>
      <c r="O316" s="255"/>
      <c r="P316" s="255"/>
      <c r="Q316" s="257"/>
      <c r="R316" s="255"/>
      <c r="S316" s="255"/>
      <c r="T316" s="257"/>
      <c r="U316" s="257"/>
      <c r="V316" s="256"/>
      <c r="W316" s="257"/>
      <c r="X316" s="157"/>
      <c r="Y316" s="257"/>
      <c r="Z316" s="257"/>
      <c r="AA316" s="257"/>
      <c r="AB316" s="257"/>
      <c r="AC316" s="257"/>
      <c r="AD316" s="254"/>
      <c r="AE316" s="164"/>
    </row>
    <row r="317" ht="15.75" customHeight="1">
      <c r="A317" s="254"/>
      <c r="B317" s="255"/>
      <c r="C317" s="255"/>
      <c r="D317" s="255"/>
      <c r="E317" s="255"/>
      <c r="F317" s="255"/>
      <c r="G317" s="255"/>
      <c r="H317" s="255"/>
      <c r="I317" s="255"/>
      <c r="J317" s="254"/>
      <c r="K317" s="255"/>
      <c r="L317" s="255"/>
      <c r="M317" s="255"/>
      <c r="N317" s="256"/>
      <c r="O317" s="255"/>
      <c r="P317" s="255"/>
      <c r="Q317" s="257"/>
      <c r="R317" s="255"/>
      <c r="S317" s="255"/>
      <c r="T317" s="257"/>
      <c r="U317" s="257"/>
      <c r="V317" s="256"/>
      <c r="W317" s="257"/>
      <c r="X317" s="157"/>
      <c r="Y317" s="257"/>
      <c r="Z317" s="257"/>
      <c r="AA317" s="257"/>
      <c r="AB317" s="257"/>
      <c r="AC317" s="257"/>
      <c r="AD317" s="254"/>
      <c r="AE317" s="164"/>
    </row>
    <row r="318" ht="15.75" customHeight="1">
      <c r="A318" s="254"/>
      <c r="B318" s="255"/>
      <c r="C318" s="255"/>
      <c r="D318" s="255"/>
      <c r="E318" s="255"/>
      <c r="F318" s="255"/>
      <c r="G318" s="255"/>
      <c r="H318" s="255"/>
      <c r="I318" s="255"/>
      <c r="J318" s="254"/>
      <c r="K318" s="255"/>
      <c r="L318" s="255"/>
      <c r="M318" s="255"/>
      <c r="N318" s="256"/>
      <c r="O318" s="255"/>
      <c r="P318" s="255"/>
      <c r="Q318" s="257"/>
      <c r="R318" s="255"/>
      <c r="S318" s="255"/>
      <c r="T318" s="257"/>
      <c r="U318" s="257"/>
      <c r="V318" s="256"/>
      <c r="W318" s="257"/>
      <c r="X318" s="157"/>
      <c r="Y318" s="257"/>
      <c r="Z318" s="257"/>
      <c r="AA318" s="257"/>
      <c r="AB318" s="257"/>
      <c r="AC318" s="257"/>
      <c r="AD318" s="254"/>
      <c r="AE318" s="164"/>
    </row>
    <row r="319" ht="15.75" customHeight="1">
      <c r="A319" s="254"/>
      <c r="B319" s="255"/>
      <c r="C319" s="255"/>
      <c r="D319" s="255"/>
      <c r="E319" s="255"/>
      <c r="F319" s="255"/>
      <c r="G319" s="255"/>
      <c r="H319" s="255"/>
      <c r="I319" s="255"/>
      <c r="J319" s="254"/>
      <c r="K319" s="255"/>
      <c r="L319" s="255"/>
      <c r="M319" s="255"/>
      <c r="N319" s="256"/>
      <c r="O319" s="255"/>
      <c r="P319" s="255"/>
      <c r="Q319" s="257"/>
      <c r="R319" s="255"/>
      <c r="S319" s="255"/>
      <c r="T319" s="257"/>
      <c r="U319" s="257"/>
      <c r="V319" s="256"/>
      <c r="W319" s="257"/>
      <c r="X319" s="157"/>
      <c r="Y319" s="257"/>
      <c r="Z319" s="257"/>
      <c r="AA319" s="257"/>
      <c r="AB319" s="257"/>
      <c r="AC319" s="257"/>
      <c r="AD319" s="254"/>
      <c r="AE319" s="164"/>
    </row>
    <row r="320" ht="15.75" customHeight="1">
      <c r="A320" s="254"/>
      <c r="B320" s="255"/>
      <c r="C320" s="255"/>
      <c r="D320" s="255"/>
      <c r="E320" s="255"/>
      <c r="F320" s="255"/>
      <c r="G320" s="255"/>
      <c r="H320" s="255"/>
      <c r="I320" s="255"/>
      <c r="J320" s="254"/>
      <c r="K320" s="255"/>
      <c r="L320" s="255"/>
      <c r="M320" s="255"/>
      <c r="N320" s="256"/>
      <c r="O320" s="255"/>
      <c r="P320" s="255"/>
      <c r="Q320" s="257"/>
      <c r="R320" s="255"/>
      <c r="S320" s="255"/>
      <c r="T320" s="257"/>
      <c r="U320" s="257"/>
      <c r="V320" s="256"/>
      <c r="W320" s="257"/>
      <c r="X320" s="157"/>
      <c r="Y320" s="257"/>
      <c r="Z320" s="257"/>
      <c r="AA320" s="257"/>
      <c r="AB320" s="257"/>
      <c r="AC320" s="257"/>
      <c r="AD320" s="254"/>
      <c r="AE320" s="164"/>
    </row>
    <row r="321" ht="15.75" customHeight="1">
      <c r="A321" s="254"/>
      <c r="B321" s="255"/>
      <c r="C321" s="255"/>
      <c r="D321" s="255"/>
      <c r="E321" s="255"/>
      <c r="F321" s="255"/>
      <c r="G321" s="255"/>
      <c r="H321" s="255"/>
      <c r="I321" s="255"/>
      <c r="J321" s="254"/>
      <c r="K321" s="255"/>
      <c r="L321" s="255"/>
      <c r="M321" s="255"/>
      <c r="N321" s="256"/>
      <c r="O321" s="255"/>
      <c r="P321" s="255"/>
      <c r="Q321" s="257"/>
      <c r="R321" s="255"/>
      <c r="S321" s="255"/>
      <c r="T321" s="257"/>
      <c r="U321" s="257"/>
      <c r="V321" s="256"/>
      <c r="W321" s="257"/>
      <c r="X321" s="157"/>
      <c r="Y321" s="257"/>
      <c r="Z321" s="257"/>
      <c r="AA321" s="257"/>
      <c r="AB321" s="257"/>
      <c r="AC321" s="257"/>
      <c r="AD321" s="254"/>
      <c r="AE321" s="164"/>
    </row>
    <row r="322" ht="15.75" customHeight="1">
      <c r="A322" s="254"/>
      <c r="B322" s="255"/>
      <c r="C322" s="255"/>
      <c r="D322" s="255"/>
      <c r="E322" s="255"/>
      <c r="F322" s="255"/>
      <c r="G322" s="255"/>
      <c r="H322" s="255"/>
      <c r="I322" s="255"/>
      <c r="J322" s="254"/>
      <c r="K322" s="255"/>
      <c r="L322" s="255"/>
      <c r="M322" s="255"/>
      <c r="N322" s="256"/>
      <c r="O322" s="255"/>
      <c r="P322" s="255"/>
      <c r="Q322" s="257"/>
      <c r="R322" s="255"/>
      <c r="S322" s="255"/>
      <c r="T322" s="257"/>
      <c r="U322" s="257"/>
      <c r="V322" s="256"/>
      <c r="W322" s="257"/>
      <c r="X322" s="157"/>
      <c r="Y322" s="257"/>
      <c r="Z322" s="257"/>
      <c r="AA322" s="257"/>
      <c r="AB322" s="257"/>
      <c r="AC322" s="257"/>
      <c r="AD322" s="254"/>
      <c r="AE322" s="164"/>
    </row>
    <row r="323" ht="15.75" customHeight="1">
      <c r="A323" s="254"/>
      <c r="B323" s="255"/>
      <c r="C323" s="255"/>
      <c r="D323" s="255"/>
      <c r="E323" s="255"/>
      <c r="F323" s="255"/>
      <c r="G323" s="255"/>
      <c r="H323" s="255"/>
      <c r="I323" s="255"/>
      <c r="J323" s="254"/>
      <c r="K323" s="255"/>
      <c r="L323" s="255"/>
      <c r="M323" s="255"/>
      <c r="N323" s="256"/>
      <c r="O323" s="255"/>
      <c r="P323" s="255"/>
      <c r="Q323" s="257"/>
      <c r="R323" s="255"/>
      <c r="S323" s="255"/>
      <c r="T323" s="257"/>
      <c r="U323" s="257"/>
      <c r="V323" s="256"/>
      <c r="W323" s="257"/>
      <c r="X323" s="157"/>
      <c r="Y323" s="257"/>
      <c r="Z323" s="257"/>
      <c r="AA323" s="257"/>
      <c r="AB323" s="257"/>
      <c r="AC323" s="257"/>
      <c r="AD323" s="254"/>
      <c r="AE323" s="164"/>
    </row>
    <row r="324" ht="15.75" customHeight="1">
      <c r="A324" s="254"/>
      <c r="B324" s="255"/>
      <c r="C324" s="255"/>
      <c r="D324" s="255"/>
      <c r="E324" s="255"/>
      <c r="F324" s="255"/>
      <c r="G324" s="255"/>
      <c r="H324" s="255"/>
      <c r="I324" s="255"/>
      <c r="J324" s="254"/>
      <c r="K324" s="255"/>
      <c r="L324" s="255"/>
      <c r="M324" s="255"/>
      <c r="N324" s="256"/>
      <c r="O324" s="255"/>
      <c r="P324" s="255"/>
      <c r="Q324" s="257"/>
      <c r="R324" s="255"/>
      <c r="S324" s="255"/>
      <c r="T324" s="257"/>
      <c r="U324" s="257"/>
      <c r="V324" s="256"/>
      <c r="W324" s="257"/>
      <c r="X324" s="157"/>
      <c r="Y324" s="257"/>
      <c r="Z324" s="257"/>
      <c r="AA324" s="257"/>
      <c r="AB324" s="257"/>
      <c r="AC324" s="257"/>
      <c r="AD324" s="254"/>
      <c r="AE324" s="164"/>
    </row>
    <row r="325" ht="15.75" customHeight="1">
      <c r="A325" s="254"/>
      <c r="B325" s="255"/>
      <c r="C325" s="255"/>
      <c r="D325" s="255"/>
      <c r="E325" s="255"/>
      <c r="F325" s="255"/>
      <c r="G325" s="255"/>
      <c r="H325" s="255"/>
      <c r="I325" s="255"/>
      <c r="J325" s="254"/>
      <c r="K325" s="255"/>
      <c r="L325" s="255"/>
      <c r="M325" s="255"/>
      <c r="N325" s="256"/>
      <c r="O325" s="255"/>
      <c r="P325" s="255"/>
      <c r="Q325" s="257"/>
      <c r="R325" s="255"/>
      <c r="S325" s="255"/>
      <c r="T325" s="257"/>
      <c r="U325" s="257"/>
      <c r="V325" s="256"/>
      <c r="W325" s="257"/>
      <c r="X325" s="157"/>
      <c r="Y325" s="257"/>
      <c r="Z325" s="257"/>
      <c r="AA325" s="257"/>
      <c r="AB325" s="257"/>
      <c r="AC325" s="257"/>
      <c r="AD325" s="254"/>
      <c r="AE325" s="164"/>
    </row>
    <row r="326" ht="15.75" customHeight="1">
      <c r="A326" s="254"/>
      <c r="B326" s="255"/>
      <c r="C326" s="255"/>
      <c r="D326" s="255"/>
      <c r="E326" s="255"/>
      <c r="F326" s="255"/>
      <c r="G326" s="255"/>
      <c r="H326" s="255"/>
      <c r="I326" s="255"/>
      <c r="J326" s="254"/>
      <c r="K326" s="255"/>
      <c r="L326" s="255"/>
      <c r="M326" s="255"/>
      <c r="N326" s="256"/>
      <c r="O326" s="255"/>
      <c r="P326" s="255"/>
      <c r="Q326" s="257"/>
      <c r="R326" s="255"/>
      <c r="S326" s="255"/>
      <c r="T326" s="257"/>
      <c r="U326" s="257"/>
      <c r="V326" s="256"/>
      <c r="W326" s="257"/>
      <c r="X326" s="157"/>
      <c r="Y326" s="257"/>
      <c r="Z326" s="257"/>
      <c r="AA326" s="257"/>
      <c r="AB326" s="257"/>
      <c r="AC326" s="257"/>
      <c r="AD326" s="254"/>
      <c r="AE326" s="164"/>
    </row>
    <row r="327" ht="15.75" customHeight="1">
      <c r="A327" s="254"/>
      <c r="B327" s="255"/>
      <c r="C327" s="255"/>
      <c r="D327" s="255"/>
      <c r="E327" s="255"/>
      <c r="F327" s="255"/>
      <c r="G327" s="255"/>
      <c r="H327" s="255"/>
      <c r="I327" s="255"/>
      <c r="J327" s="254"/>
      <c r="K327" s="255"/>
      <c r="L327" s="255"/>
      <c r="M327" s="255"/>
      <c r="N327" s="256"/>
      <c r="O327" s="255"/>
      <c r="P327" s="255"/>
      <c r="Q327" s="257"/>
      <c r="R327" s="255"/>
      <c r="S327" s="255"/>
      <c r="T327" s="257"/>
      <c r="U327" s="257"/>
      <c r="V327" s="256"/>
      <c r="W327" s="257"/>
      <c r="X327" s="157"/>
      <c r="Y327" s="257"/>
      <c r="Z327" s="257"/>
      <c r="AA327" s="257"/>
      <c r="AB327" s="257"/>
      <c r="AC327" s="257"/>
      <c r="AD327" s="254"/>
      <c r="AE327" s="164"/>
    </row>
    <row r="328" ht="15.75" customHeight="1">
      <c r="A328" s="254"/>
      <c r="B328" s="255"/>
      <c r="C328" s="255"/>
      <c r="D328" s="255"/>
      <c r="E328" s="255"/>
      <c r="F328" s="255"/>
      <c r="G328" s="255"/>
      <c r="H328" s="255"/>
      <c r="I328" s="255"/>
      <c r="J328" s="254"/>
      <c r="K328" s="255"/>
      <c r="L328" s="255"/>
      <c r="M328" s="255"/>
      <c r="N328" s="256"/>
      <c r="O328" s="255"/>
      <c r="P328" s="255"/>
      <c r="Q328" s="257"/>
      <c r="R328" s="255"/>
      <c r="S328" s="255"/>
      <c r="T328" s="257"/>
      <c r="U328" s="257"/>
      <c r="V328" s="256"/>
      <c r="W328" s="257"/>
      <c r="X328" s="157"/>
      <c r="Y328" s="257"/>
      <c r="Z328" s="257"/>
      <c r="AA328" s="257"/>
      <c r="AB328" s="257"/>
      <c r="AC328" s="257"/>
      <c r="AD328" s="254"/>
      <c r="AE328" s="164"/>
    </row>
    <row r="329" ht="15.75" customHeight="1">
      <c r="A329" s="254"/>
      <c r="B329" s="255"/>
      <c r="C329" s="255"/>
      <c r="D329" s="255"/>
      <c r="E329" s="255"/>
      <c r="F329" s="255"/>
      <c r="G329" s="255"/>
      <c r="H329" s="255"/>
      <c r="I329" s="255"/>
      <c r="J329" s="254"/>
      <c r="K329" s="255"/>
      <c r="L329" s="255"/>
      <c r="M329" s="255"/>
      <c r="N329" s="256"/>
      <c r="O329" s="255"/>
      <c r="P329" s="255"/>
      <c r="Q329" s="257"/>
      <c r="R329" s="255"/>
      <c r="S329" s="255"/>
      <c r="T329" s="257"/>
      <c r="U329" s="257"/>
      <c r="V329" s="256"/>
      <c r="W329" s="257"/>
      <c r="X329" s="157"/>
      <c r="Y329" s="257"/>
      <c r="Z329" s="257"/>
      <c r="AA329" s="257"/>
      <c r="AB329" s="257"/>
      <c r="AC329" s="257"/>
      <c r="AD329" s="254"/>
      <c r="AE329" s="164"/>
    </row>
    <row r="330" ht="15.75" customHeight="1">
      <c r="A330" s="254"/>
      <c r="B330" s="255"/>
      <c r="C330" s="255"/>
      <c r="D330" s="255"/>
      <c r="E330" s="255"/>
      <c r="F330" s="255"/>
      <c r="G330" s="255"/>
      <c r="H330" s="255"/>
      <c r="I330" s="255"/>
      <c r="J330" s="254"/>
      <c r="K330" s="255"/>
      <c r="L330" s="255"/>
      <c r="M330" s="255"/>
      <c r="N330" s="256"/>
      <c r="O330" s="255"/>
      <c r="P330" s="255"/>
      <c r="Q330" s="257"/>
      <c r="R330" s="255"/>
      <c r="S330" s="255"/>
      <c r="T330" s="257"/>
      <c r="U330" s="257"/>
      <c r="V330" s="256"/>
      <c r="W330" s="257"/>
      <c r="X330" s="157"/>
      <c r="Y330" s="257"/>
      <c r="Z330" s="257"/>
      <c r="AA330" s="257"/>
      <c r="AB330" s="257"/>
      <c r="AC330" s="257"/>
      <c r="AD330" s="254"/>
      <c r="AE330" s="164"/>
    </row>
    <row r="331" ht="15.75" customHeight="1">
      <c r="A331" s="254"/>
      <c r="B331" s="255"/>
      <c r="C331" s="255"/>
      <c r="D331" s="255"/>
      <c r="E331" s="255"/>
      <c r="F331" s="255"/>
      <c r="G331" s="255"/>
      <c r="H331" s="255"/>
      <c r="I331" s="255"/>
      <c r="J331" s="254"/>
      <c r="K331" s="255"/>
      <c r="L331" s="255"/>
      <c r="M331" s="255"/>
      <c r="N331" s="256"/>
      <c r="O331" s="255"/>
      <c r="P331" s="255"/>
      <c r="Q331" s="257"/>
      <c r="R331" s="255"/>
      <c r="S331" s="255"/>
      <c r="T331" s="257"/>
      <c r="U331" s="257"/>
      <c r="V331" s="256"/>
      <c r="W331" s="257"/>
      <c r="X331" s="157"/>
      <c r="Y331" s="257"/>
      <c r="Z331" s="257"/>
      <c r="AA331" s="257"/>
      <c r="AB331" s="257"/>
      <c r="AC331" s="257"/>
      <c r="AD331" s="254"/>
      <c r="AE331" s="164"/>
    </row>
    <row r="332" ht="15.75" customHeight="1">
      <c r="A332" s="254"/>
      <c r="B332" s="255"/>
      <c r="C332" s="255"/>
      <c r="D332" s="255"/>
      <c r="E332" s="255"/>
      <c r="F332" s="255"/>
      <c r="G332" s="255"/>
      <c r="H332" s="255"/>
      <c r="I332" s="255"/>
      <c r="J332" s="254"/>
      <c r="K332" s="255"/>
      <c r="L332" s="255"/>
      <c r="M332" s="255"/>
      <c r="N332" s="256"/>
      <c r="O332" s="255"/>
      <c r="P332" s="255"/>
      <c r="Q332" s="257"/>
      <c r="R332" s="255"/>
      <c r="S332" s="255"/>
      <c r="T332" s="257"/>
      <c r="U332" s="257"/>
      <c r="V332" s="256"/>
      <c r="W332" s="257"/>
      <c r="X332" s="157"/>
      <c r="Y332" s="257"/>
      <c r="Z332" s="257"/>
      <c r="AA332" s="257"/>
      <c r="AB332" s="257"/>
      <c r="AC332" s="257"/>
      <c r="AD332" s="254"/>
      <c r="AE332" s="164"/>
    </row>
    <row r="333" ht="15.75" customHeight="1">
      <c r="A333" s="254"/>
      <c r="B333" s="255"/>
      <c r="C333" s="255"/>
      <c r="D333" s="255"/>
      <c r="E333" s="255"/>
      <c r="F333" s="255"/>
      <c r="G333" s="255"/>
      <c r="H333" s="255"/>
      <c r="I333" s="255"/>
      <c r="J333" s="254"/>
      <c r="K333" s="255"/>
      <c r="L333" s="255"/>
      <c r="M333" s="255"/>
      <c r="N333" s="256"/>
      <c r="O333" s="255"/>
      <c r="P333" s="255"/>
      <c r="Q333" s="257"/>
      <c r="R333" s="255"/>
      <c r="S333" s="255"/>
      <c r="T333" s="257"/>
      <c r="U333" s="257"/>
      <c r="V333" s="256"/>
      <c r="W333" s="257"/>
      <c r="X333" s="157"/>
      <c r="Y333" s="257"/>
      <c r="Z333" s="257"/>
      <c r="AA333" s="257"/>
      <c r="AB333" s="257"/>
      <c r="AC333" s="257"/>
      <c r="AD333" s="254"/>
      <c r="AE333" s="164"/>
    </row>
    <row r="334" ht="15.75" customHeight="1">
      <c r="A334" s="254"/>
      <c r="B334" s="255"/>
      <c r="C334" s="255"/>
      <c r="D334" s="255"/>
      <c r="E334" s="255"/>
      <c r="F334" s="255"/>
      <c r="G334" s="255"/>
      <c r="H334" s="255"/>
      <c r="I334" s="255"/>
      <c r="J334" s="254"/>
      <c r="K334" s="255"/>
      <c r="L334" s="255"/>
      <c r="M334" s="255"/>
      <c r="N334" s="256"/>
      <c r="O334" s="255"/>
      <c r="P334" s="255"/>
      <c r="Q334" s="257"/>
      <c r="R334" s="255"/>
      <c r="S334" s="255"/>
      <c r="T334" s="257"/>
      <c r="U334" s="257"/>
      <c r="V334" s="256"/>
      <c r="W334" s="257"/>
      <c r="X334" s="157"/>
      <c r="Y334" s="257"/>
      <c r="Z334" s="257"/>
      <c r="AA334" s="257"/>
      <c r="AB334" s="257"/>
      <c r="AC334" s="257"/>
      <c r="AD334" s="254"/>
      <c r="AE334" s="164"/>
    </row>
    <row r="335" ht="15.75" customHeight="1">
      <c r="A335" s="254"/>
      <c r="B335" s="255"/>
      <c r="C335" s="255"/>
      <c r="D335" s="255"/>
      <c r="E335" s="255"/>
      <c r="F335" s="255"/>
      <c r="G335" s="255"/>
      <c r="H335" s="255"/>
      <c r="I335" s="255"/>
      <c r="J335" s="254"/>
      <c r="K335" s="255"/>
      <c r="L335" s="255"/>
      <c r="M335" s="255"/>
      <c r="N335" s="256"/>
      <c r="O335" s="255"/>
      <c r="P335" s="255"/>
      <c r="Q335" s="257"/>
      <c r="R335" s="255"/>
      <c r="S335" s="255"/>
      <c r="T335" s="257"/>
      <c r="U335" s="257"/>
      <c r="V335" s="256"/>
      <c r="W335" s="257"/>
      <c r="X335" s="157"/>
      <c r="Y335" s="257"/>
      <c r="Z335" s="257"/>
      <c r="AA335" s="257"/>
      <c r="AB335" s="257"/>
      <c r="AC335" s="257"/>
      <c r="AD335" s="254"/>
      <c r="AE335" s="164"/>
    </row>
    <row r="336" ht="15.75" customHeight="1">
      <c r="A336" s="254"/>
      <c r="B336" s="255"/>
      <c r="C336" s="255"/>
      <c r="D336" s="255"/>
      <c r="E336" s="255"/>
      <c r="F336" s="255"/>
      <c r="G336" s="255"/>
      <c r="H336" s="255"/>
      <c r="I336" s="255"/>
      <c r="J336" s="254"/>
      <c r="K336" s="255"/>
      <c r="L336" s="255"/>
      <c r="M336" s="255"/>
      <c r="N336" s="256"/>
      <c r="O336" s="255"/>
      <c r="P336" s="255"/>
      <c r="Q336" s="257"/>
      <c r="R336" s="255"/>
      <c r="S336" s="255"/>
      <c r="T336" s="257"/>
      <c r="U336" s="257"/>
      <c r="V336" s="256"/>
      <c r="W336" s="257"/>
      <c r="X336" s="157"/>
      <c r="Y336" s="257"/>
      <c r="Z336" s="257"/>
      <c r="AA336" s="257"/>
      <c r="AB336" s="257"/>
      <c r="AC336" s="257"/>
      <c r="AD336" s="254"/>
      <c r="AE336" s="164"/>
    </row>
    <row r="337" ht="15.75" customHeight="1">
      <c r="A337" s="254"/>
      <c r="B337" s="255"/>
      <c r="C337" s="255"/>
      <c r="D337" s="255"/>
      <c r="E337" s="255"/>
      <c r="F337" s="255"/>
      <c r="G337" s="255"/>
      <c r="H337" s="255"/>
      <c r="I337" s="255"/>
      <c r="J337" s="254"/>
      <c r="K337" s="255"/>
      <c r="L337" s="255"/>
      <c r="M337" s="255"/>
      <c r="N337" s="256"/>
      <c r="O337" s="255"/>
      <c r="P337" s="255"/>
      <c r="Q337" s="257"/>
      <c r="R337" s="255"/>
      <c r="S337" s="255"/>
      <c r="T337" s="257"/>
      <c r="U337" s="257"/>
      <c r="V337" s="256"/>
      <c r="W337" s="257"/>
      <c r="X337" s="157"/>
      <c r="Y337" s="257"/>
      <c r="Z337" s="257"/>
      <c r="AA337" s="257"/>
      <c r="AB337" s="257"/>
      <c r="AC337" s="257"/>
      <c r="AD337" s="254"/>
      <c r="AE337" s="164"/>
    </row>
    <row r="338" ht="15.75" customHeight="1">
      <c r="A338" s="254"/>
      <c r="B338" s="255"/>
      <c r="C338" s="255"/>
      <c r="D338" s="255"/>
      <c r="E338" s="255"/>
      <c r="F338" s="255"/>
      <c r="G338" s="255"/>
      <c r="H338" s="255"/>
      <c r="I338" s="255"/>
      <c r="J338" s="254"/>
      <c r="K338" s="255"/>
      <c r="L338" s="255"/>
      <c r="M338" s="255"/>
      <c r="N338" s="256"/>
      <c r="O338" s="255"/>
      <c r="P338" s="255"/>
      <c r="Q338" s="257"/>
      <c r="R338" s="255"/>
      <c r="S338" s="255"/>
      <c r="T338" s="257"/>
      <c r="U338" s="257"/>
      <c r="V338" s="256"/>
      <c r="W338" s="257"/>
      <c r="X338" s="157"/>
      <c r="Y338" s="257"/>
      <c r="Z338" s="257"/>
      <c r="AA338" s="257"/>
      <c r="AB338" s="257"/>
      <c r="AC338" s="257"/>
      <c r="AD338" s="254"/>
      <c r="AE338" s="164"/>
    </row>
    <row r="339" ht="15.75" customHeight="1">
      <c r="A339" s="254"/>
      <c r="B339" s="255"/>
      <c r="C339" s="255"/>
      <c r="D339" s="255"/>
      <c r="E339" s="255"/>
      <c r="F339" s="255"/>
      <c r="G339" s="255"/>
      <c r="H339" s="255"/>
      <c r="I339" s="255"/>
      <c r="J339" s="254"/>
      <c r="K339" s="255"/>
      <c r="L339" s="255"/>
      <c r="M339" s="255"/>
      <c r="N339" s="256"/>
      <c r="O339" s="255"/>
      <c r="P339" s="255"/>
      <c r="Q339" s="257"/>
      <c r="R339" s="255"/>
      <c r="S339" s="255"/>
      <c r="T339" s="257"/>
      <c r="U339" s="257"/>
      <c r="V339" s="256"/>
      <c r="W339" s="257"/>
      <c r="X339" s="157"/>
      <c r="Y339" s="257"/>
      <c r="Z339" s="257"/>
      <c r="AA339" s="257"/>
      <c r="AB339" s="257"/>
      <c r="AC339" s="257"/>
      <c r="AD339" s="254"/>
      <c r="AE339" s="164"/>
    </row>
    <row r="340" ht="15.75" customHeight="1">
      <c r="A340" s="254"/>
      <c r="B340" s="255"/>
      <c r="C340" s="255"/>
      <c r="D340" s="255"/>
      <c r="E340" s="255"/>
      <c r="F340" s="255"/>
      <c r="G340" s="255"/>
      <c r="H340" s="255"/>
      <c r="I340" s="255"/>
      <c r="J340" s="254"/>
      <c r="K340" s="255"/>
      <c r="L340" s="255"/>
      <c r="M340" s="255"/>
      <c r="N340" s="256"/>
      <c r="O340" s="255"/>
      <c r="P340" s="255"/>
      <c r="Q340" s="257"/>
      <c r="R340" s="255"/>
      <c r="S340" s="255"/>
      <c r="T340" s="257"/>
      <c r="U340" s="257"/>
      <c r="V340" s="256"/>
      <c r="W340" s="257"/>
      <c r="X340" s="157"/>
      <c r="Y340" s="257"/>
      <c r="Z340" s="257"/>
      <c r="AA340" s="257"/>
      <c r="AB340" s="257"/>
      <c r="AC340" s="257"/>
      <c r="AD340" s="254"/>
      <c r="AE340" s="164"/>
    </row>
    <row r="341" ht="15.75" customHeight="1">
      <c r="A341" s="254"/>
      <c r="B341" s="255"/>
      <c r="C341" s="255"/>
      <c r="D341" s="255"/>
      <c r="E341" s="255"/>
      <c r="F341" s="255"/>
      <c r="G341" s="255"/>
      <c r="H341" s="255"/>
      <c r="I341" s="255"/>
      <c r="J341" s="254"/>
      <c r="K341" s="255"/>
      <c r="L341" s="255"/>
      <c r="M341" s="255"/>
      <c r="N341" s="256"/>
      <c r="O341" s="255"/>
      <c r="P341" s="255"/>
      <c r="Q341" s="257"/>
      <c r="R341" s="255"/>
      <c r="S341" s="255"/>
      <c r="T341" s="257"/>
      <c r="U341" s="257"/>
      <c r="V341" s="256"/>
      <c r="W341" s="257"/>
      <c r="X341" s="157"/>
      <c r="Y341" s="257"/>
      <c r="Z341" s="257"/>
      <c r="AA341" s="257"/>
      <c r="AB341" s="257"/>
      <c r="AC341" s="257"/>
      <c r="AD341" s="254"/>
      <c r="AE341" s="164"/>
    </row>
    <row r="342" ht="15.75" customHeight="1">
      <c r="A342" s="254"/>
      <c r="B342" s="255"/>
      <c r="C342" s="255"/>
      <c r="D342" s="255"/>
      <c r="E342" s="255"/>
      <c r="F342" s="255"/>
      <c r="G342" s="255"/>
      <c r="H342" s="255"/>
      <c r="I342" s="255"/>
      <c r="J342" s="254"/>
      <c r="K342" s="255"/>
      <c r="L342" s="255"/>
      <c r="M342" s="255"/>
      <c r="N342" s="256"/>
      <c r="O342" s="255"/>
      <c r="P342" s="255"/>
      <c r="Q342" s="257"/>
      <c r="R342" s="255"/>
      <c r="S342" s="255"/>
      <c r="T342" s="257"/>
      <c r="U342" s="257"/>
      <c r="V342" s="256"/>
      <c r="W342" s="257"/>
      <c r="X342" s="157"/>
      <c r="Y342" s="257"/>
      <c r="Z342" s="257"/>
      <c r="AA342" s="257"/>
      <c r="AB342" s="257"/>
      <c r="AC342" s="257"/>
      <c r="AD342" s="254"/>
      <c r="AE342" s="164"/>
    </row>
    <row r="343" ht="15.75" customHeight="1">
      <c r="A343" s="254"/>
      <c r="B343" s="255"/>
      <c r="C343" s="255"/>
      <c r="D343" s="255"/>
      <c r="E343" s="255"/>
      <c r="F343" s="255"/>
      <c r="G343" s="255"/>
      <c r="H343" s="255"/>
      <c r="I343" s="255"/>
      <c r="J343" s="254"/>
      <c r="K343" s="255"/>
      <c r="L343" s="255"/>
      <c r="M343" s="255"/>
      <c r="N343" s="256"/>
      <c r="O343" s="255"/>
      <c r="P343" s="255"/>
      <c r="Q343" s="257"/>
      <c r="R343" s="255"/>
      <c r="S343" s="255"/>
      <c r="T343" s="257"/>
      <c r="U343" s="257"/>
      <c r="V343" s="256"/>
      <c r="W343" s="257"/>
      <c r="X343" s="157"/>
      <c r="Y343" s="257"/>
      <c r="Z343" s="257"/>
      <c r="AA343" s="257"/>
      <c r="AB343" s="257"/>
      <c r="AC343" s="257"/>
      <c r="AD343" s="254"/>
      <c r="AE343" s="164"/>
    </row>
    <row r="344" ht="15.75" customHeight="1">
      <c r="A344" s="254"/>
      <c r="B344" s="255"/>
      <c r="C344" s="255"/>
      <c r="D344" s="255"/>
      <c r="E344" s="255"/>
      <c r="F344" s="255"/>
      <c r="G344" s="255"/>
      <c r="H344" s="255"/>
      <c r="I344" s="255"/>
      <c r="J344" s="254"/>
      <c r="K344" s="255"/>
      <c r="L344" s="255"/>
      <c r="M344" s="255"/>
      <c r="N344" s="256"/>
      <c r="O344" s="255"/>
      <c r="P344" s="255"/>
      <c r="Q344" s="257"/>
      <c r="R344" s="255"/>
      <c r="S344" s="255"/>
      <c r="T344" s="257"/>
      <c r="U344" s="257"/>
      <c r="V344" s="256"/>
      <c r="W344" s="257"/>
      <c r="X344" s="157"/>
      <c r="Y344" s="257"/>
      <c r="Z344" s="257"/>
      <c r="AA344" s="257"/>
      <c r="AB344" s="257"/>
      <c r="AC344" s="257"/>
      <c r="AD344" s="254"/>
      <c r="AE344" s="164"/>
    </row>
    <row r="345" ht="15.75" customHeight="1">
      <c r="A345" s="254"/>
      <c r="B345" s="255"/>
      <c r="C345" s="255"/>
      <c r="D345" s="255"/>
      <c r="E345" s="255"/>
      <c r="F345" s="255"/>
      <c r="G345" s="255"/>
      <c r="H345" s="255"/>
      <c r="I345" s="255"/>
      <c r="J345" s="254"/>
      <c r="K345" s="255"/>
      <c r="L345" s="255"/>
      <c r="M345" s="255"/>
      <c r="N345" s="256"/>
      <c r="O345" s="255"/>
      <c r="P345" s="255"/>
      <c r="Q345" s="257"/>
      <c r="R345" s="255"/>
      <c r="S345" s="255"/>
      <c r="T345" s="257"/>
      <c r="U345" s="257"/>
      <c r="V345" s="256"/>
      <c r="W345" s="257"/>
      <c r="X345" s="157"/>
      <c r="Y345" s="257"/>
      <c r="Z345" s="257"/>
      <c r="AA345" s="257"/>
      <c r="AB345" s="257"/>
      <c r="AC345" s="257"/>
      <c r="AD345" s="254"/>
      <c r="AE345" s="164"/>
    </row>
    <row r="346" ht="15.75" customHeight="1">
      <c r="A346" s="254"/>
      <c r="B346" s="255"/>
      <c r="C346" s="255"/>
      <c r="D346" s="255"/>
      <c r="E346" s="255"/>
      <c r="F346" s="255"/>
      <c r="G346" s="255"/>
      <c r="H346" s="255"/>
      <c r="I346" s="255"/>
      <c r="J346" s="254"/>
      <c r="K346" s="255"/>
      <c r="L346" s="255"/>
      <c r="M346" s="255"/>
      <c r="N346" s="256"/>
      <c r="O346" s="255"/>
      <c r="P346" s="255"/>
      <c r="Q346" s="257"/>
      <c r="R346" s="255"/>
      <c r="S346" s="255"/>
      <c r="T346" s="257"/>
      <c r="U346" s="257"/>
      <c r="V346" s="256"/>
      <c r="W346" s="257"/>
      <c r="X346" s="157"/>
      <c r="Y346" s="257"/>
      <c r="Z346" s="257"/>
      <c r="AA346" s="257"/>
      <c r="AB346" s="257"/>
      <c r="AC346" s="257"/>
      <c r="AD346" s="254"/>
      <c r="AE346" s="164"/>
    </row>
    <row r="347" ht="15.75" customHeight="1">
      <c r="A347" s="254"/>
      <c r="B347" s="255"/>
      <c r="C347" s="255"/>
      <c r="D347" s="255"/>
      <c r="E347" s="255"/>
      <c r="F347" s="255"/>
      <c r="G347" s="255"/>
      <c r="H347" s="255"/>
      <c r="I347" s="255"/>
      <c r="J347" s="254"/>
      <c r="K347" s="255"/>
      <c r="L347" s="255"/>
      <c r="M347" s="255"/>
      <c r="N347" s="256"/>
      <c r="O347" s="255"/>
      <c r="P347" s="255"/>
      <c r="Q347" s="257"/>
      <c r="R347" s="255"/>
      <c r="S347" s="255"/>
      <c r="T347" s="257"/>
      <c r="U347" s="257"/>
      <c r="V347" s="256"/>
      <c r="W347" s="257"/>
      <c r="X347" s="157"/>
      <c r="Y347" s="257"/>
      <c r="Z347" s="257"/>
      <c r="AA347" s="257"/>
      <c r="AB347" s="257"/>
      <c r="AC347" s="257"/>
      <c r="AD347" s="254"/>
      <c r="AE347" s="164"/>
    </row>
    <row r="348" ht="15.75" customHeight="1">
      <c r="A348" s="254"/>
      <c r="B348" s="255"/>
      <c r="C348" s="255"/>
      <c r="D348" s="255"/>
      <c r="E348" s="255"/>
      <c r="F348" s="255"/>
      <c r="G348" s="255"/>
      <c r="H348" s="255"/>
      <c r="I348" s="255"/>
      <c r="J348" s="254"/>
      <c r="K348" s="255"/>
      <c r="L348" s="255"/>
      <c r="M348" s="255"/>
      <c r="N348" s="256"/>
      <c r="O348" s="255"/>
      <c r="P348" s="255"/>
      <c r="Q348" s="257"/>
      <c r="R348" s="255"/>
      <c r="S348" s="255"/>
      <c r="T348" s="257"/>
      <c r="U348" s="257"/>
      <c r="V348" s="256"/>
      <c r="W348" s="257"/>
      <c r="X348" s="157"/>
      <c r="Y348" s="257"/>
      <c r="Z348" s="257"/>
      <c r="AA348" s="257"/>
      <c r="AB348" s="257"/>
      <c r="AC348" s="257"/>
      <c r="AD348" s="254"/>
      <c r="AE348" s="164"/>
    </row>
    <row r="349" ht="15.75" customHeight="1">
      <c r="A349" s="254"/>
      <c r="B349" s="255"/>
      <c r="C349" s="255"/>
      <c r="D349" s="255"/>
      <c r="E349" s="255"/>
      <c r="F349" s="255"/>
      <c r="G349" s="255"/>
      <c r="H349" s="255"/>
      <c r="I349" s="255"/>
      <c r="J349" s="254"/>
      <c r="K349" s="255"/>
      <c r="L349" s="255"/>
      <c r="M349" s="255"/>
      <c r="N349" s="256"/>
      <c r="O349" s="255"/>
      <c r="P349" s="255"/>
      <c r="Q349" s="257"/>
      <c r="R349" s="255"/>
      <c r="S349" s="255"/>
      <c r="T349" s="257"/>
      <c r="U349" s="257"/>
      <c r="V349" s="256"/>
      <c r="W349" s="257"/>
      <c r="X349" s="157"/>
      <c r="Y349" s="257"/>
      <c r="Z349" s="257"/>
      <c r="AA349" s="257"/>
      <c r="AB349" s="257"/>
      <c r="AC349" s="257"/>
      <c r="AD349" s="254"/>
      <c r="AE349" s="164"/>
    </row>
    <row r="350" ht="15.75" customHeight="1">
      <c r="A350" s="254"/>
      <c r="B350" s="255"/>
      <c r="C350" s="255"/>
      <c r="D350" s="255"/>
      <c r="E350" s="255"/>
      <c r="F350" s="255"/>
      <c r="G350" s="255"/>
      <c r="H350" s="255"/>
      <c r="I350" s="255"/>
      <c r="J350" s="254"/>
      <c r="K350" s="255"/>
      <c r="L350" s="255"/>
      <c r="M350" s="255"/>
      <c r="N350" s="256"/>
      <c r="O350" s="255"/>
      <c r="P350" s="255"/>
      <c r="Q350" s="257"/>
      <c r="R350" s="255"/>
      <c r="S350" s="255"/>
      <c r="T350" s="257"/>
      <c r="U350" s="257"/>
      <c r="V350" s="256"/>
      <c r="W350" s="257"/>
      <c r="X350" s="157"/>
      <c r="Y350" s="257"/>
      <c r="Z350" s="257"/>
      <c r="AA350" s="257"/>
      <c r="AB350" s="257"/>
      <c r="AC350" s="257"/>
      <c r="AD350" s="254"/>
      <c r="AE350" s="164"/>
    </row>
    <row r="351" ht="15.75" customHeight="1">
      <c r="A351" s="254"/>
      <c r="B351" s="255"/>
      <c r="C351" s="255"/>
      <c r="D351" s="255"/>
      <c r="E351" s="255"/>
      <c r="F351" s="255"/>
      <c r="G351" s="255"/>
      <c r="H351" s="255"/>
      <c r="I351" s="255"/>
      <c r="J351" s="254"/>
      <c r="K351" s="255"/>
      <c r="L351" s="255"/>
      <c r="M351" s="255"/>
      <c r="N351" s="256"/>
      <c r="O351" s="255"/>
      <c r="P351" s="255"/>
      <c r="Q351" s="257"/>
      <c r="R351" s="255"/>
      <c r="S351" s="255"/>
      <c r="T351" s="257"/>
      <c r="U351" s="257"/>
      <c r="V351" s="256"/>
      <c r="W351" s="257"/>
      <c r="X351" s="157"/>
      <c r="Y351" s="257"/>
      <c r="Z351" s="257"/>
      <c r="AA351" s="257"/>
      <c r="AB351" s="257"/>
      <c r="AC351" s="257"/>
      <c r="AD351" s="254"/>
      <c r="AE351" s="164"/>
    </row>
    <row r="352" ht="15.75" customHeight="1">
      <c r="A352" s="254"/>
      <c r="B352" s="255"/>
      <c r="C352" s="255"/>
      <c r="D352" s="255"/>
      <c r="E352" s="255"/>
      <c r="F352" s="255"/>
      <c r="G352" s="255"/>
      <c r="H352" s="255"/>
      <c r="I352" s="255"/>
      <c r="J352" s="254"/>
      <c r="K352" s="255"/>
      <c r="L352" s="255"/>
      <c r="M352" s="255"/>
      <c r="N352" s="256"/>
      <c r="O352" s="255"/>
      <c r="P352" s="255"/>
      <c r="Q352" s="257"/>
      <c r="R352" s="255"/>
      <c r="S352" s="255"/>
      <c r="T352" s="257"/>
      <c r="U352" s="257"/>
      <c r="V352" s="256"/>
      <c r="W352" s="257"/>
      <c r="X352" s="157"/>
      <c r="Y352" s="257"/>
      <c r="Z352" s="257"/>
      <c r="AA352" s="257"/>
      <c r="AB352" s="257"/>
      <c r="AC352" s="257"/>
      <c r="AD352" s="254"/>
      <c r="AE352" s="164"/>
    </row>
    <row r="353" ht="15.75" customHeight="1">
      <c r="A353" s="254"/>
      <c r="B353" s="255"/>
      <c r="C353" s="255"/>
      <c r="D353" s="255"/>
      <c r="E353" s="255"/>
      <c r="F353" s="255"/>
      <c r="G353" s="255"/>
      <c r="H353" s="255"/>
      <c r="I353" s="255"/>
      <c r="J353" s="254"/>
      <c r="K353" s="255"/>
      <c r="L353" s="255"/>
      <c r="M353" s="255"/>
      <c r="N353" s="256"/>
      <c r="O353" s="255"/>
      <c r="P353" s="255"/>
      <c r="Q353" s="257"/>
      <c r="R353" s="255"/>
      <c r="S353" s="255"/>
      <c r="T353" s="257"/>
      <c r="U353" s="257"/>
      <c r="V353" s="256"/>
      <c r="W353" s="257"/>
      <c r="X353" s="157"/>
      <c r="Y353" s="257"/>
      <c r="Z353" s="257"/>
      <c r="AA353" s="257"/>
      <c r="AB353" s="257"/>
      <c r="AC353" s="257"/>
      <c r="AD353" s="254"/>
      <c r="AE353" s="164"/>
    </row>
    <row r="354" ht="15.75" customHeight="1">
      <c r="A354" s="254"/>
      <c r="B354" s="255"/>
      <c r="C354" s="255"/>
      <c r="D354" s="255"/>
      <c r="E354" s="255"/>
      <c r="F354" s="255"/>
      <c r="G354" s="255"/>
      <c r="H354" s="255"/>
      <c r="I354" s="255"/>
      <c r="J354" s="254"/>
      <c r="K354" s="255"/>
      <c r="L354" s="255"/>
      <c r="M354" s="255"/>
      <c r="N354" s="256"/>
      <c r="O354" s="255"/>
      <c r="P354" s="255"/>
      <c r="Q354" s="257"/>
      <c r="R354" s="255"/>
      <c r="S354" s="255"/>
      <c r="T354" s="257"/>
      <c r="U354" s="257"/>
      <c r="V354" s="256"/>
      <c r="W354" s="257"/>
      <c r="X354" s="157"/>
      <c r="Y354" s="257"/>
      <c r="Z354" s="257"/>
      <c r="AA354" s="257"/>
      <c r="AB354" s="257"/>
      <c r="AC354" s="257"/>
      <c r="AD354" s="254"/>
      <c r="AE354" s="164"/>
    </row>
    <row r="355" ht="15.75" customHeight="1">
      <c r="A355" s="254"/>
      <c r="B355" s="255"/>
      <c r="C355" s="255"/>
      <c r="D355" s="255"/>
      <c r="E355" s="255"/>
      <c r="F355" s="255"/>
      <c r="G355" s="255"/>
      <c r="H355" s="255"/>
      <c r="I355" s="255"/>
      <c r="J355" s="254"/>
      <c r="K355" s="255"/>
      <c r="L355" s="255"/>
      <c r="M355" s="255"/>
      <c r="N355" s="256"/>
      <c r="O355" s="255"/>
      <c r="P355" s="255"/>
      <c r="Q355" s="257"/>
      <c r="R355" s="255"/>
      <c r="S355" s="255"/>
      <c r="T355" s="257"/>
      <c r="U355" s="257"/>
      <c r="V355" s="256"/>
      <c r="W355" s="257"/>
      <c r="X355" s="157"/>
      <c r="Y355" s="257"/>
      <c r="Z355" s="257"/>
      <c r="AA355" s="257"/>
      <c r="AB355" s="257"/>
      <c r="AC355" s="257"/>
      <c r="AD355" s="254"/>
      <c r="AE355" s="164"/>
    </row>
    <row r="356" ht="15.75" customHeight="1">
      <c r="A356" s="254"/>
      <c r="B356" s="255"/>
      <c r="C356" s="255"/>
      <c r="D356" s="255"/>
      <c r="E356" s="255"/>
      <c r="F356" s="255"/>
      <c r="G356" s="255"/>
      <c r="H356" s="255"/>
      <c r="I356" s="255"/>
      <c r="J356" s="254"/>
      <c r="K356" s="255"/>
      <c r="L356" s="255"/>
      <c r="M356" s="255"/>
      <c r="N356" s="256"/>
      <c r="O356" s="255"/>
      <c r="P356" s="255"/>
      <c r="Q356" s="257"/>
      <c r="R356" s="255"/>
      <c r="S356" s="255"/>
      <c r="T356" s="257"/>
      <c r="U356" s="257"/>
      <c r="V356" s="256"/>
      <c r="W356" s="257"/>
      <c r="X356" s="157"/>
      <c r="Y356" s="257"/>
      <c r="Z356" s="257"/>
      <c r="AA356" s="257"/>
      <c r="AB356" s="257"/>
      <c r="AC356" s="257"/>
      <c r="AD356" s="254"/>
      <c r="AE356" s="164"/>
    </row>
    <row r="357" ht="15.75" customHeight="1">
      <c r="A357" s="254"/>
      <c r="B357" s="255"/>
      <c r="C357" s="255"/>
      <c r="D357" s="255"/>
      <c r="E357" s="255"/>
      <c r="F357" s="255"/>
      <c r="G357" s="255"/>
      <c r="H357" s="255"/>
      <c r="I357" s="255"/>
      <c r="J357" s="254"/>
      <c r="K357" s="255"/>
      <c r="L357" s="255"/>
      <c r="M357" s="255"/>
      <c r="N357" s="256"/>
      <c r="O357" s="255"/>
      <c r="P357" s="255"/>
      <c r="Q357" s="257"/>
      <c r="R357" s="255"/>
      <c r="S357" s="255"/>
      <c r="T357" s="257"/>
      <c r="U357" s="257"/>
      <c r="V357" s="256"/>
      <c r="W357" s="257"/>
      <c r="X357" s="157"/>
      <c r="Y357" s="257"/>
      <c r="Z357" s="257"/>
      <c r="AA357" s="257"/>
      <c r="AB357" s="257"/>
      <c r="AC357" s="257"/>
      <c r="AD357" s="254"/>
      <c r="AE357" s="164"/>
    </row>
    <row r="358" ht="15.75" customHeight="1">
      <c r="A358" s="254"/>
      <c r="B358" s="255"/>
      <c r="C358" s="255"/>
      <c r="D358" s="255"/>
      <c r="E358" s="255"/>
      <c r="F358" s="255"/>
      <c r="G358" s="255"/>
      <c r="H358" s="255"/>
      <c r="I358" s="255"/>
      <c r="J358" s="254"/>
      <c r="K358" s="255"/>
      <c r="L358" s="255"/>
      <c r="M358" s="255"/>
      <c r="N358" s="256"/>
      <c r="O358" s="255"/>
      <c r="P358" s="255"/>
      <c r="Q358" s="257"/>
      <c r="R358" s="255"/>
      <c r="S358" s="255"/>
      <c r="T358" s="257"/>
      <c r="U358" s="257"/>
      <c r="V358" s="256"/>
      <c r="W358" s="257"/>
      <c r="X358" s="157"/>
      <c r="Y358" s="257"/>
      <c r="Z358" s="257"/>
      <c r="AA358" s="257"/>
      <c r="AB358" s="257"/>
      <c r="AC358" s="257"/>
      <c r="AD358" s="254"/>
      <c r="AE358" s="164"/>
    </row>
    <row r="359" ht="15.75" customHeight="1">
      <c r="A359" s="254"/>
      <c r="B359" s="255"/>
      <c r="C359" s="255"/>
      <c r="D359" s="255"/>
      <c r="E359" s="255"/>
      <c r="F359" s="255"/>
      <c r="G359" s="255"/>
      <c r="H359" s="255"/>
      <c r="I359" s="255"/>
      <c r="J359" s="254"/>
      <c r="K359" s="255"/>
      <c r="L359" s="255"/>
      <c r="M359" s="255"/>
      <c r="N359" s="256"/>
      <c r="O359" s="255"/>
      <c r="P359" s="255"/>
      <c r="Q359" s="257"/>
      <c r="R359" s="255"/>
      <c r="S359" s="255"/>
      <c r="T359" s="257"/>
      <c r="U359" s="257"/>
      <c r="V359" s="256"/>
      <c r="W359" s="257"/>
      <c r="X359" s="157"/>
      <c r="Y359" s="257"/>
      <c r="Z359" s="257"/>
      <c r="AA359" s="257"/>
      <c r="AB359" s="257"/>
      <c r="AC359" s="257"/>
      <c r="AD359" s="254"/>
      <c r="AE359" s="164"/>
    </row>
    <row r="360" ht="15.75" customHeight="1">
      <c r="A360" s="254"/>
      <c r="B360" s="255"/>
      <c r="C360" s="255"/>
      <c r="D360" s="255"/>
      <c r="E360" s="255"/>
      <c r="F360" s="255"/>
      <c r="G360" s="255"/>
      <c r="H360" s="255"/>
      <c r="I360" s="255"/>
      <c r="J360" s="254"/>
      <c r="K360" s="255"/>
      <c r="L360" s="255"/>
      <c r="M360" s="255"/>
      <c r="N360" s="256"/>
      <c r="O360" s="255"/>
      <c r="P360" s="255"/>
      <c r="Q360" s="257"/>
      <c r="R360" s="255"/>
      <c r="S360" s="255"/>
      <c r="T360" s="257"/>
      <c r="U360" s="257"/>
      <c r="V360" s="256"/>
      <c r="W360" s="257"/>
      <c r="X360" s="157"/>
      <c r="Y360" s="257"/>
      <c r="Z360" s="257"/>
      <c r="AA360" s="257"/>
      <c r="AB360" s="257"/>
      <c r="AC360" s="257"/>
      <c r="AD360" s="254"/>
      <c r="AE360" s="164"/>
    </row>
    <row r="361" ht="15.75" customHeight="1">
      <c r="A361" s="254"/>
      <c r="B361" s="255"/>
      <c r="C361" s="255"/>
      <c r="D361" s="255"/>
      <c r="E361" s="255"/>
      <c r="F361" s="255"/>
      <c r="G361" s="255"/>
      <c r="H361" s="255"/>
      <c r="I361" s="255"/>
      <c r="J361" s="254"/>
      <c r="K361" s="255"/>
      <c r="L361" s="255"/>
      <c r="M361" s="255"/>
      <c r="N361" s="256"/>
      <c r="O361" s="255"/>
      <c r="P361" s="255"/>
      <c r="Q361" s="257"/>
      <c r="R361" s="255"/>
      <c r="S361" s="255"/>
      <c r="T361" s="257"/>
      <c r="U361" s="257"/>
      <c r="V361" s="256"/>
      <c r="W361" s="257"/>
      <c r="X361" s="157"/>
      <c r="Y361" s="257"/>
      <c r="Z361" s="257"/>
      <c r="AA361" s="257"/>
      <c r="AB361" s="257"/>
      <c r="AC361" s="257"/>
      <c r="AD361" s="254"/>
      <c r="AE361" s="164"/>
    </row>
    <row r="362" ht="15.75" customHeight="1">
      <c r="A362" s="254"/>
      <c r="B362" s="255"/>
      <c r="C362" s="255"/>
      <c r="D362" s="255"/>
      <c r="E362" s="255"/>
      <c r="F362" s="255"/>
      <c r="G362" s="255"/>
      <c r="H362" s="255"/>
      <c r="I362" s="255"/>
      <c r="J362" s="254"/>
      <c r="K362" s="255"/>
      <c r="L362" s="255"/>
      <c r="M362" s="255"/>
      <c r="N362" s="256"/>
      <c r="O362" s="255"/>
      <c r="P362" s="255"/>
      <c r="Q362" s="257"/>
      <c r="R362" s="255"/>
      <c r="S362" s="255"/>
      <c r="T362" s="257"/>
      <c r="U362" s="257"/>
      <c r="V362" s="256"/>
      <c r="W362" s="257"/>
      <c r="X362" s="157"/>
      <c r="Y362" s="257"/>
      <c r="Z362" s="257"/>
      <c r="AA362" s="257"/>
      <c r="AB362" s="257"/>
      <c r="AC362" s="257"/>
      <c r="AD362" s="254"/>
      <c r="AE362" s="164"/>
    </row>
    <row r="363" ht="15.75" customHeight="1">
      <c r="A363" s="254"/>
      <c r="B363" s="255"/>
      <c r="C363" s="255"/>
      <c r="D363" s="255"/>
      <c r="E363" s="255"/>
      <c r="F363" s="255"/>
      <c r="G363" s="255"/>
      <c r="H363" s="255"/>
      <c r="I363" s="255"/>
      <c r="J363" s="254"/>
      <c r="K363" s="255"/>
      <c r="L363" s="255"/>
      <c r="M363" s="255"/>
      <c r="N363" s="256"/>
      <c r="O363" s="255"/>
      <c r="P363" s="255"/>
      <c r="Q363" s="257"/>
      <c r="R363" s="255"/>
      <c r="S363" s="255"/>
      <c r="T363" s="257"/>
      <c r="U363" s="257"/>
      <c r="V363" s="256"/>
      <c r="W363" s="257"/>
      <c r="X363" s="157"/>
      <c r="Y363" s="257"/>
      <c r="Z363" s="257"/>
      <c r="AA363" s="257"/>
      <c r="AB363" s="257"/>
      <c r="AC363" s="257"/>
      <c r="AD363" s="254"/>
      <c r="AE363" s="164"/>
    </row>
    <row r="364" ht="15.75" customHeight="1">
      <c r="A364" s="254"/>
      <c r="B364" s="255"/>
      <c r="C364" s="255"/>
      <c r="D364" s="255"/>
      <c r="E364" s="255"/>
      <c r="F364" s="255"/>
      <c r="G364" s="255"/>
      <c r="H364" s="255"/>
      <c r="I364" s="255"/>
      <c r="J364" s="254"/>
      <c r="K364" s="255"/>
      <c r="L364" s="255"/>
      <c r="M364" s="255"/>
      <c r="N364" s="256"/>
      <c r="O364" s="255"/>
      <c r="P364" s="255"/>
      <c r="Q364" s="257"/>
      <c r="R364" s="255"/>
      <c r="S364" s="255"/>
      <c r="T364" s="257"/>
      <c r="U364" s="257"/>
      <c r="V364" s="256"/>
      <c r="W364" s="257"/>
      <c r="X364" s="157"/>
      <c r="Y364" s="257"/>
      <c r="Z364" s="257"/>
      <c r="AA364" s="257"/>
      <c r="AB364" s="257"/>
      <c r="AC364" s="257"/>
      <c r="AD364" s="254"/>
      <c r="AE364" s="164"/>
    </row>
    <row r="365" ht="15.75" customHeight="1">
      <c r="A365" s="254"/>
      <c r="B365" s="255"/>
      <c r="C365" s="255"/>
      <c r="D365" s="255"/>
      <c r="E365" s="255"/>
      <c r="F365" s="255"/>
      <c r="G365" s="255"/>
      <c r="H365" s="255"/>
      <c r="I365" s="255"/>
      <c r="J365" s="254"/>
      <c r="K365" s="255"/>
      <c r="L365" s="255"/>
      <c r="M365" s="255"/>
      <c r="N365" s="256"/>
      <c r="O365" s="255"/>
      <c r="P365" s="255"/>
      <c r="Q365" s="257"/>
      <c r="R365" s="255"/>
      <c r="S365" s="255"/>
      <c r="T365" s="257"/>
      <c r="U365" s="257"/>
      <c r="V365" s="256"/>
      <c r="W365" s="257"/>
      <c r="X365" s="157"/>
      <c r="Y365" s="257"/>
      <c r="Z365" s="257"/>
      <c r="AA365" s="257"/>
      <c r="AB365" s="257"/>
      <c r="AC365" s="257"/>
      <c r="AD365" s="254"/>
      <c r="AE365" s="164"/>
    </row>
    <row r="366" ht="15.75" customHeight="1">
      <c r="A366" s="254"/>
      <c r="B366" s="255"/>
      <c r="C366" s="255"/>
      <c r="D366" s="255"/>
      <c r="E366" s="255"/>
      <c r="F366" s="255"/>
      <c r="G366" s="255"/>
      <c r="H366" s="255"/>
      <c r="I366" s="255"/>
      <c r="J366" s="254"/>
      <c r="K366" s="255"/>
      <c r="L366" s="255"/>
      <c r="M366" s="255"/>
      <c r="N366" s="256"/>
      <c r="O366" s="255"/>
      <c r="P366" s="255"/>
      <c r="Q366" s="257"/>
      <c r="R366" s="255"/>
      <c r="S366" s="255"/>
      <c r="T366" s="257"/>
      <c r="U366" s="257"/>
      <c r="V366" s="256"/>
      <c r="W366" s="257"/>
      <c r="X366" s="157"/>
      <c r="Y366" s="257"/>
      <c r="Z366" s="257"/>
      <c r="AA366" s="257"/>
      <c r="AB366" s="257"/>
      <c r="AC366" s="257"/>
      <c r="AD366" s="254"/>
      <c r="AE366" s="164"/>
    </row>
    <row r="367" ht="15.75" customHeight="1">
      <c r="A367" s="254"/>
      <c r="B367" s="255"/>
      <c r="C367" s="255"/>
      <c r="D367" s="255"/>
      <c r="E367" s="255"/>
      <c r="F367" s="255"/>
      <c r="G367" s="255"/>
      <c r="H367" s="255"/>
      <c r="I367" s="255"/>
      <c r="J367" s="254"/>
      <c r="K367" s="255"/>
      <c r="L367" s="255"/>
      <c r="M367" s="255"/>
      <c r="N367" s="256"/>
      <c r="O367" s="255"/>
      <c r="P367" s="255"/>
      <c r="Q367" s="257"/>
      <c r="R367" s="255"/>
      <c r="S367" s="255"/>
      <c r="T367" s="257"/>
      <c r="U367" s="257"/>
      <c r="V367" s="256"/>
      <c r="W367" s="257"/>
      <c r="X367" s="157"/>
      <c r="Y367" s="257"/>
      <c r="Z367" s="257"/>
      <c r="AA367" s="257"/>
      <c r="AB367" s="257"/>
      <c r="AC367" s="257"/>
      <c r="AD367" s="254"/>
      <c r="AE367" s="164"/>
    </row>
    <row r="368" ht="15.75" customHeight="1">
      <c r="A368" s="254"/>
      <c r="B368" s="255"/>
      <c r="C368" s="255"/>
      <c r="D368" s="255"/>
      <c r="E368" s="255"/>
      <c r="F368" s="255"/>
      <c r="G368" s="255"/>
      <c r="H368" s="255"/>
      <c r="I368" s="255"/>
      <c r="J368" s="254"/>
      <c r="K368" s="255"/>
      <c r="L368" s="255"/>
      <c r="M368" s="255"/>
      <c r="N368" s="256"/>
      <c r="O368" s="255"/>
      <c r="P368" s="255"/>
      <c r="Q368" s="257"/>
      <c r="R368" s="255"/>
      <c r="S368" s="255"/>
      <c r="T368" s="257"/>
      <c r="U368" s="257"/>
      <c r="V368" s="256"/>
      <c r="W368" s="257"/>
      <c r="X368" s="157"/>
      <c r="Y368" s="257"/>
      <c r="Z368" s="257"/>
      <c r="AA368" s="257"/>
      <c r="AB368" s="257"/>
      <c r="AC368" s="257"/>
      <c r="AD368" s="254"/>
      <c r="AE368" s="164"/>
    </row>
    <row r="369" ht="15.75" customHeight="1">
      <c r="A369" s="254"/>
      <c r="B369" s="255"/>
      <c r="C369" s="255"/>
      <c r="D369" s="255"/>
      <c r="E369" s="255"/>
      <c r="F369" s="255"/>
      <c r="G369" s="255"/>
      <c r="H369" s="255"/>
      <c r="I369" s="255"/>
      <c r="J369" s="254"/>
      <c r="K369" s="255"/>
      <c r="L369" s="255"/>
      <c r="M369" s="255"/>
      <c r="N369" s="256"/>
      <c r="O369" s="255"/>
      <c r="P369" s="255"/>
      <c r="Q369" s="257"/>
      <c r="R369" s="255"/>
      <c r="S369" s="255"/>
      <c r="T369" s="257"/>
      <c r="U369" s="257"/>
      <c r="V369" s="256"/>
      <c r="W369" s="257"/>
      <c r="X369" s="157"/>
      <c r="Y369" s="257"/>
      <c r="Z369" s="257"/>
      <c r="AA369" s="257"/>
      <c r="AB369" s="257"/>
      <c r="AC369" s="257"/>
      <c r="AD369" s="254"/>
      <c r="AE369" s="164"/>
    </row>
    <row r="370" ht="15.75" customHeight="1">
      <c r="A370" s="254"/>
      <c r="B370" s="255"/>
      <c r="C370" s="255"/>
      <c r="D370" s="255"/>
      <c r="E370" s="255"/>
      <c r="F370" s="255"/>
      <c r="G370" s="255"/>
      <c r="H370" s="255"/>
      <c r="I370" s="255"/>
      <c r="J370" s="254"/>
      <c r="K370" s="255"/>
      <c r="L370" s="255"/>
      <c r="M370" s="255"/>
      <c r="N370" s="256"/>
      <c r="O370" s="255"/>
      <c r="P370" s="255"/>
      <c r="Q370" s="257"/>
      <c r="R370" s="255"/>
      <c r="S370" s="255"/>
      <c r="T370" s="257"/>
      <c r="U370" s="257"/>
      <c r="V370" s="256"/>
      <c r="W370" s="257"/>
      <c r="X370" s="157"/>
      <c r="Y370" s="257"/>
      <c r="Z370" s="257"/>
      <c r="AA370" s="257"/>
      <c r="AB370" s="257"/>
      <c r="AC370" s="257"/>
      <c r="AD370" s="254"/>
      <c r="AE370" s="164"/>
    </row>
    <row r="371" ht="15.75" customHeight="1">
      <c r="A371" s="254"/>
      <c r="B371" s="255"/>
      <c r="C371" s="255"/>
      <c r="D371" s="255"/>
      <c r="E371" s="255"/>
      <c r="F371" s="255"/>
      <c r="G371" s="255"/>
      <c r="H371" s="255"/>
      <c r="I371" s="255"/>
      <c r="J371" s="254"/>
      <c r="K371" s="255"/>
      <c r="L371" s="255"/>
      <c r="M371" s="255"/>
      <c r="N371" s="256"/>
      <c r="O371" s="255"/>
      <c r="P371" s="255"/>
      <c r="Q371" s="257"/>
      <c r="R371" s="255"/>
      <c r="S371" s="255"/>
      <c r="T371" s="257"/>
      <c r="U371" s="257"/>
      <c r="V371" s="256"/>
      <c r="W371" s="257"/>
      <c r="X371" s="157"/>
      <c r="Y371" s="257"/>
      <c r="Z371" s="257"/>
      <c r="AA371" s="257"/>
      <c r="AB371" s="257"/>
      <c r="AC371" s="257"/>
      <c r="AD371" s="254"/>
      <c r="AE371" s="164"/>
    </row>
    <row r="372" ht="15.75" customHeight="1">
      <c r="A372" s="254"/>
      <c r="B372" s="255"/>
      <c r="C372" s="255"/>
      <c r="D372" s="255"/>
      <c r="E372" s="255"/>
      <c r="F372" s="255"/>
      <c r="G372" s="255"/>
      <c r="H372" s="255"/>
      <c r="I372" s="255"/>
      <c r="J372" s="254"/>
      <c r="K372" s="255"/>
      <c r="L372" s="255"/>
      <c r="M372" s="255"/>
      <c r="N372" s="256"/>
      <c r="O372" s="255"/>
      <c r="P372" s="255"/>
      <c r="Q372" s="257"/>
      <c r="R372" s="255"/>
      <c r="S372" s="255"/>
      <c r="T372" s="257"/>
      <c r="U372" s="257"/>
      <c r="V372" s="256"/>
      <c r="W372" s="257"/>
      <c r="X372" s="157"/>
      <c r="Y372" s="257"/>
      <c r="Z372" s="257"/>
      <c r="AA372" s="257"/>
      <c r="AB372" s="257"/>
      <c r="AC372" s="257"/>
      <c r="AD372" s="254"/>
      <c r="AE372" s="164"/>
    </row>
    <row r="373" ht="15.75" customHeight="1">
      <c r="A373" s="254"/>
      <c r="B373" s="255"/>
      <c r="C373" s="255"/>
      <c r="D373" s="255"/>
      <c r="E373" s="255"/>
      <c r="F373" s="255"/>
      <c r="G373" s="255"/>
      <c r="H373" s="255"/>
      <c r="I373" s="255"/>
      <c r="J373" s="254"/>
      <c r="K373" s="255"/>
      <c r="L373" s="255"/>
      <c r="M373" s="255"/>
      <c r="N373" s="256"/>
      <c r="O373" s="255"/>
      <c r="P373" s="255"/>
      <c r="Q373" s="257"/>
      <c r="R373" s="255"/>
      <c r="S373" s="255"/>
      <c r="T373" s="257"/>
      <c r="U373" s="257"/>
      <c r="V373" s="256"/>
      <c r="W373" s="257"/>
      <c r="X373" s="157"/>
      <c r="Y373" s="257"/>
      <c r="Z373" s="257"/>
      <c r="AA373" s="257"/>
      <c r="AB373" s="257"/>
      <c r="AC373" s="257"/>
      <c r="AD373" s="254"/>
      <c r="AE373" s="164"/>
    </row>
    <row r="374" ht="15.75" customHeight="1">
      <c r="A374" s="254"/>
      <c r="B374" s="255"/>
      <c r="C374" s="255"/>
      <c r="D374" s="255"/>
      <c r="E374" s="255"/>
      <c r="F374" s="255"/>
      <c r="G374" s="255"/>
      <c r="H374" s="255"/>
      <c r="I374" s="255"/>
      <c r="J374" s="254"/>
      <c r="K374" s="255"/>
      <c r="L374" s="255"/>
      <c r="M374" s="255"/>
      <c r="N374" s="256"/>
      <c r="O374" s="255"/>
      <c r="P374" s="255"/>
      <c r="Q374" s="257"/>
      <c r="R374" s="255"/>
      <c r="S374" s="255"/>
      <c r="T374" s="257"/>
      <c r="U374" s="257"/>
      <c r="V374" s="256"/>
      <c r="W374" s="257"/>
      <c r="X374" s="157"/>
      <c r="Y374" s="257"/>
      <c r="Z374" s="257"/>
      <c r="AA374" s="257"/>
      <c r="AB374" s="257"/>
      <c r="AC374" s="257"/>
      <c r="AD374" s="254"/>
      <c r="AE374" s="164"/>
    </row>
    <row r="375" ht="15.75" customHeight="1">
      <c r="A375" s="254"/>
      <c r="B375" s="255"/>
      <c r="C375" s="255"/>
      <c r="D375" s="255"/>
      <c r="E375" s="255"/>
      <c r="F375" s="255"/>
      <c r="G375" s="255"/>
      <c r="H375" s="255"/>
      <c r="I375" s="255"/>
      <c r="J375" s="254"/>
      <c r="K375" s="255"/>
      <c r="L375" s="255"/>
      <c r="M375" s="255"/>
      <c r="N375" s="256"/>
      <c r="O375" s="255"/>
      <c r="P375" s="255"/>
      <c r="Q375" s="257"/>
      <c r="R375" s="255"/>
      <c r="S375" s="255"/>
      <c r="T375" s="257"/>
      <c r="U375" s="257"/>
      <c r="V375" s="256"/>
      <c r="W375" s="257"/>
      <c r="X375" s="157"/>
      <c r="Y375" s="257"/>
      <c r="Z375" s="257"/>
      <c r="AA375" s="257"/>
      <c r="AB375" s="257"/>
      <c r="AC375" s="257"/>
      <c r="AD375" s="254"/>
      <c r="AE375" s="164"/>
    </row>
    <row r="376" ht="15.75" customHeight="1">
      <c r="A376" s="254"/>
      <c r="B376" s="255"/>
      <c r="C376" s="255"/>
      <c r="D376" s="255"/>
      <c r="E376" s="255"/>
      <c r="F376" s="255"/>
      <c r="G376" s="255"/>
      <c r="H376" s="255"/>
      <c r="I376" s="255"/>
      <c r="J376" s="254"/>
      <c r="K376" s="255"/>
      <c r="L376" s="255"/>
      <c r="M376" s="255"/>
      <c r="N376" s="256"/>
      <c r="O376" s="255"/>
      <c r="P376" s="255"/>
      <c r="Q376" s="257"/>
      <c r="R376" s="255"/>
      <c r="S376" s="255"/>
      <c r="T376" s="257"/>
      <c r="U376" s="257"/>
      <c r="V376" s="256"/>
      <c r="W376" s="257"/>
      <c r="X376" s="157"/>
      <c r="Y376" s="257"/>
      <c r="Z376" s="257"/>
      <c r="AA376" s="257"/>
      <c r="AB376" s="257"/>
      <c r="AC376" s="257"/>
      <c r="AD376" s="254"/>
      <c r="AE376" s="164"/>
    </row>
    <row r="377" ht="15.75" customHeight="1">
      <c r="A377" s="254"/>
      <c r="B377" s="255"/>
      <c r="C377" s="255"/>
      <c r="D377" s="255"/>
      <c r="E377" s="255"/>
      <c r="F377" s="255"/>
      <c r="G377" s="255"/>
      <c r="H377" s="255"/>
      <c r="I377" s="255"/>
      <c r="J377" s="254"/>
      <c r="K377" s="255"/>
      <c r="L377" s="255"/>
      <c r="M377" s="255"/>
      <c r="N377" s="256"/>
      <c r="O377" s="255"/>
      <c r="P377" s="255"/>
      <c r="Q377" s="257"/>
      <c r="R377" s="255"/>
      <c r="S377" s="255"/>
      <c r="T377" s="257"/>
      <c r="U377" s="257"/>
      <c r="V377" s="256"/>
      <c r="W377" s="257"/>
      <c r="X377" s="157"/>
      <c r="Y377" s="257"/>
      <c r="Z377" s="257"/>
      <c r="AA377" s="257"/>
      <c r="AB377" s="257"/>
      <c r="AC377" s="257"/>
      <c r="AD377" s="254"/>
      <c r="AE377" s="164"/>
    </row>
    <row r="378" ht="15.75" customHeight="1">
      <c r="A378" s="254"/>
      <c r="B378" s="255"/>
      <c r="C378" s="255"/>
      <c r="D378" s="255"/>
      <c r="E378" s="255"/>
      <c r="F378" s="255"/>
      <c r="G378" s="255"/>
      <c r="H378" s="255"/>
      <c r="I378" s="255"/>
      <c r="J378" s="254"/>
      <c r="K378" s="255"/>
      <c r="L378" s="255"/>
      <c r="M378" s="255"/>
      <c r="N378" s="256"/>
      <c r="O378" s="255"/>
      <c r="P378" s="255"/>
      <c r="Q378" s="257"/>
      <c r="R378" s="255"/>
      <c r="S378" s="255"/>
      <c r="T378" s="257"/>
      <c r="U378" s="257"/>
      <c r="V378" s="256"/>
      <c r="W378" s="257"/>
      <c r="X378" s="157"/>
      <c r="Y378" s="257"/>
      <c r="Z378" s="257"/>
      <c r="AA378" s="257"/>
      <c r="AB378" s="257"/>
      <c r="AC378" s="257"/>
      <c r="AD378" s="254"/>
      <c r="AE378" s="164"/>
    </row>
    <row r="379" ht="15.75" customHeight="1">
      <c r="A379" s="254"/>
      <c r="B379" s="255"/>
      <c r="C379" s="255"/>
      <c r="D379" s="255"/>
      <c r="E379" s="255"/>
      <c r="F379" s="255"/>
      <c r="G379" s="255"/>
      <c r="H379" s="255"/>
      <c r="I379" s="255"/>
      <c r="J379" s="254"/>
      <c r="K379" s="255"/>
      <c r="L379" s="255"/>
      <c r="M379" s="255"/>
      <c r="N379" s="256"/>
      <c r="O379" s="255"/>
      <c r="P379" s="255"/>
      <c r="Q379" s="257"/>
      <c r="R379" s="255"/>
      <c r="S379" s="255"/>
      <c r="T379" s="257"/>
      <c r="U379" s="257"/>
      <c r="V379" s="256"/>
      <c r="W379" s="257"/>
      <c r="X379" s="157"/>
      <c r="Y379" s="257"/>
      <c r="Z379" s="257"/>
      <c r="AA379" s="257"/>
      <c r="AB379" s="257"/>
      <c r="AC379" s="257"/>
      <c r="AD379" s="254"/>
      <c r="AE379" s="164"/>
    </row>
    <row r="380" ht="15.75" customHeight="1">
      <c r="A380" s="254"/>
      <c r="B380" s="255"/>
      <c r="C380" s="255"/>
      <c r="D380" s="255"/>
      <c r="E380" s="255"/>
      <c r="F380" s="255"/>
      <c r="G380" s="255"/>
      <c r="H380" s="255"/>
      <c r="I380" s="255"/>
      <c r="J380" s="254"/>
      <c r="K380" s="255"/>
      <c r="L380" s="255"/>
      <c r="M380" s="255"/>
      <c r="N380" s="256"/>
      <c r="O380" s="255"/>
      <c r="P380" s="255"/>
      <c r="Q380" s="257"/>
      <c r="R380" s="255"/>
      <c r="S380" s="255"/>
      <c r="T380" s="257"/>
      <c r="U380" s="257"/>
      <c r="V380" s="256"/>
      <c r="W380" s="257"/>
      <c r="X380" s="157"/>
      <c r="Y380" s="257"/>
      <c r="Z380" s="257"/>
      <c r="AA380" s="257"/>
      <c r="AB380" s="257"/>
      <c r="AC380" s="257"/>
      <c r="AD380" s="254"/>
      <c r="AE380" s="164"/>
    </row>
    <row r="381" ht="15.75" customHeight="1">
      <c r="A381" s="254"/>
      <c r="B381" s="255"/>
      <c r="C381" s="255"/>
      <c r="D381" s="255"/>
      <c r="E381" s="255"/>
      <c r="F381" s="255"/>
      <c r="G381" s="255"/>
      <c r="H381" s="255"/>
      <c r="I381" s="255"/>
      <c r="J381" s="254"/>
      <c r="K381" s="255"/>
      <c r="L381" s="255"/>
      <c r="M381" s="255"/>
      <c r="N381" s="256"/>
      <c r="O381" s="255"/>
      <c r="P381" s="255"/>
      <c r="Q381" s="257"/>
      <c r="R381" s="255"/>
      <c r="S381" s="255"/>
      <c r="T381" s="257"/>
      <c r="U381" s="257"/>
      <c r="V381" s="256"/>
      <c r="W381" s="257"/>
      <c r="X381" s="157"/>
      <c r="Y381" s="257"/>
      <c r="Z381" s="257"/>
      <c r="AA381" s="257"/>
      <c r="AB381" s="257"/>
      <c r="AC381" s="257"/>
      <c r="AD381" s="254"/>
      <c r="AE381" s="164"/>
    </row>
    <row r="382" ht="15.75" customHeight="1">
      <c r="A382" s="254"/>
      <c r="B382" s="255"/>
      <c r="C382" s="255"/>
      <c r="D382" s="255"/>
      <c r="E382" s="255"/>
      <c r="F382" s="255"/>
      <c r="G382" s="255"/>
      <c r="H382" s="255"/>
      <c r="I382" s="255"/>
      <c r="J382" s="254"/>
      <c r="K382" s="255"/>
      <c r="L382" s="255"/>
      <c r="M382" s="255"/>
      <c r="N382" s="256"/>
      <c r="O382" s="255"/>
      <c r="P382" s="255"/>
      <c r="Q382" s="257"/>
      <c r="R382" s="255"/>
      <c r="S382" s="255"/>
      <c r="T382" s="257"/>
      <c r="U382" s="257"/>
      <c r="V382" s="256"/>
      <c r="W382" s="257"/>
      <c r="X382" s="157"/>
      <c r="Y382" s="257"/>
      <c r="Z382" s="257"/>
      <c r="AA382" s="257"/>
      <c r="AB382" s="257"/>
      <c r="AC382" s="257"/>
      <c r="AD382" s="254"/>
      <c r="AE382" s="164"/>
    </row>
    <row r="383" ht="15.75" customHeight="1">
      <c r="A383" s="254"/>
      <c r="B383" s="255"/>
      <c r="C383" s="255"/>
      <c r="D383" s="255"/>
      <c r="E383" s="255"/>
      <c r="F383" s="255"/>
      <c r="G383" s="255"/>
      <c r="H383" s="255"/>
      <c r="I383" s="255"/>
      <c r="J383" s="254"/>
      <c r="K383" s="255"/>
      <c r="L383" s="255"/>
      <c r="M383" s="255"/>
      <c r="N383" s="256"/>
      <c r="O383" s="255"/>
      <c r="P383" s="255"/>
      <c r="Q383" s="257"/>
      <c r="R383" s="255"/>
      <c r="S383" s="255"/>
      <c r="T383" s="257"/>
      <c r="U383" s="257"/>
      <c r="V383" s="256"/>
      <c r="W383" s="257"/>
      <c r="X383" s="157"/>
      <c r="Y383" s="257"/>
      <c r="Z383" s="257"/>
      <c r="AA383" s="257"/>
      <c r="AB383" s="257"/>
      <c r="AC383" s="257"/>
      <c r="AD383" s="254"/>
      <c r="AE383" s="164"/>
    </row>
    <row r="384" ht="15.75" customHeight="1">
      <c r="A384" s="254"/>
      <c r="B384" s="255"/>
      <c r="C384" s="255"/>
      <c r="D384" s="255"/>
      <c r="E384" s="255"/>
      <c r="F384" s="255"/>
      <c r="G384" s="255"/>
      <c r="H384" s="255"/>
      <c r="I384" s="255"/>
      <c r="J384" s="254"/>
      <c r="K384" s="255"/>
      <c r="L384" s="255"/>
      <c r="M384" s="255"/>
      <c r="N384" s="256"/>
      <c r="O384" s="255"/>
      <c r="P384" s="255"/>
      <c r="Q384" s="257"/>
      <c r="R384" s="255"/>
      <c r="S384" s="255"/>
      <c r="T384" s="257"/>
      <c r="U384" s="257"/>
      <c r="V384" s="256"/>
      <c r="W384" s="257"/>
      <c r="X384" s="157"/>
      <c r="Y384" s="257"/>
      <c r="Z384" s="257"/>
      <c r="AA384" s="257"/>
      <c r="AB384" s="257"/>
      <c r="AC384" s="257"/>
      <c r="AD384" s="254"/>
      <c r="AE384" s="164"/>
    </row>
    <row r="385" ht="15.75" customHeight="1">
      <c r="A385" s="254"/>
      <c r="B385" s="255"/>
      <c r="C385" s="255"/>
      <c r="D385" s="255"/>
      <c r="E385" s="255"/>
      <c r="F385" s="255"/>
      <c r="G385" s="255"/>
      <c r="H385" s="255"/>
      <c r="I385" s="255"/>
      <c r="J385" s="254"/>
      <c r="K385" s="255"/>
      <c r="L385" s="255"/>
      <c r="M385" s="255"/>
      <c r="N385" s="256"/>
      <c r="O385" s="255"/>
      <c r="P385" s="255"/>
      <c r="Q385" s="257"/>
      <c r="R385" s="255"/>
      <c r="S385" s="255"/>
      <c r="T385" s="257"/>
      <c r="U385" s="257"/>
      <c r="V385" s="256"/>
      <c r="W385" s="257"/>
      <c r="X385" s="157"/>
      <c r="Y385" s="257"/>
      <c r="Z385" s="257"/>
      <c r="AA385" s="257"/>
      <c r="AB385" s="257"/>
      <c r="AC385" s="257"/>
      <c r="AD385" s="254"/>
      <c r="AE385" s="164"/>
    </row>
    <row r="386" ht="15.75" customHeight="1">
      <c r="A386" s="254"/>
      <c r="B386" s="255"/>
      <c r="C386" s="255"/>
      <c r="D386" s="255"/>
      <c r="E386" s="255"/>
      <c r="F386" s="255"/>
      <c r="G386" s="255"/>
      <c r="H386" s="255"/>
      <c r="I386" s="255"/>
      <c r="J386" s="254"/>
      <c r="K386" s="255"/>
      <c r="L386" s="255"/>
      <c r="M386" s="255"/>
      <c r="N386" s="256"/>
      <c r="O386" s="255"/>
      <c r="P386" s="255"/>
      <c r="Q386" s="257"/>
      <c r="R386" s="255"/>
      <c r="S386" s="255"/>
      <c r="T386" s="257"/>
      <c r="U386" s="257"/>
      <c r="V386" s="256"/>
      <c r="W386" s="257"/>
      <c r="X386" s="157"/>
      <c r="Y386" s="257"/>
      <c r="Z386" s="257"/>
      <c r="AA386" s="257"/>
      <c r="AB386" s="257"/>
      <c r="AC386" s="257"/>
      <c r="AD386" s="254"/>
      <c r="AE386" s="164"/>
    </row>
    <row r="387" ht="15.75" customHeight="1">
      <c r="A387" s="254"/>
      <c r="B387" s="255"/>
      <c r="C387" s="255"/>
      <c r="D387" s="255"/>
      <c r="E387" s="255"/>
      <c r="F387" s="255"/>
      <c r="G387" s="255"/>
      <c r="H387" s="255"/>
      <c r="I387" s="255"/>
      <c r="J387" s="254"/>
      <c r="K387" s="255"/>
      <c r="L387" s="255"/>
      <c r="M387" s="255"/>
      <c r="N387" s="256"/>
      <c r="O387" s="255"/>
      <c r="P387" s="255"/>
      <c r="Q387" s="257"/>
      <c r="R387" s="255"/>
      <c r="S387" s="255"/>
      <c r="T387" s="257"/>
      <c r="U387" s="257"/>
      <c r="V387" s="256"/>
      <c r="W387" s="257"/>
      <c r="X387" s="157"/>
      <c r="Y387" s="257"/>
      <c r="Z387" s="257"/>
      <c r="AA387" s="257"/>
      <c r="AB387" s="257"/>
      <c r="AC387" s="257"/>
      <c r="AD387" s="254"/>
      <c r="AE387" s="164"/>
    </row>
    <row r="388" ht="15.75" customHeight="1">
      <c r="A388" s="254"/>
      <c r="B388" s="255"/>
      <c r="C388" s="255"/>
      <c r="D388" s="255"/>
      <c r="E388" s="255"/>
      <c r="F388" s="255"/>
      <c r="G388" s="255"/>
      <c r="H388" s="255"/>
      <c r="I388" s="255"/>
      <c r="J388" s="254"/>
      <c r="K388" s="255"/>
      <c r="L388" s="255"/>
      <c r="M388" s="255"/>
      <c r="N388" s="256"/>
      <c r="O388" s="255"/>
      <c r="P388" s="255"/>
      <c r="Q388" s="257"/>
      <c r="R388" s="255"/>
      <c r="S388" s="255"/>
      <c r="T388" s="257"/>
      <c r="U388" s="257"/>
      <c r="V388" s="256"/>
      <c r="W388" s="257"/>
      <c r="X388" s="157"/>
      <c r="Y388" s="257"/>
      <c r="Z388" s="257"/>
      <c r="AA388" s="257"/>
      <c r="AB388" s="257"/>
      <c r="AC388" s="257"/>
      <c r="AD388" s="254"/>
      <c r="AE388" s="164"/>
    </row>
    <row r="389" ht="15.75" customHeight="1">
      <c r="A389" s="254"/>
      <c r="B389" s="255"/>
      <c r="C389" s="255"/>
      <c r="D389" s="255"/>
      <c r="E389" s="255"/>
      <c r="F389" s="255"/>
      <c r="G389" s="255"/>
      <c r="H389" s="255"/>
      <c r="I389" s="255"/>
      <c r="J389" s="254"/>
      <c r="K389" s="255"/>
      <c r="L389" s="255"/>
      <c r="M389" s="255"/>
      <c r="N389" s="256"/>
      <c r="O389" s="255"/>
      <c r="P389" s="255"/>
      <c r="Q389" s="257"/>
      <c r="R389" s="255"/>
      <c r="S389" s="255"/>
      <c r="T389" s="257"/>
      <c r="U389" s="257"/>
      <c r="V389" s="256"/>
      <c r="W389" s="257"/>
      <c r="X389" s="157"/>
      <c r="Y389" s="257"/>
      <c r="Z389" s="257"/>
      <c r="AA389" s="257"/>
      <c r="AB389" s="257"/>
      <c r="AC389" s="257"/>
      <c r="AD389" s="254"/>
      <c r="AE389" s="164"/>
    </row>
    <row r="390" ht="15.75" customHeight="1">
      <c r="A390" s="254"/>
      <c r="B390" s="255"/>
      <c r="C390" s="255"/>
      <c r="D390" s="255"/>
      <c r="E390" s="255"/>
      <c r="F390" s="255"/>
      <c r="G390" s="255"/>
      <c r="H390" s="255"/>
      <c r="I390" s="255"/>
      <c r="J390" s="254"/>
      <c r="K390" s="255"/>
      <c r="L390" s="255"/>
      <c r="M390" s="255"/>
      <c r="N390" s="256"/>
      <c r="O390" s="255"/>
      <c r="P390" s="255"/>
      <c r="Q390" s="257"/>
      <c r="R390" s="255"/>
      <c r="S390" s="255"/>
      <c r="T390" s="257"/>
      <c r="U390" s="257"/>
      <c r="V390" s="256"/>
      <c r="W390" s="257"/>
      <c r="X390" s="157"/>
      <c r="Y390" s="257"/>
      <c r="Z390" s="257"/>
      <c r="AA390" s="257"/>
      <c r="AB390" s="257"/>
      <c r="AC390" s="257"/>
      <c r="AD390" s="254"/>
      <c r="AE390" s="164"/>
    </row>
    <row r="391" ht="15.75" customHeight="1">
      <c r="A391" s="254"/>
      <c r="B391" s="255"/>
      <c r="C391" s="255"/>
      <c r="D391" s="255"/>
      <c r="E391" s="255"/>
      <c r="F391" s="255"/>
      <c r="G391" s="255"/>
      <c r="H391" s="255"/>
      <c r="I391" s="255"/>
      <c r="J391" s="254"/>
      <c r="K391" s="255"/>
      <c r="L391" s="255"/>
      <c r="M391" s="255"/>
      <c r="N391" s="256"/>
      <c r="O391" s="255"/>
      <c r="P391" s="255"/>
      <c r="Q391" s="257"/>
      <c r="R391" s="255"/>
      <c r="S391" s="255"/>
      <c r="T391" s="257"/>
      <c r="U391" s="257"/>
      <c r="V391" s="256"/>
      <c r="W391" s="257"/>
      <c r="X391" s="157"/>
      <c r="Y391" s="257"/>
      <c r="Z391" s="257"/>
      <c r="AA391" s="257"/>
      <c r="AB391" s="257"/>
      <c r="AC391" s="257"/>
      <c r="AD391" s="254"/>
      <c r="AE391" s="164"/>
    </row>
    <row r="392" ht="15.75" customHeight="1">
      <c r="A392" s="254"/>
      <c r="B392" s="255"/>
      <c r="C392" s="255"/>
      <c r="D392" s="255"/>
      <c r="E392" s="255"/>
      <c r="F392" s="255"/>
      <c r="G392" s="255"/>
      <c r="H392" s="255"/>
      <c r="I392" s="255"/>
      <c r="J392" s="254"/>
      <c r="K392" s="255"/>
      <c r="L392" s="255"/>
      <c r="M392" s="255"/>
      <c r="N392" s="256"/>
      <c r="O392" s="255"/>
      <c r="P392" s="255"/>
      <c r="Q392" s="257"/>
      <c r="R392" s="255"/>
      <c r="S392" s="255"/>
      <c r="T392" s="257"/>
      <c r="U392" s="257"/>
      <c r="V392" s="256"/>
      <c r="W392" s="257"/>
      <c r="X392" s="157"/>
      <c r="Y392" s="257"/>
      <c r="Z392" s="257"/>
      <c r="AA392" s="257"/>
      <c r="AB392" s="257"/>
      <c r="AC392" s="257"/>
      <c r="AD392" s="254"/>
      <c r="AE392" s="164"/>
    </row>
    <row r="393" ht="15.75" customHeight="1">
      <c r="A393" s="254"/>
      <c r="B393" s="255"/>
      <c r="C393" s="255"/>
      <c r="D393" s="255"/>
      <c r="E393" s="255"/>
      <c r="F393" s="255"/>
      <c r="G393" s="255"/>
      <c r="H393" s="255"/>
      <c r="I393" s="255"/>
      <c r="J393" s="254"/>
      <c r="K393" s="255"/>
      <c r="L393" s="255"/>
      <c r="M393" s="255"/>
      <c r="N393" s="256"/>
      <c r="O393" s="255"/>
      <c r="P393" s="255"/>
      <c r="Q393" s="257"/>
      <c r="R393" s="255"/>
      <c r="S393" s="255"/>
      <c r="T393" s="257"/>
      <c r="U393" s="257"/>
      <c r="V393" s="256"/>
      <c r="W393" s="257"/>
      <c r="X393" s="157"/>
      <c r="Y393" s="257"/>
      <c r="Z393" s="257"/>
      <c r="AA393" s="257"/>
      <c r="AB393" s="257"/>
      <c r="AC393" s="257"/>
      <c r="AD393" s="254"/>
      <c r="AE393" s="164"/>
    </row>
    <row r="394" ht="15.75" customHeight="1">
      <c r="A394" s="254"/>
      <c r="B394" s="255"/>
      <c r="C394" s="255"/>
      <c r="D394" s="255"/>
      <c r="E394" s="255"/>
      <c r="F394" s="255"/>
      <c r="G394" s="255"/>
      <c r="H394" s="255"/>
      <c r="I394" s="255"/>
      <c r="J394" s="254"/>
      <c r="K394" s="255"/>
      <c r="L394" s="255"/>
      <c r="M394" s="255"/>
      <c r="N394" s="256"/>
      <c r="O394" s="255"/>
      <c r="P394" s="255"/>
      <c r="Q394" s="257"/>
      <c r="R394" s="255"/>
      <c r="S394" s="255"/>
      <c r="T394" s="257"/>
      <c r="U394" s="257"/>
      <c r="V394" s="256"/>
      <c r="W394" s="257"/>
      <c r="X394" s="157"/>
      <c r="Y394" s="257"/>
      <c r="Z394" s="257"/>
      <c r="AA394" s="257"/>
      <c r="AB394" s="257"/>
      <c r="AC394" s="257"/>
      <c r="AD394" s="254"/>
      <c r="AE394" s="164"/>
    </row>
    <row r="395" ht="15.75" customHeight="1">
      <c r="A395" s="254"/>
      <c r="B395" s="255"/>
      <c r="C395" s="255"/>
      <c r="D395" s="255"/>
      <c r="E395" s="255"/>
      <c r="F395" s="255"/>
      <c r="G395" s="255"/>
      <c r="H395" s="255"/>
      <c r="I395" s="255"/>
      <c r="J395" s="254"/>
      <c r="K395" s="255"/>
      <c r="L395" s="255"/>
      <c r="M395" s="255"/>
      <c r="N395" s="256"/>
      <c r="O395" s="255"/>
      <c r="P395" s="255"/>
      <c r="Q395" s="257"/>
      <c r="R395" s="255"/>
      <c r="S395" s="255"/>
      <c r="T395" s="257"/>
      <c r="U395" s="257"/>
      <c r="V395" s="256"/>
      <c r="W395" s="257"/>
      <c r="X395" s="157"/>
      <c r="Y395" s="257"/>
      <c r="Z395" s="257"/>
      <c r="AA395" s="257"/>
      <c r="AB395" s="257"/>
      <c r="AC395" s="257"/>
      <c r="AD395" s="254"/>
      <c r="AE395" s="164"/>
    </row>
    <row r="396" ht="15.75" customHeight="1">
      <c r="A396" s="254"/>
      <c r="B396" s="255"/>
      <c r="C396" s="255"/>
      <c r="D396" s="255"/>
      <c r="E396" s="255"/>
      <c r="F396" s="255"/>
      <c r="G396" s="255"/>
      <c r="H396" s="255"/>
      <c r="I396" s="255"/>
      <c r="J396" s="254"/>
      <c r="K396" s="255"/>
      <c r="L396" s="255"/>
      <c r="M396" s="255"/>
      <c r="N396" s="256"/>
      <c r="O396" s="255"/>
      <c r="P396" s="255"/>
      <c r="Q396" s="257"/>
      <c r="R396" s="255"/>
      <c r="S396" s="255"/>
      <c r="T396" s="257"/>
      <c r="U396" s="257"/>
      <c r="V396" s="256"/>
      <c r="W396" s="257"/>
      <c r="X396" s="157"/>
      <c r="Y396" s="257"/>
      <c r="Z396" s="257"/>
      <c r="AA396" s="257"/>
      <c r="AB396" s="257"/>
      <c r="AC396" s="257"/>
      <c r="AD396" s="254"/>
      <c r="AE396" s="164"/>
    </row>
    <row r="397" ht="15.75" customHeight="1">
      <c r="A397" s="254"/>
      <c r="B397" s="255"/>
      <c r="C397" s="255"/>
      <c r="D397" s="255"/>
      <c r="E397" s="255"/>
      <c r="F397" s="255"/>
      <c r="G397" s="255"/>
      <c r="H397" s="255"/>
      <c r="I397" s="255"/>
      <c r="J397" s="254"/>
      <c r="K397" s="255"/>
      <c r="L397" s="255"/>
      <c r="M397" s="255"/>
      <c r="N397" s="256"/>
      <c r="O397" s="255"/>
      <c r="P397" s="255"/>
      <c r="Q397" s="257"/>
      <c r="R397" s="255"/>
      <c r="S397" s="255"/>
      <c r="T397" s="257"/>
      <c r="U397" s="257"/>
      <c r="V397" s="256"/>
      <c r="W397" s="257"/>
      <c r="X397" s="157"/>
      <c r="Y397" s="257"/>
      <c r="Z397" s="257"/>
      <c r="AA397" s="257"/>
      <c r="AB397" s="257"/>
      <c r="AC397" s="257"/>
      <c r="AD397" s="254"/>
      <c r="AE397" s="164"/>
    </row>
    <row r="398" ht="15.75" customHeight="1">
      <c r="A398" s="254"/>
      <c r="B398" s="255"/>
      <c r="C398" s="255"/>
      <c r="D398" s="255"/>
      <c r="E398" s="255"/>
      <c r="F398" s="255"/>
      <c r="G398" s="255"/>
      <c r="H398" s="255"/>
      <c r="I398" s="255"/>
      <c r="J398" s="254"/>
      <c r="K398" s="255"/>
      <c r="L398" s="255"/>
      <c r="M398" s="255"/>
      <c r="N398" s="256"/>
      <c r="O398" s="255"/>
      <c r="P398" s="255"/>
      <c r="Q398" s="257"/>
      <c r="R398" s="255"/>
      <c r="S398" s="255"/>
      <c r="T398" s="257"/>
      <c r="U398" s="257"/>
      <c r="V398" s="256"/>
      <c r="W398" s="257"/>
      <c r="X398" s="157"/>
      <c r="Y398" s="257"/>
      <c r="Z398" s="257"/>
      <c r="AA398" s="257"/>
      <c r="AB398" s="257"/>
      <c r="AC398" s="257"/>
      <c r="AD398" s="254"/>
      <c r="AE398" s="164"/>
    </row>
    <row r="399" ht="15.75" customHeight="1">
      <c r="A399" s="254"/>
      <c r="B399" s="255"/>
      <c r="C399" s="255"/>
      <c r="D399" s="255"/>
      <c r="E399" s="255"/>
      <c r="F399" s="255"/>
      <c r="G399" s="255"/>
      <c r="H399" s="255"/>
      <c r="I399" s="255"/>
      <c r="J399" s="254"/>
      <c r="K399" s="255"/>
      <c r="L399" s="255"/>
      <c r="M399" s="255"/>
      <c r="N399" s="256"/>
      <c r="O399" s="255"/>
      <c r="P399" s="255"/>
      <c r="Q399" s="257"/>
      <c r="R399" s="255"/>
      <c r="S399" s="255"/>
      <c r="T399" s="257"/>
      <c r="U399" s="257"/>
      <c r="V399" s="256"/>
      <c r="W399" s="257"/>
      <c r="X399" s="157"/>
      <c r="Y399" s="257"/>
      <c r="Z399" s="257"/>
      <c r="AA399" s="257"/>
      <c r="AB399" s="257"/>
      <c r="AC399" s="257"/>
      <c r="AD399" s="254"/>
      <c r="AE399" s="164"/>
    </row>
    <row r="400" ht="15.75" customHeight="1">
      <c r="A400" s="254"/>
      <c r="B400" s="255"/>
      <c r="C400" s="255"/>
      <c r="D400" s="255"/>
      <c r="E400" s="255"/>
      <c r="F400" s="255"/>
      <c r="G400" s="255"/>
      <c r="H400" s="255"/>
      <c r="I400" s="255"/>
      <c r="J400" s="254"/>
      <c r="K400" s="255"/>
      <c r="L400" s="255"/>
      <c r="M400" s="255"/>
      <c r="N400" s="256"/>
      <c r="O400" s="255"/>
      <c r="P400" s="255"/>
      <c r="Q400" s="257"/>
      <c r="R400" s="255"/>
      <c r="S400" s="255"/>
      <c r="T400" s="257"/>
      <c r="U400" s="257"/>
      <c r="V400" s="256"/>
      <c r="W400" s="257"/>
      <c r="X400" s="157"/>
      <c r="Y400" s="257"/>
      <c r="Z400" s="257"/>
      <c r="AA400" s="257"/>
      <c r="AB400" s="257"/>
      <c r="AC400" s="257"/>
      <c r="AD400" s="254"/>
      <c r="AE400" s="164"/>
    </row>
    <row r="401" ht="15.75" customHeight="1">
      <c r="A401" s="254"/>
      <c r="B401" s="255"/>
      <c r="C401" s="255"/>
      <c r="D401" s="255"/>
      <c r="E401" s="255"/>
      <c r="F401" s="255"/>
      <c r="G401" s="255"/>
      <c r="H401" s="255"/>
      <c r="I401" s="255"/>
      <c r="J401" s="254"/>
      <c r="K401" s="255"/>
      <c r="L401" s="255"/>
      <c r="M401" s="255"/>
      <c r="N401" s="256"/>
      <c r="O401" s="255"/>
      <c r="P401" s="255"/>
      <c r="Q401" s="257"/>
      <c r="R401" s="255"/>
      <c r="S401" s="255"/>
      <c r="T401" s="257"/>
      <c r="U401" s="257"/>
      <c r="V401" s="256"/>
      <c r="W401" s="257"/>
      <c r="X401" s="157"/>
      <c r="Y401" s="257"/>
      <c r="Z401" s="257"/>
      <c r="AA401" s="257"/>
      <c r="AB401" s="257"/>
      <c r="AC401" s="257"/>
      <c r="AD401" s="254"/>
      <c r="AE401" s="164"/>
    </row>
    <row r="402" ht="15.75" customHeight="1">
      <c r="A402" s="254"/>
      <c r="B402" s="255"/>
      <c r="C402" s="255"/>
      <c r="D402" s="255"/>
      <c r="E402" s="255"/>
      <c r="F402" s="255"/>
      <c r="G402" s="255"/>
      <c r="H402" s="255"/>
      <c r="I402" s="255"/>
      <c r="J402" s="254"/>
      <c r="K402" s="255"/>
      <c r="L402" s="255"/>
      <c r="M402" s="255"/>
      <c r="N402" s="256"/>
      <c r="O402" s="255"/>
      <c r="P402" s="255"/>
      <c r="Q402" s="257"/>
      <c r="R402" s="255"/>
      <c r="S402" s="255"/>
      <c r="T402" s="257"/>
      <c r="U402" s="257"/>
      <c r="V402" s="256"/>
      <c r="W402" s="257"/>
      <c r="X402" s="157"/>
      <c r="Y402" s="257"/>
      <c r="Z402" s="257"/>
      <c r="AA402" s="257"/>
      <c r="AB402" s="257"/>
      <c r="AC402" s="257"/>
      <c r="AD402" s="254"/>
      <c r="AE402" s="164"/>
    </row>
    <row r="403" ht="15.75" customHeight="1">
      <c r="A403" s="254"/>
      <c r="B403" s="255"/>
      <c r="C403" s="255"/>
      <c r="D403" s="255"/>
      <c r="E403" s="255"/>
      <c r="F403" s="255"/>
      <c r="G403" s="255"/>
      <c r="H403" s="255"/>
      <c r="I403" s="255"/>
      <c r="J403" s="254"/>
      <c r="K403" s="255"/>
      <c r="L403" s="255"/>
      <c r="M403" s="255"/>
      <c r="N403" s="256"/>
      <c r="O403" s="255"/>
      <c r="P403" s="255"/>
      <c r="Q403" s="257"/>
      <c r="R403" s="255"/>
      <c r="S403" s="255"/>
      <c r="T403" s="257"/>
      <c r="U403" s="257"/>
      <c r="V403" s="256"/>
      <c r="W403" s="257"/>
      <c r="X403" s="157"/>
      <c r="Y403" s="257"/>
      <c r="Z403" s="257"/>
      <c r="AA403" s="257"/>
      <c r="AB403" s="257"/>
      <c r="AC403" s="257"/>
      <c r="AD403" s="254"/>
      <c r="AE403" s="164"/>
    </row>
    <row r="404" ht="15.75" customHeight="1">
      <c r="A404" s="254"/>
      <c r="B404" s="255"/>
      <c r="C404" s="255"/>
      <c r="D404" s="255"/>
      <c r="E404" s="255"/>
      <c r="F404" s="255"/>
      <c r="G404" s="255"/>
      <c r="H404" s="255"/>
      <c r="I404" s="255"/>
      <c r="J404" s="254"/>
      <c r="K404" s="255"/>
      <c r="L404" s="255"/>
      <c r="M404" s="255"/>
      <c r="N404" s="256"/>
      <c r="O404" s="255"/>
      <c r="P404" s="255"/>
      <c r="Q404" s="257"/>
      <c r="R404" s="255"/>
      <c r="S404" s="255"/>
      <c r="T404" s="257"/>
      <c r="U404" s="257"/>
      <c r="V404" s="256"/>
      <c r="W404" s="257"/>
      <c r="X404" s="157"/>
      <c r="Y404" s="257"/>
      <c r="Z404" s="257"/>
      <c r="AA404" s="257"/>
      <c r="AB404" s="257"/>
      <c r="AC404" s="257"/>
      <c r="AD404" s="254"/>
      <c r="AE404" s="164"/>
    </row>
    <row r="405" ht="15.75" customHeight="1">
      <c r="A405" s="254"/>
      <c r="B405" s="255"/>
      <c r="C405" s="255"/>
      <c r="D405" s="255"/>
      <c r="E405" s="255"/>
      <c r="F405" s="255"/>
      <c r="G405" s="255"/>
      <c r="H405" s="255"/>
      <c r="I405" s="255"/>
      <c r="J405" s="254"/>
      <c r="K405" s="255"/>
      <c r="L405" s="255"/>
      <c r="M405" s="255"/>
      <c r="N405" s="256"/>
      <c r="O405" s="255"/>
      <c r="P405" s="255"/>
      <c r="Q405" s="257"/>
      <c r="R405" s="255"/>
      <c r="S405" s="255"/>
      <c r="T405" s="257"/>
      <c r="U405" s="257"/>
      <c r="V405" s="256"/>
      <c r="W405" s="257"/>
      <c r="X405" s="157"/>
      <c r="Y405" s="257"/>
      <c r="Z405" s="257"/>
      <c r="AA405" s="257"/>
      <c r="AB405" s="257"/>
      <c r="AC405" s="257"/>
      <c r="AD405" s="254"/>
      <c r="AE405" s="164"/>
    </row>
    <row r="406" ht="15.75" customHeight="1">
      <c r="A406" s="254"/>
      <c r="B406" s="255"/>
      <c r="C406" s="255"/>
      <c r="D406" s="255"/>
      <c r="E406" s="255"/>
      <c r="F406" s="255"/>
      <c r="G406" s="255"/>
      <c r="H406" s="255"/>
      <c r="I406" s="255"/>
      <c r="J406" s="254"/>
      <c r="K406" s="255"/>
      <c r="L406" s="255"/>
      <c r="M406" s="255"/>
      <c r="N406" s="256"/>
      <c r="O406" s="255"/>
      <c r="P406" s="255"/>
      <c r="Q406" s="257"/>
      <c r="R406" s="255"/>
      <c r="S406" s="255"/>
      <c r="T406" s="257"/>
      <c r="U406" s="257"/>
      <c r="V406" s="256"/>
      <c r="W406" s="257"/>
      <c r="X406" s="157"/>
      <c r="Y406" s="257"/>
      <c r="Z406" s="257"/>
      <c r="AA406" s="257"/>
      <c r="AB406" s="257"/>
      <c r="AC406" s="257"/>
      <c r="AD406" s="254"/>
      <c r="AE406" s="164"/>
    </row>
    <row r="407" ht="15.75" customHeight="1">
      <c r="A407" s="254"/>
      <c r="B407" s="255"/>
      <c r="C407" s="255"/>
      <c r="D407" s="255"/>
      <c r="E407" s="255"/>
      <c r="F407" s="255"/>
      <c r="G407" s="255"/>
      <c r="H407" s="255"/>
      <c r="I407" s="255"/>
      <c r="J407" s="254"/>
      <c r="K407" s="255"/>
      <c r="L407" s="255"/>
      <c r="M407" s="255"/>
      <c r="N407" s="256"/>
      <c r="O407" s="255"/>
      <c r="P407" s="255"/>
      <c r="Q407" s="257"/>
      <c r="R407" s="255"/>
      <c r="S407" s="255"/>
      <c r="T407" s="257"/>
      <c r="U407" s="257"/>
      <c r="V407" s="256"/>
      <c r="W407" s="257"/>
      <c r="X407" s="157"/>
      <c r="Y407" s="257"/>
      <c r="Z407" s="257"/>
      <c r="AA407" s="257"/>
      <c r="AB407" s="257"/>
      <c r="AC407" s="257"/>
      <c r="AD407" s="254"/>
      <c r="AE407" s="164"/>
    </row>
    <row r="408" ht="15.75" customHeight="1">
      <c r="A408" s="254"/>
      <c r="B408" s="255"/>
      <c r="C408" s="255"/>
      <c r="D408" s="255"/>
      <c r="E408" s="255"/>
      <c r="F408" s="255"/>
      <c r="G408" s="255"/>
      <c r="H408" s="255"/>
      <c r="I408" s="255"/>
      <c r="J408" s="254"/>
      <c r="K408" s="255"/>
      <c r="L408" s="255"/>
      <c r="M408" s="255"/>
      <c r="N408" s="256"/>
      <c r="O408" s="255"/>
      <c r="P408" s="255"/>
      <c r="Q408" s="257"/>
      <c r="R408" s="255"/>
      <c r="S408" s="255"/>
      <c r="T408" s="257"/>
      <c r="U408" s="257"/>
      <c r="V408" s="256"/>
      <c r="W408" s="257"/>
      <c r="X408" s="157"/>
      <c r="Y408" s="257"/>
      <c r="Z408" s="257"/>
      <c r="AA408" s="257"/>
      <c r="AB408" s="257"/>
      <c r="AC408" s="257"/>
      <c r="AD408" s="254"/>
      <c r="AE408" s="164"/>
    </row>
    <row r="409" ht="15.75" customHeight="1">
      <c r="A409" s="254"/>
      <c r="B409" s="255"/>
      <c r="C409" s="255"/>
      <c r="D409" s="255"/>
      <c r="E409" s="255"/>
      <c r="F409" s="255"/>
      <c r="G409" s="255"/>
      <c r="H409" s="255"/>
      <c r="I409" s="255"/>
      <c r="J409" s="254"/>
      <c r="K409" s="255"/>
      <c r="L409" s="255"/>
      <c r="M409" s="255"/>
      <c r="N409" s="256"/>
      <c r="O409" s="255"/>
      <c r="P409" s="255"/>
      <c r="Q409" s="257"/>
      <c r="R409" s="255"/>
      <c r="S409" s="255"/>
      <c r="T409" s="257"/>
      <c r="U409" s="257"/>
      <c r="V409" s="256"/>
      <c r="W409" s="257"/>
      <c r="X409" s="157"/>
      <c r="Y409" s="257"/>
      <c r="Z409" s="257"/>
      <c r="AA409" s="257"/>
      <c r="AB409" s="257"/>
      <c r="AC409" s="257"/>
      <c r="AD409" s="254"/>
      <c r="AE409" s="164"/>
    </row>
    <row r="410" ht="15.75" customHeight="1">
      <c r="A410" s="254"/>
      <c r="B410" s="255"/>
      <c r="C410" s="255"/>
      <c r="D410" s="255"/>
      <c r="E410" s="255"/>
      <c r="F410" s="255"/>
      <c r="G410" s="255"/>
      <c r="H410" s="255"/>
      <c r="I410" s="255"/>
      <c r="J410" s="254"/>
      <c r="K410" s="255"/>
      <c r="L410" s="255"/>
      <c r="M410" s="255"/>
      <c r="N410" s="256"/>
      <c r="O410" s="255"/>
      <c r="P410" s="255"/>
      <c r="Q410" s="257"/>
      <c r="R410" s="255"/>
      <c r="S410" s="255"/>
      <c r="T410" s="257"/>
      <c r="U410" s="257"/>
      <c r="V410" s="256"/>
      <c r="W410" s="257"/>
      <c r="X410" s="157"/>
      <c r="Y410" s="257"/>
      <c r="Z410" s="257"/>
      <c r="AA410" s="257"/>
      <c r="AB410" s="257"/>
      <c r="AC410" s="257"/>
      <c r="AD410" s="254"/>
      <c r="AE410" s="164"/>
    </row>
    <row r="411" ht="15.75" customHeight="1">
      <c r="A411" s="254"/>
      <c r="B411" s="255"/>
      <c r="C411" s="255"/>
      <c r="D411" s="255"/>
      <c r="E411" s="255"/>
      <c r="F411" s="255"/>
      <c r="G411" s="255"/>
      <c r="H411" s="255"/>
      <c r="I411" s="255"/>
      <c r="J411" s="254"/>
      <c r="K411" s="255"/>
      <c r="L411" s="255"/>
      <c r="M411" s="255"/>
      <c r="N411" s="256"/>
      <c r="O411" s="255"/>
      <c r="P411" s="255"/>
      <c r="Q411" s="257"/>
      <c r="R411" s="255"/>
      <c r="S411" s="255"/>
      <c r="T411" s="257"/>
      <c r="U411" s="257"/>
      <c r="V411" s="256"/>
      <c r="W411" s="257"/>
      <c r="X411" s="157"/>
      <c r="Y411" s="257"/>
      <c r="Z411" s="257"/>
      <c r="AA411" s="257"/>
      <c r="AB411" s="257"/>
      <c r="AC411" s="257"/>
      <c r="AD411" s="254"/>
      <c r="AE411" s="164"/>
    </row>
    <row r="412" ht="15.75" customHeight="1">
      <c r="A412" s="254"/>
      <c r="B412" s="255"/>
      <c r="C412" s="255"/>
      <c r="D412" s="255"/>
      <c r="E412" s="255"/>
      <c r="F412" s="255"/>
      <c r="G412" s="255"/>
      <c r="H412" s="255"/>
      <c r="I412" s="255"/>
      <c r="J412" s="254"/>
      <c r="K412" s="255"/>
      <c r="L412" s="255"/>
      <c r="M412" s="255"/>
      <c r="N412" s="256"/>
      <c r="O412" s="255"/>
      <c r="P412" s="255"/>
      <c r="Q412" s="257"/>
      <c r="R412" s="255"/>
      <c r="S412" s="255"/>
      <c r="T412" s="257"/>
      <c r="U412" s="257"/>
      <c r="V412" s="256"/>
      <c r="W412" s="257"/>
      <c r="X412" s="157"/>
      <c r="Y412" s="257"/>
      <c r="Z412" s="257"/>
      <c r="AA412" s="257"/>
      <c r="AB412" s="257"/>
      <c r="AC412" s="257"/>
      <c r="AD412" s="254"/>
      <c r="AE412" s="164"/>
    </row>
    <row r="413" ht="15.75" customHeight="1">
      <c r="A413" s="254"/>
      <c r="B413" s="255"/>
      <c r="C413" s="255"/>
      <c r="D413" s="255"/>
      <c r="E413" s="255"/>
      <c r="F413" s="255"/>
      <c r="G413" s="255"/>
      <c r="H413" s="255"/>
      <c r="I413" s="255"/>
      <c r="J413" s="254"/>
      <c r="K413" s="255"/>
      <c r="L413" s="255"/>
      <c r="M413" s="255"/>
      <c r="N413" s="256"/>
      <c r="O413" s="255"/>
      <c r="P413" s="255"/>
      <c r="Q413" s="257"/>
      <c r="R413" s="255"/>
      <c r="S413" s="255"/>
      <c r="T413" s="257"/>
      <c r="U413" s="257"/>
      <c r="V413" s="256"/>
      <c r="W413" s="257"/>
      <c r="X413" s="157"/>
      <c r="Y413" s="257"/>
      <c r="Z413" s="257"/>
      <c r="AA413" s="257"/>
      <c r="AB413" s="257"/>
      <c r="AC413" s="257"/>
      <c r="AD413" s="254"/>
      <c r="AE413" s="164"/>
    </row>
    <row r="414" ht="15.75" customHeight="1">
      <c r="A414" s="254"/>
      <c r="B414" s="255"/>
      <c r="C414" s="255"/>
      <c r="D414" s="255"/>
      <c r="E414" s="255"/>
      <c r="F414" s="255"/>
      <c r="G414" s="255"/>
      <c r="H414" s="255"/>
      <c r="I414" s="255"/>
      <c r="J414" s="254"/>
      <c r="K414" s="255"/>
      <c r="L414" s="255"/>
      <c r="M414" s="255"/>
      <c r="N414" s="256"/>
      <c r="O414" s="255"/>
      <c r="P414" s="255"/>
      <c r="Q414" s="257"/>
      <c r="R414" s="255"/>
      <c r="S414" s="255"/>
      <c r="T414" s="257"/>
      <c r="U414" s="257"/>
      <c r="V414" s="256"/>
      <c r="W414" s="257"/>
      <c r="X414" s="157"/>
      <c r="Y414" s="257"/>
      <c r="Z414" s="257"/>
      <c r="AA414" s="257"/>
      <c r="AB414" s="257"/>
      <c r="AC414" s="257"/>
      <c r="AD414" s="254"/>
      <c r="AE414" s="164"/>
    </row>
    <row r="415" ht="15.75" customHeight="1">
      <c r="A415" s="254"/>
      <c r="B415" s="255"/>
      <c r="C415" s="255"/>
      <c r="D415" s="255"/>
      <c r="E415" s="255"/>
      <c r="F415" s="255"/>
      <c r="G415" s="255"/>
      <c r="H415" s="255"/>
      <c r="I415" s="255"/>
      <c r="J415" s="254"/>
      <c r="K415" s="255"/>
      <c r="L415" s="255"/>
      <c r="M415" s="255"/>
      <c r="N415" s="256"/>
      <c r="O415" s="255"/>
      <c r="P415" s="255"/>
      <c r="Q415" s="257"/>
      <c r="R415" s="255"/>
      <c r="S415" s="255"/>
      <c r="T415" s="257"/>
      <c r="U415" s="257"/>
      <c r="V415" s="256"/>
      <c r="W415" s="257"/>
      <c r="X415" s="157"/>
      <c r="Y415" s="257"/>
      <c r="Z415" s="257"/>
      <c r="AA415" s="257"/>
      <c r="AB415" s="257"/>
      <c r="AC415" s="257"/>
      <c r="AD415" s="254"/>
      <c r="AE415" s="164"/>
    </row>
    <row r="416" ht="15.75" customHeight="1">
      <c r="A416" s="254"/>
      <c r="B416" s="255"/>
      <c r="C416" s="255"/>
      <c r="D416" s="255"/>
      <c r="E416" s="255"/>
      <c r="F416" s="255"/>
      <c r="G416" s="255"/>
      <c r="H416" s="255"/>
      <c r="I416" s="255"/>
      <c r="J416" s="254"/>
      <c r="K416" s="255"/>
      <c r="L416" s="255"/>
      <c r="M416" s="255"/>
      <c r="N416" s="256"/>
      <c r="O416" s="255"/>
      <c r="P416" s="255"/>
      <c r="Q416" s="257"/>
      <c r="R416" s="255"/>
      <c r="S416" s="255"/>
      <c r="T416" s="257"/>
      <c r="U416" s="257"/>
      <c r="V416" s="256"/>
      <c r="W416" s="257"/>
      <c r="X416" s="157"/>
      <c r="Y416" s="257"/>
      <c r="Z416" s="257"/>
      <c r="AA416" s="257"/>
      <c r="AB416" s="257"/>
      <c r="AC416" s="257"/>
      <c r="AD416" s="254"/>
      <c r="AE416" s="164"/>
    </row>
    <row r="417" ht="15.75" customHeight="1">
      <c r="A417" s="254"/>
      <c r="B417" s="255"/>
      <c r="C417" s="255"/>
      <c r="D417" s="255"/>
      <c r="E417" s="255"/>
      <c r="F417" s="255"/>
      <c r="G417" s="255"/>
      <c r="H417" s="255"/>
      <c r="I417" s="255"/>
      <c r="J417" s="254"/>
      <c r="K417" s="255"/>
      <c r="L417" s="255"/>
      <c r="M417" s="255"/>
      <c r="N417" s="256"/>
      <c r="O417" s="255"/>
      <c r="P417" s="255"/>
      <c r="Q417" s="257"/>
      <c r="R417" s="255"/>
      <c r="S417" s="255"/>
      <c r="T417" s="257"/>
      <c r="U417" s="257"/>
      <c r="V417" s="256"/>
      <c r="W417" s="257"/>
      <c r="X417" s="157"/>
      <c r="Y417" s="257"/>
      <c r="Z417" s="257"/>
      <c r="AA417" s="257"/>
      <c r="AB417" s="257"/>
      <c r="AC417" s="257"/>
      <c r="AD417" s="254"/>
      <c r="AE417" s="164"/>
    </row>
    <row r="418" ht="15.75" customHeight="1">
      <c r="A418" s="254"/>
      <c r="B418" s="255"/>
      <c r="C418" s="255"/>
      <c r="D418" s="255"/>
      <c r="E418" s="255"/>
      <c r="F418" s="255"/>
      <c r="G418" s="255"/>
      <c r="H418" s="255"/>
      <c r="I418" s="255"/>
      <c r="J418" s="254"/>
      <c r="K418" s="255"/>
      <c r="L418" s="255"/>
      <c r="M418" s="255"/>
      <c r="N418" s="256"/>
      <c r="O418" s="255"/>
      <c r="P418" s="255"/>
      <c r="Q418" s="257"/>
      <c r="R418" s="255"/>
      <c r="S418" s="255"/>
      <c r="T418" s="257"/>
      <c r="U418" s="257"/>
      <c r="V418" s="256"/>
      <c r="W418" s="257"/>
      <c r="X418" s="157"/>
      <c r="Y418" s="257"/>
      <c r="Z418" s="257"/>
      <c r="AA418" s="257"/>
      <c r="AB418" s="257"/>
      <c r="AC418" s="257"/>
      <c r="AD418" s="254"/>
      <c r="AE418" s="164"/>
    </row>
    <row r="419" ht="15.75" customHeight="1">
      <c r="A419" s="254"/>
      <c r="B419" s="255"/>
      <c r="C419" s="255"/>
      <c r="D419" s="255"/>
      <c r="E419" s="255"/>
      <c r="F419" s="255"/>
      <c r="G419" s="255"/>
      <c r="H419" s="255"/>
      <c r="I419" s="255"/>
      <c r="J419" s="254"/>
      <c r="K419" s="255"/>
      <c r="L419" s="255"/>
      <c r="M419" s="255"/>
      <c r="N419" s="256"/>
      <c r="O419" s="255"/>
      <c r="P419" s="255"/>
      <c r="Q419" s="257"/>
      <c r="R419" s="255"/>
      <c r="S419" s="255"/>
      <c r="T419" s="257"/>
      <c r="U419" s="257"/>
      <c r="V419" s="256"/>
      <c r="W419" s="257"/>
      <c r="X419" s="157"/>
      <c r="Y419" s="257"/>
      <c r="Z419" s="257"/>
      <c r="AA419" s="257"/>
      <c r="AB419" s="257"/>
      <c r="AC419" s="257"/>
      <c r="AD419" s="254"/>
      <c r="AE419" s="164"/>
    </row>
    <row r="420" ht="15.75" customHeight="1">
      <c r="A420" s="254"/>
      <c r="B420" s="255"/>
      <c r="C420" s="255"/>
      <c r="D420" s="255"/>
      <c r="E420" s="255"/>
      <c r="F420" s="255"/>
      <c r="G420" s="255"/>
      <c r="H420" s="255"/>
      <c r="I420" s="255"/>
      <c r="J420" s="254"/>
      <c r="K420" s="255"/>
      <c r="L420" s="255"/>
      <c r="M420" s="255"/>
      <c r="N420" s="256"/>
      <c r="O420" s="255"/>
      <c r="P420" s="255"/>
      <c r="Q420" s="257"/>
      <c r="R420" s="255"/>
      <c r="S420" s="255"/>
      <c r="T420" s="257"/>
      <c r="U420" s="257"/>
      <c r="V420" s="256"/>
      <c r="W420" s="257"/>
      <c r="X420" s="157"/>
      <c r="Y420" s="257"/>
      <c r="Z420" s="257"/>
      <c r="AA420" s="257"/>
      <c r="AB420" s="257"/>
      <c r="AC420" s="257"/>
      <c r="AD420" s="254"/>
      <c r="AE420" s="164"/>
    </row>
    <row r="421" ht="15.75" customHeight="1">
      <c r="A421" s="254"/>
      <c r="B421" s="255"/>
      <c r="C421" s="255"/>
      <c r="D421" s="255"/>
      <c r="E421" s="255"/>
      <c r="F421" s="255"/>
      <c r="G421" s="255"/>
      <c r="H421" s="255"/>
      <c r="I421" s="255"/>
      <c r="J421" s="254"/>
      <c r="K421" s="255"/>
      <c r="L421" s="255"/>
      <c r="M421" s="255"/>
      <c r="N421" s="256"/>
      <c r="O421" s="255"/>
      <c r="P421" s="255"/>
      <c r="Q421" s="257"/>
      <c r="R421" s="255"/>
      <c r="S421" s="255"/>
      <c r="T421" s="257"/>
      <c r="U421" s="257"/>
      <c r="V421" s="256"/>
      <c r="W421" s="257"/>
      <c r="X421" s="157"/>
      <c r="Y421" s="257"/>
      <c r="Z421" s="257"/>
      <c r="AA421" s="257"/>
      <c r="AB421" s="257"/>
      <c r="AC421" s="257"/>
      <c r="AD421" s="254"/>
      <c r="AE421" s="164"/>
    </row>
    <row r="422" ht="15.75" customHeight="1">
      <c r="A422" s="254"/>
      <c r="B422" s="255"/>
      <c r="C422" s="255"/>
      <c r="D422" s="255"/>
      <c r="E422" s="255"/>
      <c r="F422" s="255"/>
      <c r="G422" s="255"/>
      <c r="H422" s="255"/>
      <c r="I422" s="255"/>
      <c r="J422" s="254"/>
      <c r="K422" s="255"/>
      <c r="L422" s="255"/>
      <c r="M422" s="255"/>
      <c r="N422" s="256"/>
      <c r="O422" s="255"/>
      <c r="P422" s="255"/>
      <c r="Q422" s="257"/>
      <c r="R422" s="255"/>
      <c r="S422" s="255"/>
      <c r="T422" s="257"/>
      <c r="U422" s="257"/>
      <c r="V422" s="256"/>
      <c r="W422" s="257"/>
      <c r="X422" s="157"/>
      <c r="Y422" s="257"/>
      <c r="Z422" s="257"/>
      <c r="AA422" s="257"/>
      <c r="AB422" s="257"/>
      <c r="AC422" s="257"/>
      <c r="AD422" s="254"/>
      <c r="AE422" s="164"/>
    </row>
    <row r="423" ht="15.75" customHeight="1">
      <c r="A423" s="254"/>
      <c r="B423" s="255"/>
      <c r="C423" s="255"/>
      <c r="D423" s="255"/>
      <c r="E423" s="255"/>
      <c r="F423" s="255"/>
      <c r="G423" s="255"/>
      <c r="H423" s="255"/>
      <c r="I423" s="255"/>
      <c r="J423" s="254"/>
      <c r="K423" s="255"/>
      <c r="L423" s="255"/>
      <c r="M423" s="255"/>
      <c r="N423" s="256"/>
      <c r="O423" s="255"/>
      <c r="P423" s="255"/>
      <c r="Q423" s="257"/>
      <c r="R423" s="255"/>
      <c r="S423" s="255"/>
      <c r="T423" s="257"/>
      <c r="U423" s="257"/>
      <c r="V423" s="256"/>
      <c r="W423" s="257"/>
      <c r="X423" s="157"/>
      <c r="Y423" s="257"/>
      <c r="Z423" s="257"/>
      <c r="AA423" s="257"/>
      <c r="AB423" s="257"/>
      <c r="AC423" s="257"/>
      <c r="AD423" s="254"/>
      <c r="AE423" s="164"/>
    </row>
    <row r="424" ht="15.75" customHeight="1">
      <c r="A424" s="254"/>
      <c r="B424" s="255"/>
      <c r="C424" s="255"/>
      <c r="D424" s="255"/>
      <c r="E424" s="255"/>
      <c r="F424" s="255"/>
      <c r="G424" s="255"/>
      <c r="H424" s="255"/>
      <c r="I424" s="255"/>
      <c r="J424" s="254"/>
      <c r="K424" s="255"/>
      <c r="L424" s="255"/>
      <c r="M424" s="255"/>
      <c r="N424" s="256"/>
      <c r="O424" s="255"/>
      <c r="P424" s="255"/>
      <c r="Q424" s="257"/>
      <c r="R424" s="255"/>
      <c r="S424" s="255"/>
      <c r="T424" s="257"/>
      <c r="U424" s="257"/>
      <c r="V424" s="256"/>
      <c r="W424" s="257"/>
      <c r="X424" s="157"/>
      <c r="Y424" s="257"/>
      <c r="Z424" s="257"/>
      <c r="AA424" s="257"/>
      <c r="AB424" s="257"/>
      <c r="AC424" s="257"/>
      <c r="AD424" s="254"/>
      <c r="AE424" s="164"/>
    </row>
    <row r="425" ht="15.75" customHeight="1">
      <c r="A425" s="254"/>
      <c r="B425" s="255"/>
      <c r="C425" s="255"/>
      <c r="D425" s="255"/>
      <c r="E425" s="255"/>
      <c r="F425" s="255"/>
      <c r="G425" s="255"/>
      <c r="H425" s="255"/>
      <c r="I425" s="255"/>
      <c r="J425" s="254"/>
      <c r="K425" s="255"/>
      <c r="L425" s="255"/>
      <c r="M425" s="255"/>
      <c r="N425" s="256"/>
      <c r="O425" s="255"/>
      <c r="P425" s="255"/>
      <c r="Q425" s="257"/>
      <c r="R425" s="255"/>
      <c r="S425" s="255"/>
      <c r="T425" s="257"/>
      <c r="U425" s="257"/>
      <c r="V425" s="256"/>
      <c r="W425" s="257"/>
      <c r="X425" s="157"/>
      <c r="Y425" s="257"/>
      <c r="Z425" s="257"/>
      <c r="AA425" s="257"/>
      <c r="AB425" s="257"/>
      <c r="AC425" s="257"/>
      <c r="AD425" s="254"/>
      <c r="AE425" s="164"/>
    </row>
    <row r="426" ht="15.75" customHeight="1">
      <c r="A426" s="254"/>
      <c r="B426" s="255"/>
      <c r="C426" s="255"/>
      <c r="D426" s="255"/>
      <c r="E426" s="255"/>
      <c r="F426" s="255"/>
      <c r="G426" s="255"/>
      <c r="H426" s="255"/>
      <c r="I426" s="255"/>
      <c r="J426" s="254"/>
      <c r="K426" s="255"/>
      <c r="L426" s="255"/>
      <c r="M426" s="255"/>
      <c r="N426" s="256"/>
      <c r="O426" s="255"/>
      <c r="P426" s="255"/>
      <c r="Q426" s="257"/>
      <c r="R426" s="255"/>
      <c r="S426" s="255"/>
      <c r="T426" s="257"/>
      <c r="U426" s="257"/>
      <c r="V426" s="256"/>
      <c r="W426" s="257"/>
      <c r="X426" s="157"/>
      <c r="Y426" s="257"/>
      <c r="Z426" s="257"/>
      <c r="AA426" s="257"/>
      <c r="AB426" s="257"/>
      <c r="AC426" s="257"/>
      <c r="AD426" s="254"/>
      <c r="AE426" s="164"/>
    </row>
    <row r="427" ht="15.75" customHeight="1">
      <c r="A427" s="254"/>
      <c r="B427" s="255"/>
      <c r="C427" s="255"/>
      <c r="D427" s="255"/>
      <c r="E427" s="255"/>
      <c r="F427" s="255"/>
      <c r="G427" s="255"/>
      <c r="H427" s="255"/>
      <c r="I427" s="255"/>
      <c r="J427" s="254"/>
      <c r="K427" s="255"/>
      <c r="L427" s="255"/>
      <c r="M427" s="255"/>
      <c r="N427" s="256"/>
      <c r="O427" s="255"/>
      <c r="P427" s="255"/>
      <c r="Q427" s="257"/>
      <c r="R427" s="255"/>
      <c r="S427" s="255"/>
      <c r="T427" s="257"/>
      <c r="U427" s="257"/>
      <c r="V427" s="256"/>
      <c r="W427" s="257"/>
      <c r="X427" s="157"/>
      <c r="Y427" s="257"/>
      <c r="Z427" s="257"/>
      <c r="AA427" s="257"/>
      <c r="AB427" s="257"/>
      <c r="AC427" s="257"/>
      <c r="AD427" s="254"/>
      <c r="AE427" s="164"/>
    </row>
    <row r="428" ht="15.75" customHeight="1">
      <c r="A428" s="254"/>
      <c r="B428" s="255"/>
      <c r="C428" s="255"/>
      <c r="D428" s="255"/>
      <c r="E428" s="255"/>
      <c r="F428" s="255"/>
      <c r="G428" s="255"/>
      <c r="H428" s="255"/>
      <c r="I428" s="255"/>
      <c r="J428" s="254"/>
      <c r="K428" s="255"/>
      <c r="L428" s="255"/>
      <c r="M428" s="255"/>
      <c r="N428" s="256"/>
      <c r="O428" s="255"/>
      <c r="P428" s="255"/>
      <c r="Q428" s="257"/>
      <c r="R428" s="255"/>
      <c r="S428" s="255"/>
      <c r="T428" s="257"/>
      <c r="U428" s="257"/>
      <c r="V428" s="256"/>
      <c r="W428" s="257"/>
      <c r="X428" s="157"/>
      <c r="Y428" s="257"/>
      <c r="Z428" s="257"/>
      <c r="AA428" s="257"/>
      <c r="AB428" s="257"/>
      <c r="AC428" s="257"/>
      <c r="AD428" s="254"/>
      <c r="AE428" s="164"/>
    </row>
    <row r="429" ht="15.75" customHeight="1">
      <c r="A429" s="254"/>
      <c r="B429" s="255"/>
      <c r="C429" s="255"/>
      <c r="D429" s="255"/>
      <c r="E429" s="255"/>
      <c r="F429" s="255"/>
      <c r="G429" s="255"/>
      <c r="H429" s="255"/>
      <c r="I429" s="255"/>
      <c r="J429" s="254"/>
      <c r="K429" s="255"/>
      <c r="L429" s="255"/>
      <c r="M429" s="255"/>
      <c r="N429" s="256"/>
      <c r="O429" s="255"/>
      <c r="P429" s="255"/>
      <c r="Q429" s="257"/>
      <c r="R429" s="255"/>
      <c r="S429" s="255"/>
      <c r="T429" s="257"/>
      <c r="U429" s="257"/>
      <c r="V429" s="256"/>
      <c r="W429" s="257"/>
      <c r="X429" s="157"/>
      <c r="Y429" s="257"/>
      <c r="Z429" s="257"/>
      <c r="AA429" s="257"/>
      <c r="AB429" s="257"/>
      <c r="AC429" s="257"/>
      <c r="AD429" s="254"/>
      <c r="AE429" s="164"/>
    </row>
    <row r="430" ht="15.75" customHeight="1">
      <c r="A430" s="254"/>
      <c r="B430" s="255"/>
      <c r="C430" s="255"/>
      <c r="D430" s="255"/>
      <c r="E430" s="255"/>
      <c r="F430" s="255"/>
      <c r="G430" s="255"/>
      <c r="H430" s="255"/>
      <c r="I430" s="255"/>
      <c r="J430" s="254"/>
      <c r="K430" s="255"/>
      <c r="L430" s="255"/>
      <c r="M430" s="255"/>
      <c r="N430" s="256"/>
      <c r="O430" s="255"/>
      <c r="P430" s="255"/>
      <c r="Q430" s="257"/>
      <c r="R430" s="255"/>
      <c r="S430" s="255"/>
      <c r="T430" s="257"/>
      <c r="U430" s="257"/>
      <c r="V430" s="256"/>
      <c r="W430" s="257"/>
      <c r="X430" s="157"/>
      <c r="Y430" s="257"/>
      <c r="Z430" s="257"/>
      <c r="AA430" s="257"/>
      <c r="AB430" s="257"/>
      <c r="AC430" s="257"/>
      <c r="AD430" s="254"/>
      <c r="AE430" s="164"/>
    </row>
    <row r="431" ht="15.75" customHeight="1">
      <c r="A431" s="254"/>
      <c r="B431" s="255"/>
      <c r="C431" s="255"/>
      <c r="D431" s="255"/>
      <c r="E431" s="255"/>
      <c r="F431" s="255"/>
      <c r="G431" s="255"/>
      <c r="H431" s="255"/>
      <c r="I431" s="255"/>
      <c r="J431" s="254"/>
      <c r="K431" s="255"/>
      <c r="L431" s="255"/>
      <c r="M431" s="255"/>
      <c r="N431" s="256"/>
      <c r="O431" s="255"/>
      <c r="P431" s="255"/>
      <c r="Q431" s="257"/>
      <c r="R431" s="255"/>
      <c r="S431" s="255"/>
      <c r="T431" s="257"/>
      <c r="U431" s="257"/>
      <c r="V431" s="256"/>
      <c r="W431" s="257"/>
      <c r="X431" s="157"/>
      <c r="Y431" s="257"/>
      <c r="Z431" s="257"/>
      <c r="AA431" s="257"/>
      <c r="AB431" s="257"/>
      <c r="AC431" s="257"/>
      <c r="AD431" s="254"/>
      <c r="AE431" s="164"/>
    </row>
    <row r="432" ht="15.75" customHeight="1">
      <c r="A432" s="254"/>
      <c r="B432" s="255"/>
      <c r="C432" s="255"/>
      <c r="D432" s="255"/>
      <c r="E432" s="255"/>
      <c r="F432" s="255"/>
      <c r="G432" s="255"/>
      <c r="H432" s="255"/>
      <c r="I432" s="255"/>
      <c r="J432" s="254"/>
      <c r="K432" s="255"/>
      <c r="L432" s="255"/>
      <c r="M432" s="255"/>
      <c r="N432" s="256"/>
      <c r="O432" s="255"/>
      <c r="P432" s="255"/>
      <c r="Q432" s="257"/>
      <c r="R432" s="255"/>
      <c r="S432" s="255"/>
      <c r="T432" s="257"/>
      <c r="U432" s="257"/>
      <c r="V432" s="256"/>
      <c r="W432" s="257"/>
      <c r="X432" s="157"/>
      <c r="Y432" s="257"/>
      <c r="Z432" s="257"/>
      <c r="AA432" s="257"/>
      <c r="AB432" s="257"/>
      <c r="AC432" s="257"/>
      <c r="AD432" s="254"/>
      <c r="AE432" s="164"/>
    </row>
    <row r="433" ht="15.75" customHeight="1">
      <c r="A433" s="254"/>
      <c r="B433" s="255"/>
      <c r="C433" s="255"/>
      <c r="D433" s="255"/>
      <c r="E433" s="255"/>
      <c r="F433" s="255"/>
      <c r="G433" s="255"/>
      <c r="H433" s="255"/>
      <c r="I433" s="255"/>
      <c r="J433" s="254"/>
      <c r="K433" s="255"/>
      <c r="L433" s="255"/>
      <c r="M433" s="255"/>
      <c r="N433" s="256"/>
      <c r="O433" s="255"/>
      <c r="P433" s="255"/>
      <c r="Q433" s="257"/>
      <c r="R433" s="255"/>
      <c r="S433" s="255"/>
      <c r="T433" s="257"/>
      <c r="U433" s="257"/>
      <c r="V433" s="256"/>
      <c r="W433" s="257"/>
      <c r="X433" s="157"/>
      <c r="Y433" s="257"/>
      <c r="Z433" s="257"/>
      <c r="AA433" s="257"/>
      <c r="AB433" s="257"/>
      <c r="AC433" s="257"/>
      <c r="AD433" s="254"/>
      <c r="AE433" s="164"/>
    </row>
    <row r="434" ht="15.75" customHeight="1">
      <c r="A434" s="254"/>
      <c r="B434" s="255"/>
      <c r="C434" s="255"/>
      <c r="D434" s="255"/>
      <c r="E434" s="255"/>
      <c r="F434" s="255"/>
      <c r="G434" s="255"/>
      <c r="H434" s="255"/>
      <c r="I434" s="255"/>
      <c r="J434" s="254"/>
      <c r="K434" s="255"/>
      <c r="L434" s="255"/>
      <c r="M434" s="255"/>
      <c r="N434" s="256"/>
      <c r="O434" s="255"/>
      <c r="P434" s="255"/>
      <c r="Q434" s="257"/>
      <c r="R434" s="255"/>
      <c r="S434" s="255"/>
      <c r="T434" s="257"/>
      <c r="U434" s="257"/>
      <c r="V434" s="256"/>
      <c r="W434" s="257"/>
      <c r="X434" s="157"/>
      <c r="Y434" s="257"/>
      <c r="Z434" s="257"/>
      <c r="AA434" s="257"/>
      <c r="AB434" s="257"/>
      <c r="AC434" s="257"/>
      <c r="AD434" s="254"/>
      <c r="AE434" s="164"/>
    </row>
    <row r="435" ht="15.75" customHeight="1">
      <c r="A435" s="254"/>
      <c r="B435" s="255"/>
      <c r="C435" s="255"/>
      <c r="D435" s="255"/>
      <c r="E435" s="255"/>
      <c r="F435" s="255"/>
      <c r="G435" s="255"/>
      <c r="H435" s="255"/>
      <c r="I435" s="255"/>
      <c r="J435" s="254"/>
      <c r="K435" s="255"/>
      <c r="L435" s="255"/>
      <c r="M435" s="255"/>
      <c r="N435" s="256"/>
      <c r="O435" s="255"/>
      <c r="P435" s="255"/>
      <c r="Q435" s="257"/>
      <c r="R435" s="255"/>
      <c r="S435" s="255"/>
      <c r="T435" s="257"/>
      <c r="U435" s="257"/>
      <c r="V435" s="256"/>
      <c r="W435" s="257"/>
      <c r="X435" s="157"/>
      <c r="Y435" s="257"/>
      <c r="Z435" s="257"/>
      <c r="AA435" s="257"/>
      <c r="AB435" s="257"/>
      <c r="AC435" s="257"/>
      <c r="AD435" s="254"/>
      <c r="AE435" s="164"/>
    </row>
    <row r="436" ht="15.75" customHeight="1">
      <c r="A436" s="254"/>
      <c r="B436" s="255"/>
      <c r="C436" s="255"/>
      <c r="D436" s="255"/>
      <c r="E436" s="255"/>
      <c r="F436" s="255"/>
      <c r="G436" s="255"/>
      <c r="H436" s="255"/>
      <c r="I436" s="255"/>
      <c r="J436" s="254"/>
      <c r="K436" s="255"/>
      <c r="L436" s="255"/>
      <c r="M436" s="255"/>
      <c r="N436" s="256"/>
      <c r="O436" s="255"/>
      <c r="P436" s="255"/>
      <c r="Q436" s="257"/>
      <c r="R436" s="255"/>
      <c r="S436" s="255"/>
      <c r="T436" s="257"/>
      <c r="U436" s="257"/>
      <c r="V436" s="256"/>
      <c r="W436" s="257"/>
      <c r="X436" s="157"/>
      <c r="Y436" s="257"/>
      <c r="Z436" s="257"/>
      <c r="AA436" s="257"/>
      <c r="AB436" s="257"/>
      <c r="AC436" s="257"/>
      <c r="AD436" s="254"/>
      <c r="AE436" s="164"/>
    </row>
    <row r="437" ht="15.75" customHeight="1">
      <c r="A437" s="254"/>
      <c r="B437" s="255"/>
      <c r="C437" s="255"/>
      <c r="D437" s="255"/>
      <c r="E437" s="255"/>
      <c r="F437" s="255"/>
      <c r="G437" s="255"/>
      <c r="H437" s="255"/>
      <c r="I437" s="255"/>
      <c r="J437" s="254"/>
      <c r="K437" s="255"/>
      <c r="L437" s="255"/>
      <c r="M437" s="255"/>
      <c r="N437" s="256"/>
      <c r="O437" s="255"/>
      <c r="P437" s="255"/>
      <c r="Q437" s="257"/>
      <c r="R437" s="255"/>
      <c r="S437" s="255"/>
      <c r="T437" s="257"/>
      <c r="U437" s="257"/>
      <c r="V437" s="256"/>
      <c r="W437" s="257"/>
      <c r="X437" s="157"/>
      <c r="Y437" s="257"/>
      <c r="Z437" s="257"/>
      <c r="AA437" s="257"/>
      <c r="AB437" s="257"/>
      <c r="AC437" s="257"/>
      <c r="AD437" s="254"/>
      <c r="AE437" s="164"/>
    </row>
    <row r="438" ht="15.75" customHeight="1">
      <c r="A438" s="254"/>
      <c r="B438" s="255"/>
      <c r="C438" s="255"/>
      <c r="D438" s="255"/>
      <c r="E438" s="255"/>
      <c r="F438" s="255"/>
      <c r="G438" s="255"/>
      <c r="H438" s="255"/>
      <c r="I438" s="255"/>
      <c r="J438" s="254"/>
      <c r="K438" s="255"/>
      <c r="L438" s="255"/>
      <c r="M438" s="255"/>
      <c r="N438" s="256"/>
      <c r="O438" s="255"/>
      <c r="P438" s="255"/>
      <c r="Q438" s="257"/>
      <c r="R438" s="255"/>
      <c r="S438" s="255"/>
      <c r="T438" s="257"/>
      <c r="U438" s="257"/>
      <c r="V438" s="256"/>
      <c r="W438" s="257"/>
      <c r="X438" s="157"/>
      <c r="Y438" s="257"/>
      <c r="Z438" s="257"/>
      <c r="AA438" s="257"/>
      <c r="AB438" s="257"/>
      <c r="AC438" s="257"/>
      <c r="AD438" s="254"/>
      <c r="AE438" s="164"/>
    </row>
    <row r="439" ht="15.75" customHeight="1">
      <c r="A439" s="254"/>
      <c r="B439" s="255"/>
      <c r="C439" s="255"/>
      <c r="D439" s="255"/>
      <c r="E439" s="255"/>
      <c r="F439" s="255"/>
      <c r="G439" s="255"/>
      <c r="H439" s="255"/>
      <c r="I439" s="255"/>
      <c r="J439" s="254"/>
      <c r="K439" s="255"/>
      <c r="L439" s="255"/>
      <c r="M439" s="255"/>
      <c r="N439" s="256"/>
      <c r="O439" s="255"/>
      <c r="P439" s="255"/>
      <c r="Q439" s="257"/>
      <c r="R439" s="255"/>
      <c r="S439" s="255"/>
      <c r="T439" s="257"/>
      <c r="U439" s="257"/>
      <c r="V439" s="256"/>
      <c r="W439" s="257"/>
      <c r="X439" s="157"/>
      <c r="Y439" s="257"/>
      <c r="Z439" s="257"/>
      <c r="AA439" s="257"/>
      <c r="AB439" s="257"/>
      <c r="AC439" s="257"/>
      <c r="AD439" s="254"/>
      <c r="AE439" s="164"/>
    </row>
    <row r="440" ht="15.75" customHeight="1">
      <c r="A440" s="254"/>
      <c r="B440" s="255"/>
      <c r="C440" s="255"/>
      <c r="D440" s="255"/>
      <c r="E440" s="255"/>
      <c r="F440" s="255"/>
      <c r="G440" s="255"/>
      <c r="H440" s="255"/>
      <c r="I440" s="255"/>
      <c r="J440" s="254"/>
      <c r="K440" s="255"/>
      <c r="L440" s="255"/>
      <c r="M440" s="255"/>
      <c r="N440" s="256"/>
      <c r="O440" s="255"/>
      <c r="P440" s="255"/>
      <c r="Q440" s="257"/>
      <c r="R440" s="255"/>
      <c r="S440" s="255"/>
      <c r="T440" s="257"/>
      <c r="U440" s="257"/>
      <c r="V440" s="256"/>
      <c r="W440" s="257"/>
      <c r="X440" s="157"/>
      <c r="Y440" s="257"/>
      <c r="Z440" s="257"/>
      <c r="AA440" s="257"/>
      <c r="AB440" s="257"/>
      <c r="AC440" s="257"/>
      <c r="AD440" s="254"/>
      <c r="AE440" s="164"/>
    </row>
    <row r="441" ht="15.75" customHeight="1">
      <c r="A441" s="254"/>
      <c r="B441" s="255"/>
      <c r="C441" s="255"/>
      <c r="D441" s="255"/>
      <c r="E441" s="255"/>
      <c r="F441" s="255"/>
      <c r="G441" s="255"/>
      <c r="H441" s="255"/>
      <c r="I441" s="255"/>
      <c r="J441" s="254"/>
      <c r="K441" s="255"/>
      <c r="L441" s="255"/>
      <c r="M441" s="255"/>
      <c r="N441" s="256"/>
      <c r="O441" s="255"/>
      <c r="P441" s="255"/>
      <c r="Q441" s="257"/>
      <c r="R441" s="255"/>
      <c r="S441" s="255"/>
      <c r="T441" s="257"/>
      <c r="U441" s="257"/>
      <c r="V441" s="256"/>
      <c r="W441" s="257"/>
      <c r="X441" s="157"/>
      <c r="Y441" s="257"/>
      <c r="Z441" s="257"/>
      <c r="AA441" s="257"/>
      <c r="AB441" s="257"/>
      <c r="AC441" s="257"/>
      <c r="AD441" s="254"/>
      <c r="AE441" s="164"/>
    </row>
    <row r="442" ht="15.75" customHeight="1">
      <c r="A442" s="254"/>
      <c r="B442" s="255"/>
      <c r="C442" s="255"/>
      <c r="D442" s="255"/>
      <c r="E442" s="255"/>
      <c r="F442" s="255"/>
      <c r="G442" s="255"/>
      <c r="H442" s="255"/>
      <c r="I442" s="255"/>
      <c r="J442" s="254"/>
      <c r="K442" s="255"/>
      <c r="L442" s="255"/>
      <c r="M442" s="255"/>
      <c r="N442" s="256"/>
      <c r="O442" s="255"/>
      <c r="P442" s="255"/>
      <c r="Q442" s="257"/>
      <c r="R442" s="255"/>
      <c r="S442" s="255"/>
      <c r="T442" s="257"/>
      <c r="U442" s="257"/>
      <c r="V442" s="256"/>
      <c r="W442" s="257"/>
      <c r="X442" s="157"/>
      <c r="Y442" s="257"/>
      <c r="Z442" s="257"/>
      <c r="AA442" s="257"/>
      <c r="AB442" s="257"/>
      <c r="AC442" s="257"/>
      <c r="AD442" s="254"/>
      <c r="AE442" s="164"/>
    </row>
    <row r="443" ht="15.75" customHeight="1">
      <c r="A443" s="254"/>
      <c r="B443" s="255"/>
      <c r="C443" s="255"/>
      <c r="D443" s="255"/>
      <c r="E443" s="255"/>
      <c r="F443" s="255"/>
      <c r="G443" s="255"/>
      <c r="H443" s="255"/>
      <c r="I443" s="255"/>
      <c r="J443" s="254"/>
      <c r="K443" s="255"/>
      <c r="L443" s="255"/>
      <c r="M443" s="255"/>
      <c r="N443" s="256"/>
      <c r="O443" s="255"/>
      <c r="P443" s="255"/>
      <c r="Q443" s="257"/>
      <c r="R443" s="255"/>
      <c r="S443" s="255"/>
      <c r="T443" s="257"/>
      <c r="U443" s="257"/>
      <c r="V443" s="256"/>
      <c r="W443" s="257"/>
      <c r="X443" s="157"/>
      <c r="Y443" s="257"/>
      <c r="Z443" s="257"/>
      <c r="AA443" s="257"/>
      <c r="AB443" s="257"/>
      <c r="AC443" s="257"/>
      <c r="AD443" s="254"/>
      <c r="AE443" s="164"/>
    </row>
    <row r="444" ht="15.75" customHeight="1">
      <c r="A444" s="254"/>
      <c r="B444" s="255"/>
      <c r="C444" s="255"/>
      <c r="D444" s="255"/>
      <c r="E444" s="255"/>
      <c r="F444" s="255"/>
      <c r="G444" s="255"/>
      <c r="H444" s="255"/>
      <c r="I444" s="255"/>
      <c r="J444" s="254"/>
      <c r="K444" s="255"/>
      <c r="L444" s="255"/>
      <c r="M444" s="255"/>
      <c r="N444" s="256"/>
      <c r="O444" s="255"/>
      <c r="P444" s="255"/>
      <c r="Q444" s="257"/>
      <c r="R444" s="255"/>
      <c r="S444" s="255"/>
      <c r="T444" s="257"/>
      <c r="U444" s="257"/>
      <c r="V444" s="256"/>
      <c r="W444" s="257"/>
      <c r="X444" s="157"/>
      <c r="Y444" s="257"/>
      <c r="Z444" s="257"/>
      <c r="AA444" s="257"/>
      <c r="AB444" s="257"/>
      <c r="AC444" s="257"/>
      <c r="AD444" s="254"/>
      <c r="AE444" s="164"/>
    </row>
    <row r="445" ht="15.75" customHeight="1">
      <c r="A445" s="254"/>
      <c r="B445" s="255"/>
      <c r="C445" s="255"/>
      <c r="D445" s="255"/>
      <c r="E445" s="255"/>
      <c r="F445" s="255"/>
      <c r="G445" s="255"/>
      <c r="H445" s="255"/>
      <c r="I445" s="255"/>
      <c r="J445" s="254"/>
      <c r="K445" s="255"/>
      <c r="L445" s="255"/>
      <c r="M445" s="255"/>
      <c r="N445" s="256"/>
      <c r="O445" s="255"/>
      <c r="P445" s="255"/>
      <c r="Q445" s="257"/>
      <c r="R445" s="255"/>
      <c r="S445" s="255"/>
      <c r="T445" s="257"/>
      <c r="U445" s="257"/>
      <c r="V445" s="256"/>
      <c r="W445" s="257"/>
      <c r="X445" s="157"/>
      <c r="Y445" s="257"/>
      <c r="Z445" s="257"/>
      <c r="AA445" s="257"/>
      <c r="AB445" s="257"/>
      <c r="AC445" s="257"/>
      <c r="AD445" s="254"/>
      <c r="AE445" s="164"/>
    </row>
    <row r="446" ht="15.75" customHeight="1">
      <c r="A446" s="254"/>
      <c r="B446" s="255"/>
      <c r="C446" s="255"/>
      <c r="D446" s="255"/>
      <c r="E446" s="255"/>
      <c r="F446" s="255"/>
      <c r="G446" s="255"/>
      <c r="H446" s="255"/>
      <c r="I446" s="255"/>
      <c r="J446" s="254"/>
      <c r="K446" s="255"/>
      <c r="L446" s="255"/>
      <c r="M446" s="255"/>
      <c r="N446" s="256"/>
      <c r="O446" s="255"/>
      <c r="P446" s="255"/>
      <c r="Q446" s="257"/>
      <c r="R446" s="255"/>
      <c r="S446" s="255"/>
      <c r="T446" s="257"/>
      <c r="U446" s="257"/>
      <c r="V446" s="256"/>
      <c r="W446" s="257"/>
      <c r="X446" s="157"/>
      <c r="Y446" s="257"/>
      <c r="Z446" s="257"/>
      <c r="AA446" s="257"/>
      <c r="AB446" s="257"/>
      <c r="AC446" s="257"/>
      <c r="AD446" s="254"/>
      <c r="AE446" s="164"/>
    </row>
    <row r="447" ht="15.75" customHeight="1">
      <c r="A447" s="254"/>
      <c r="B447" s="255"/>
      <c r="C447" s="255"/>
      <c r="D447" s="255"/>
      <c r="E447" s="255"/>
      <c r="F447" s="255"/>
      <c r="G447" s="255"/>
      <c r="H447" s="255"/>
      <c r="I447" s="255"/>
      <c r="J447" s="254"/>
      <c r="K447" s="255"/>
      <c r="L447" s="255"/>
      <c r="M447" s="255"/>
      <c r="N447" s="256"/>
      <c r="O447" s="255"/>
      <c r="P447" s="255"/>
      <c r="Q447" s="257"/>
      <c r="R447" s="255"/>
      <c r="S447" s="255"/>
      <c r="T447" s="257"/>
      <c r="U447" s="257"/>
      <c r="V447" s="256"/>
      <c r="W447" s="257"/>
      <c r="X447" s="157"/>
      <c r="Y447" s="257"/>
      <c r="Z447" s="257"/>
      <c r="AA447" s="257"/>
      <c r="AB447" s="257"/>
      <c r="AC447" s="257"/>
      <c r="AD447" s="254"/>
      <c r="AE447" s="164"/>
    </row>
    <row r="448" ht="15.75" customHeight="1">
      <c r="A448" s="254"/>
      <c r="B448" s="255"/>
      <c r="C448" s="255"/>
      <c r="D448" s="255"/>
      <c r="E448" s="255"/>
      <c r="F448" s="255"/>
      <c r="G448" s="255"/>
      <c r="H448" s="255"/>
      <c r="I448" s="255"/>
      <c r="J448" s="254"/>
      <c r="K448" s="255"/>
      <c r="L448" s="255"/>
      <c r="M448" s="255"/>
      <c r="N448" s="256"/>
      <c r="O448" s="255"/>
      <c r="P448" s="255"/>
      <c r="Q448" s="257"/>
      <c r="R448" s="255"/>
      <c r="S448" s="255"/>
      <c r="T448" s="257"/>
      <c r="U448" s="257"/>
      <c r="V448" s="256"/>
      <c r="W448" s="257"/>
      <c r="X448" s="157"/>
      <c r="Y448" s="257"/>
      <c r="Z448" s="257"/>
      <c r="AA448" s="257"/>
      <c r="AB448" s="257"/>
      <c r="AC448" s="257"/>
      <c r="AD448" s="254"/>
      <c r="AE448" s="164"/>
    </row>
    <row r="449" ht="15.75" customHeight="1">
      <c r="A449" s="254"/>
      <c r="B449" s="255"/>
      <c r="C449" s="255"/>
      <c r="D449" s="255"/>
      <c r="E449" s="255"/>
      <c r="F449" s="255"/>
      <c r="G449" s="255"/>
      <c r="H449" s="255"/>
      <c r="I449" s="255"/>
      <c r="J449" s="254"/>
      <c r="K449" s="255"/>
      <c r="L449" s="255"/>
      <c r="M449" s="255"/>
      <c r="N449" s="256"/>
      <c r="O449" s="255"/>
      <c r="P449" s="255"/>
      <c r="Q449" s="257"/>
      <c r="R449" s="255"/>
      <c r="S449" s="255"/>
      <c r="T449" s="257"/>
      <c r="U449" s="257"/>
      <c r="V449" s="256"/>
      <c r="W449" s="257"/>
      <c r="X449" s="157"/>
      <c r="Y449" s="257"/>
      <c r="Z449" s="257"/>
      <c r="AA449" s="257"/>
      <c r="AB449" s="257"/>
      <c r="AC449" s="257"/>
      <c r="AD449" s="254"/>
      <c r="AE449" s="164"/>
    </row>
    <row r="450" ht="15.75" customHeight="1">
      <c r="A450" s="254"/>
      <c r="B450" s="255"/>
      <c r="C450" s="255"/>
      <c r="D450" s="255"/>
      <c r="E450" s="255"/>
      <c r="F450" s="255"/>
      <c r="G450" s="255"/>
      <c r="H450" s="255"/>
      <c r="I450" s="255"/>
      <c r="J450" s="254"/>
      <c r="K450" s="255"/>
      <c r="L450" s="255"/>
      <c r="M450" s="255"/>
      <c r="N450" s="256"/>
      <c r="O450" s="255"/>
      <c r="P450" s="255"/>
      <c r="Q450" s="257"/>
      <c r="R450" s="255"/>
      <c r="S450" s="255"/>
      <c r="T450" s="257"/>
      <c r="U450" s="257"/>
      <c r="V450" s="256"/>
      <c r="W450" s="257"/>
      <c r="X450" s="157"/>
      <c r="Y450" s="257"/>
      <c r="Z450" s="257"/>
      <c r="AA450" s="257"/>
      <c r="AB450" s="257"/>
      <c r="AC450" s="257"/>
      <c r="AD450" s="254"/>
      <c r="AE450" s="164"/>
    </row>
    <row r="451" ht="15.75" customHeight="1">
      <c r="A451" s="254"/>
      <c r="B451" s="255"/>
      <c r="C451" s="255"/>
      <c r="D451" s="255"/>
      <c r="E451" s="255"/>
      <c r="F451" s="255"/>
      <c r="G451" s="255"/>
      <c r="H451" s="255"/>
      <c r="I451" s="255"/>
      <c r="J451" s="254"/>
      <c r="K451" s="255"/>
      <c r="L451" s="255"/>
      <c r="M451" s="255"/>
      <c r="N451" s="256"/>
      <c r="O451" s="255"/>
      <c r="P451" s="255"/>
      <c r="Q451" s="257"/>
      <c r="R451" s="255"/>
      <c r="S451" s="255"/>
      <c r="T451" s="257"/>
      <c r="U451" s="257"/>
      <c r="V451" s="256"/>
      <c r="W451" s="257"/>
      <c r="X451" s="157"/>
      <c r="Y451" s="257"/>
      <c r="Z451" s="257"/>
      <c r="AA451" s="257"/>
      <c r="AB451" s="257"/>
      <c r="AC451" s="257"/>
      <c r="AD451" s="254"/>
      <c r="AE451" s="164"/>
    </row>
    <row r="452" ht="15.75" customHeight="1">
      <c r="A452" s="254"/>
      <c r="B452" s="255"/>
      <c r="C452" s="255"/>
      <c r="D452" s="255"/>
      <c r="E452" s="255"/>
      <c r="F452" s="255"/>
      <c r="G452" s="255"/>
      <c r="H452" s="255"/>
      <c r="I452" s="255"/>
      <c r="J452" s="254"/>
      <c r="K452" s="255"/>
      <c r="L452" s="255"/>
      <c r="M452" s="255"/>
      <c r="N452" s="256"/>
      <c r="O452" s="255"/>
      <c r="P452" s="255"/>
      <c r="Q452" s="257"/>
      <c r="R452" s="255"/>
      <c r="S452" s="255"/>
      <c r="T452" s="257"/>
      <c r="U452" s="257"/>
      <c r="V452" s="256"/>
      <c r="W452" s="257"/>
      <c r="X452" s="157"/>
      <c r="Y452" s="257"/>
      <c r="Z452" s="257"/>
      <c r="AA452" s="257"/>
      <c r="AB452" s="257"/>
      <c r="AC452" s="257"/>
      <c r="AD452" s="254"/>
      <c r="AE452" s="164"/>
    </row>
    <row r="453" ht="15.75" customHeight="1">
      <c r="A453" s="254"/>
      <c r="B453" s="255"/>
      <c r="C453" s="255"/>
      <c r="D453" s="255"/>
      <c r="E453" s="255"/>
      <c r="F453" s="255"/>
      <c r="G453" s="255"/>
      <c r="H453" s="255"/>
      <c r="I453" s="255"/>
      <c r="J453" s="254"/>
      <c r="K453" s="255"/>
      <c r="L453" s="255"/>
      <c r="M453" s="255"/>
      <c r="N453" s="256"/>
      <c r="O453" s="255"/>
      <c r="P453" s="255"/>
      <c r="Q453" s="257"/>
      <c r="R453" s="255"/>
      <c r="S453" s="255"/>
      <c r="T453" s="257"/>
      <c r="U453" s="257"/>
      <c r="V453" s="256"/>
      <c r="W453" s="257"/>
      <c r="X453" s="157"/>
      <c r="Y453" s="257"/>
      <c r="Z453" s="257"/>
      <c r="AA453" s="257"/>
      <c r="AB453" s="257"/>
      <c r="AC453" s="257"/>
      <c r="AD453" s="254"/>
      <c r="AE453" s="164"/>
    </row>
    <row r="454" ht="15.75" customHeight="1">
      <c r="A454" s="254"/>
      <c r="B454" s="255"/>
      <c r="C454" s="255"/>
      <c r="D454" s="255"/>
      <c r="E454" s="255"/>
      <c r="F454" s="255"/>
      <c r="G454" s="255"/>
      <c r="H454" s="255"/>
      <c r="I454" s="255"/>
      <c r="J454" s="254"/>
      <c r="K454" s="255"/>
      <c r="L454" s="255"/>
      <c r="M454" s="255"/>
      <c r="N454" s="256"/>
      <c r="O454" s="255"/>
      <c r="P454" s="255"/>
      <c r="Q454" s="257"/>
      <c r="R454" s="255"/>
      <c r="S454" s="255"/>
      <c r="T454" s="257"/>
      <c r="U454" s="257"/>
      <c r="V454" s="256"/>
      <c r="W454" s="257"/>
      <c r="X454" s="157"/>
      <c r="Y454" s="257"/>
      <c r="Z454" s="257"/>
      <c r="AA454" s="257"/>
      <c r="AB454" s="257"/>
      <c r="AC454" s="257"/>
      <c r="AD454" s="254"/>
      <c r="AE454" s="164"/>
    </row>
    <row r="455" ht="15.75" customHeight="1">
      <c r="A455" s="254"/>
      <c r="B455" s="255"/>
      <c r="C455" s="255"/>
      <c r="D455" s="255"/>
      <c r="E455" s="255"/>
      <c r="F455" s="255"/>
      <c r="G455" s="255"/>
      <c r="H455" s="255"/>
      <c r="I455" s="255"/>
      <c r="J455" s="254"/>
      <c r="K455" s="255"/>
      <c r="L455" s="255"/>
      <c r="M455" s="255"/>
      <c r="N455" s="256"/>
      <c r="O455" s="255"/>
      <c r="P455" s="255"/>
      <c r="Q455" s="257"/>
      <c r="R455" s="255"/>
      <c r="S455" s="255"/>
      <c r="T455" s="257"/>
      <c r="U455" s="257"/>
      <c r="V455" s="256"/>
      <c r="W455" s="257"/>
      <c r="X455" s="157"/>
      <c r="Y455" s="257"/>
      <c r="Z455" s="257"/>
      <c r="AA455" s="257"/>
      <c r="AB455" s="257"/>
      <c r="AC455" s="257"/>
      <c r="AD455" s="254"/>
      <c r="AE455" s="164"/>
    </row>
    <row r="456" ht="15.75" customHeight="1">
      <c r="A456" s="254"/>
      <c r="B456" s="255"/>
      <c r="C456" s="255"/>
      <c r="D456" s="255"/>
      <c r="E456" s="255"/>
      <c r="F456" s="255"/>
      <c r="G456" s="255"/>
      <c r="H456" s="255"/>
      <c r="I456" s="255"/>
      <c r="J456" s="254"/>
      <c r="K456" s="255"/>
      <c r="L456" s="255"/>
      <c r="M456" s="255"/>
      <c r="N456" s="256"/>
      <c r="O456" s="255"/>
      <c r="P456" s="255"/>
      <c r="Q456" s="257"/>
      <c r="R456" s="255"/>
      <c r="S456" s="255"/>
      <c r="T456" s="257"/>
      <c r="U456" s="257"/>
      <c r="V456" s="256"/>
      <c r="W456" s="257"/>
      <c r="X456" s="157"/>
      <c r="Y456" s="257"/>
      <c r="Z456" s="257"/>
      <c r="AA456" s="257"/>
      <c r="AB456" s="257"/>
      <c r="AC456" s="257"/>
      <c r="AD456" s="254"/>
      <c r="AE456" s="164"/>
    </row>
    <row r="457" ht="15.75" customHeight="1">
      <c r="A457" s="254"/>
      <c r="B457" s="255"/>
      <c r="C457" s="255"/>
      <c r="D457" s="255"/>
      <c r="E457" s="255"/>
      <c r="F457" s="255"/>
      <c r="G457" s="255"/>
      <c r="H457" s="255"/>
      <c r="I457" s="255"/>
      <c r="J457" s="254"/>
      <c r="K457" s="255"/>
      <c r="L457" s="255"/>
      <c r="M457" s="255"/>
      <c r="N457" s="256"/>
      <c r="O457" s="255"/>
      <c r="P457" s="255"/>
      <c r="Q457" s="257"/>
      <c r="R457" s="255"/>
      <c r="S457" s="255"/>
      <c r="T457" s="257"/>
      <c r="U457" s="257"/>
      <c r="V457" s="256"/>
      <c r="W457" s="257"/>
      <c r="X457" s="157"/>
      <c r="Y457" s="257"/>
      <c r="Z457" s="257"/>
      <c r="AA457" s="257"/>
      <c r="AB457" s="257"/>
      <c r="AC457" s="257"/>
      <c r="AD457" s="254"/>
      <c r="AE457" s="164"/>
    </row>
    <row r="458" ht="15.75" customHeight="1">
      <c r="A458" s="254"/>
      <c r="B458" s="255"/>
      <c r="C458" s="255"/>
      <c r="D458" s="255"/>
      <c r="E458" s="255"/>
      <c r="F458" s="255"/>
      <c r="G458" s="255"/>
      <c r="H458" s="255"/>
      <c r="I458" s="255"/>
      <c r="J458" s="254"/>
      <c r="K458" s="255"/>
      <c r="L458" s="255"/>
      <c r="M458" s="255"/>
      <c r="N458" s="256"/>
      <c r="O458" s="255"/>
      <c r="P458" s="255"/>
      <c r="Q458" s="257"/>
      <c r="R458" s="255"/>
      <c r="S458" s="255"/>
      <c r="T458" s="257"/>
      <c r="U458" s="257"/>
      <c r="V458" s="256"/>
      <c r="W458" s="257"/>
      <c r="X458" s="157"/>
      <c r="Y458" s="257"/>
      <c r="Z458" s="257"/>
      <c r="AA458" s="257"/>
      <c r="AB458" s="257"/>
      <c r="AC458" s="257"/>
      <c r="AD458" s="254"/>
      <c r="AE458" s="164"/>
    </row>
    <row r="459" ht="15.75" customHeight="1">
      <c r="A459" s="254"/>
      <c r="B459" s="255"/>
      <c r="C459" s="255"/>
      <c r="D459" s="255"/>
      <c r="E459" s="255"/>
      <c r="F459" s="255"/>
      <c r="G459" s="255"/>
      <c r="H459" s="255"/>
      <c r="I459" s="255"/>
      <c r="J459" s="254"/>
      <c r="K459" s="255"/>
      <c r="L459" s="255"/>
      <c r="M459" s="255"/>
      <c r="N459" s="256"/>
      <c r="O459" s="255"/>
      <c r="P459" s="255"/>
      <c r="Q459" s="257"/>
      <c r="R459" s="255"/>
      <c r="S459" s="255"/>
      <c r="T459" s="257"/>
      <c r="U459" s="257"/>
      <c r="V459" s="256"/>
      <c r="W459" s="257"/>
      <c r="X459" s="157"/>
      <c r="Y459" s="257"/>
      <c r="Z459" s="257"/>
      <c r="AA459" s="257"/>
      <c r="AB459" s="257"/>
      <c r="AC459" s="257"/>
      <c r="AD459" s="254"/>
      <c r="AE459" s="164"/>
    </row>
    <row r="460" ht="15.75" customHeight="1">
      <c r="A460" s="254"/>
      <c r="B460" s="255"/>
      <c r="C460" s="255"/>
      <c r="D460" s="255"/>
      <c r="E460" s="255"/>
      <c r="F460" s="255"/>
      <c r="G460" s="255"/>
      <c r="H460" s="255"/>
      <c r="I460" s="255"/>
      <c r="J460" s="254"/>
      <c r="K460" s="255"/>
      <c r="L460" s="255"/>
      <c r="M460" s="255"/>
      <c r="N460" s="256"/>
      <c r="O460" s="255"/>
      <c r="P460" s="255"/>
      <c r="Q460" s="257"/>
      <c r="R460" s="255"/>
      <c r="S460" s="255"/>
      <c r="T460" s="257"/>
      <c r="U460" s="257"/>
      <c r="V460" s="256"/>
      <c r="W460" s="257"/>
      <c r="X460" s="157"/>
      <c r="Y460" s="257"/>
      <c r="Z460" s="257"/>
      <c r="AA460" s="257"/>
      <c r="AB460" s="257"/>
      <c r="AC460" s="257"/>
      <c r="AD460" s="254"/>
      <c r="AE460" s="164"/>
    </row>
    <row r="461" ht="15.75" customHeight="1">
      <c r="A461" s="254"/>
      <c r="B461" s="255"/>
      <c r="C461" s="255"/>
      <c r="D461" s="255"/>
      <c r="E461" s="255"/>
      <c r="F461" s="255"/>
      <c r="G461" s="255"/>
      <c r="H461" s="255"/>
      <c r="I461" s="255"/>
      <c r="J461" s="254"/>
      <c r="K461" s="255"/>
      <c r="L461" s="255"/>
      <c r="M461" s="255"/>
      <c r="N461" s="256"/>
      <c r="O461" s="255"/>
      <c r="P461" s="255"/>
      <c r="Q461" s="257"/>
      <c r="R461" s="255"/>
      <c r="S461" s="255"/>
      <c r="T461" s="257"/>
      <c r="U461" s="257"/>
      <c r="V461" s="256"/>
      <c r="W461" s="257"/>
      <c r="X461" s="157"/>
      <c r="Y461" s="257"/>
      <c r="Z461" s="257"/>
      <c r="AA461" s="257"/>
      <c r="AB461" s="257"/>
      <c r="AC461" s="257"/>
      <c r="AD461" s="254"/>
      <c r="AE461" s="164"/>
    </row>
    <row r="462" ht="15.75" customHeight="1">
      <c r="A462" s="254"/>
      <c r="B462" s="255"/>
      <c r="C462" s="255"/>
      <c r="D462" s="255"/>
      <c r="E462" s="255"/>
      <c r="F462" s="255"/>
      <c r="G462" s="255"/>
      <c r="H462" s="255"/>
      <c r="I462" s="255"/>
      <c r="J462" s="254"/>
      <c r="K462" s="255"/>
      <c r="L462" s="255"/>
      <c r="M462" s="255"/>
      <c r="N462" s="256"/>
      <c r="O462" s="255"/>
      <c r="P462" s="255"/>
      <c r="Q462" s="257"/>
      <c r="R462" s="255"/>
      <c r="S462" s="255"/>
      <c r="T462" s="257"/>
      <c r="U462" s="257"/>
      <c r="V462" s="256"/>
      <c r="W462" s="257"/>
      <c r="X462" s="157"/>
      <c r="Y462" s="257"/>
      <c r="Z462" s="257"/>
      <c r="AA462" s="257"/>
      <c r="AB462" s="257"/>
      <c r="AC462" s="257"/>
      <c r="AD462" s="254"/>
      <c r="AE462" s="164"/>
    </row>
    <row r="463" ht="15.75" customHeight="1">
      <c r="A463" s="254"/>
      <c r="B463" s="255"/>
      <c r="C463" s="255"/>
      <c r="D463" s="255"/>
      <c r="E463" s="255"/>
      <c r="F463" s="255"/>
      <c r="G463" s="255"/>
      <c r="H463" s="255"/>
      <c r="I463" s="255"/>
      <c r="J463" s="254"/>
      <c r="K463" s="255"/>
      <c r="L463" s="255"/>
      <c r="M463" s="255"/>
      <c r="N463" s="256"/>
      <c r="O463" s="255"/>
      <c r="P463" s="255"/>
      <c r="Q463" s="257"/>
      <c r="R463" s="255"/>
      <c r="S463" s="255"/>
      <c r="T463" s="257"/>
      <c r="U463" s="257"/>
      <c r="V463" s="256"/>
      <c r="W463" s="257"/>
      <c r="X463" s="157"/>
      <c r="Y463" s="257"/>
      <c r="Z463" s="257"/>
      <c r="AA463" s="257"/>
      <c r="AB463" s="257"/>
      <c r="AC463" s="257"/>
      <c r="AD463" s="254"/>
      <c r="AE463" s="164"/>
    </row>
    <row r="464" ht="15.75" customHeight="1">
      <c r="A464" s="254"/>
      <c r="B464" s="255"/>
      <c r="C464" s="255"/>
      <c r="D464" s="255"/>
      <c r="E464" s="255"/>
      <c r="F464" s="255"/>
      <c r="G464" s="255"/>
      <c r="H464" s="255"/>
      <c r="I464" s="255"/>
      <c r="J464" s="254"/>
      <c r="K464" s="255"/>
      <c r="L464" s="255"/>
      <c r="M464" s="255"/>
      <c r="N464" s="256"/>
      <c r="O464" s="255"/>
      <c r="P464" s="255"/>
      <c r="Q464" s="257"/>
      <c r="R464" s="255"/>
      <c r="S464" s="255"/>
      <c r="T464" s="257"/>
      <c r="U464" s="257"/>
      <c r="V464" s="256"/>
      <c r="W464" s="257"/>
      <c r="X464" s="157"/>
      <c r="Y464" s="257"/>
      <c r="Z464" s="257"/>
      <c r="AA464" s="257"/>
      <c r="AB464" s="257"/>
      <c r="AC464" s="257"/>
      <c r="AD464" s="254"/>
      <c r="AE464" s="164"/>
    </row>
    <row r="465" ht="15.75" customHeight="1">
      <c r="A465" s="254"/>
      <c r="B465" s="255"/>
      <c r="C465" s="255"/>
      <c r="D465" s="255"/>
      <c r="E465" s="255"/>
      <c r="F465" s="255"/>
      <c r="G465" s="255"/>
      <c r="H465" s="255"/>
      <c r="I465" s="255"/>
      <c r="J465" s="254"/>
      <c r="K465" s="255"/>
      <c r="L465" s="255"/>
      <c r="M465" s="255"/>
      <c r="N465" s="256"/>
      <c r="O465" s="255"/>
      <c r="P465" s="255"/>
      <c r="Q465" s="257"/>
      <c r="R465" s="255"/>
      <c r="S465" s="255"/>
      <c r="T465" s="257"/>
      <c r="U465" s="257"/>
      <c r="V465" s="256"/>
      <c r="W465" s="257"/>
      <c r="X465" s="157"/>
      <c r="Y465" s="257"/>
      <c r="Z465" s="257"/>
      <c r="AA465" s="257"/>
      <c r="AB465" s="257"/>
      <c r="AC465" s="257"/>
      <c r="AD465" s="254"/>
      <c r="AE465" s="164"/>
    </row>
    <row r="466" ht="15.75" customHeight="1">
      <c r="A466" s="254"/>
      <c r="B466" s="255"/>
      <c r="C466" s="255"/>
      <c r="D466" s="255"/>
      <c r="E466" s="255"/>
      <c r="F466" s="255"/>
      <c r="G466" s="255"/>
      <c r="H466" s="255"/>
      <c r="I466" s="255"/>
      <c r="J466" s="254"/>
      <c r="K466" s="255"/>
      <c r="L466" s="255"/>
      <c r="M466" s="255"/>
      <c r="N466" s="256"/>
      <c r="O466" s="255"/>
      <c r="P466" s="255"/>
      <c r="Q466" s="257"/>
      <c r="R466" s="255"/>
      <c r="S466" s="255"/>
      <c r="T466" s="257"/>
      <c r="U466" s="257"/>
      <c r="V466" s="256"/>
      <c r="W466" s="257"/>
      <c r="X466" s="157"/>
      <c r="Y466" s="257"/>
      <c r="Z466" s="257"/>
      <c r="AA466" s="257"/>
      <c r="AB466" s="257"/>
      <c r="AC466" s="257"/>
      <c r="AD466" s="254"/>
      <c r="AE466" s="164"/>
    </row>
    <row r="467" ht="15.75" customHeight="1">
      <c r="A467" s="254"/>
      <c r="B467" s="255"/>
      <c r="C467" s="255"/>
      <c r="D467" s="255"/>
      <c r="E467" s="255"/>
      <c r="F467" s="255"/>
      <c r="G467" s="255"/>
      <c r="H467" s="255"/>
      <c r="I467" s="255"/>
      <c r="J467" s="254"/>
      <c r="K467" s="255"/>
      <c r="L467" s="255"/>
      <c r="M467" s="255"/>
      <c r="N467" s="256"/>
      <c r="O467" s="255"/>
      <c r="P467" s="255"/>
      <c r="Q467" s="257"/>
      <c r="R467" s="255"/>
      <c r="S467" s="255"/>
      <c r="T467" s="257"/>
      <c r="U467" s="257"/>
      <c r="V467" s="256"/>
      <c r="W467" s="257"/>
      <c r="X467" s="157"/>
      <c r="Y467" s="257"/>
      <c r="Z467" s="257"/>
      <c r="AA467" s="257"/>
      <c r="AB467" s="257"/>
      <c r="AC467" s="257"/>
      <c r="AD467" s="254"/>
      <c r="AE467" s="164"/>
    </row>
    <row r="468" ht="15.75" customHeight="1">
      <c r="A468" s="254"/>
      <c r="B468" s="255"/>
      <c r="C468" s="255"/>
      <c r="D468" s="255"/>
      <c r="E468" s="255"/>
      <c r="F468" s="255"/>
      <c r="G468" s="255"/>
      <c r="H468" s="255"/>
      <c r="I468" s="255"/>
      <c r="J468" s="254"/>
      <c r="K468" s="255"/>
      <c r="L468" s="255"/>
      <c r="M468" s="255"/>
      <c r="N468" s="256"/>
      <c r="O468" s="255"/>
      <c r="P468" s="255"/>
      <c r="Q468" s="257"/>
      <c r="R468" s="255"/>
      <c r="S468" s="255"/>
      <c r="T468" s="257"/>
      <c r="U468" s="257"/>
      <c r="V468" s="256"/>
      <c r="W468" s="257"/>
      <c r="X468" s="157"/>
      <c r="Y468" s="257"/>
      <c r="Z468" s="257"/>
      <c r="AA468" s="257"/>
      <c r="AB468" s="257"/>
      <c r="AC468" s="257"/>
      <c r="AD468" s="254"/>
      <c r="AE468" s="164"/>
    </row>
    <row r="469" ht="15.75" customHeight="1">
      <c r="A469" s="254"/>
      <c r="B469" s="255"/>
      <c r="C469" s="255"/>
      <c r="D469" s="255"/>
      <c r="E469" s="255"/>
      <c r="F469" s="255"/>
      <c r="G469" s="255"/>
      <c r="H469" s="255"/>
      <c r="I469" s="255"/>
      <c r="J469" s="254"/>
      <c r="K469" s="255"/>
      <c r="L469" s="255"/>
      <c r="M469" s="255"/>
      <c r="N469" s="256"/>
      <c r="O469" s="255"/>
      <c r="P469" s="255"/>
      <c r="Q469" s="257"/>
      <c r="R469" s="255"/>
      <c r="S469" s="255"/>
      <c r="T469" s="257"/>
      <c r="U469" s="257"/>
      <c r="V469" s="256"/>
      <c r="W469" s="257"/>
      <c r="X469" s="157"/>
      <c r="Y469" s="257"/>
      <c r="Z469" s="257"/>
      <c r="AA469" s="257"/>
      <c r="AB469" s="257"/>
      <c r="AC469" s="257"/>
      <c r="AD469" s="254"/>
      <c r="AE469" s="164"/>
    </row>
    <row r="470" ht="15.75" customHeight="1">
      <c r="A470" s="254"/>
      <c r="B470" s="255"/>
      <c r="C470" s="255"/>
      <c r="D470" s="255"/>
      <c r="E470" s="255"/>
      <c r="F470" s="255"/>
      <c r="G470" s="255"/>
      <c r="H470" s="255"/>
      <c r="I470" s="255"/>
      <c r="J470" s="254"/>
      <c r="K470" s="255"/>
      <c r="L470" s="255"/>
      <c r="M470" s="255"/>
      <c r="N470" s="256"/>
      <c r="O470" s="255"/>
      <c r="P470" s="255"/>
      <c r="Q470" s="257"/>
      <c r="R470" s="255"/>
      <c r="S470" s="255"/>
      <c r="T470" s="257"/>
      <c r="U470" s="257"/>
      <c r="V470" s="256"/>
      <c r="W470" s="257"/>
      <c r="X470" s="157"/>
      <c r="Y470" s="257"/>
      <c r="Z470" s="257"/>
      <c r="AA470" s="257"/>
      <c r="AB470" s="257"/>
      <c r="AC470" s="257"/>
      <c r="AD470" s="254"/>
      <c r="AE470" s="164"/>
    </row>
    <row r="471" ht="15.75" customHeight="1">
      <c r="A471" s="254"/>
      <c r="B471" s="255"/>
      <c r="C471" s="255"/>
      <c r="D471" s="255"/>
      <c r="E471" s="255"/>
      <c r="F471" s="255"/>
      <c r="G471" s="255"/>
      <c r="H471" s="255"/>
      <c r="I471" s="255"/>
      <c r="J471" s="254"/>
      <c r="K471" s="255"/>
      <c r="L471" s="255"/>
      <c r="M471" s="255"/>
      <c r="N471" s="256"/>
      <c r="O471" s="255"/>
      <c r="P471" s="255"/>
      <c r="Q471" s="257"/>
      <c r="R471" s="255"/>
      <c r="S471" s="255"/>
      <c r="T471" s="257"/>
      <c r="U471" s="257"/>
      <c r="V471" s="256"/>
      <c r="W471" s="257"/>
      <c r="X471" s="157"/>
      <c r="Y471" s="257"/>
      <c r="Z471" s="257"/>
      <c r="AA471" s="257"/>
      <c r="AB471" s="257"/>
      <c r="AC471" s="257"/>
      <c r="AD471" s="254"/>
      <c r="AE471" s="164"/>
    </row>
    <row r="472" ht="15.75" customHeight="1">
      <c r="A472" s="254"/>
      <c r="B472" s="255"/>
      <c r="C472" s="255"/>
      <c r="D472" s="255"/>
      <c r="E472" s="255"/>
      <c r="F472" s="255"/>
      <c r="G472" s="255"/>
      <c r="H472" s="255"/>
      <c r="I472" s="255"/>
      <c r="J472" s="254"/>
      <c r="K472" s="255"/>
      <c r="L472" s="255"/>
      <c r="M472" s="255"/>
      <c r="N472" s="256"/>
      <c r="O472" s="255"/>
      <c r="P472" s="255"/>
      <c r="Q472" s="257"/>
      <c r="R472" s="255"/>
      <c r="S472" s="255"/>
      <c r="T472" s="257"/>
      <c r="U472" s="257"/>
      <c r="V472" s="256"/>
      <c r="W472" s="257"/>
      <c r="X472" s="157"/>
      <c r="Y472" s="257"/>
      <c r="Z472" s="257"/>
      <c r="AA472" s="257"/>
      <c r="AB472" s="257"/>
      <c r="AC472" s="257"/>
      <c r="AD472" s="254"/>
      <c r="AE472" s="164"/>
    </row>
    <row r="473" ht="15.75" customHeight="1">
      <c r="A473" s="254"/>
      <c r="B473" s="255"/>
      <c r="C473" s="255"/>
      <c r="D473" s="255"/>
      <c r="E473" s="255"/>
      <c r="F473" s="255"/>
      <c r="G473" s="255"/>
      <c r="H473" s="255"/>
      <c r="I473" s="255"/>
      <c r="J473" s="254"/>
      <c r="K473" s="255"/>
      <c r="L473" s="255"/>
      <c r="M473" s="255"/>
      <c r="N473" s="256"/>
      <c r="O473" s="255"/>
      <c r="P473" s="255"/>
      <c r="Q473" s="257"/>
      <c r="R473" s="255"/>
      <c r="S473" s="255"/>
      <c r="T473" s="257"/>
      <c r="U473" s="257"/>
      <c r="V473" s="256"/>
      <c r="W473" s="257"/>
      <c r="X473" s="157"/>
      <c r="Y473" s="257"/>
      <c r="Z473" s="257"/>
      <c r="AA473" s="257"/>
      <c r="AB473" s="257"/>
      <c r="AC473" s="257"/>
      <c r="AD473" s="254"/>
      <c r="AE473" s="164"/>
    </row>
    <row r="474" ht="15.75" customHeight="1">
      <c r="A474" s="254"/>
      <c r="B474" s="255"/>
      <c r="C474" s="255"/>
      <c r="D474" s="255"/>
      <c r="E474" s="255"/>
      <c r="F474" s="255"/>
      <c r="G474" s="255"/>
      <c r="H474" s="255"/>
      <c r="I474" s="255"/>
      <c r="J474" s="254"/>
      <c r="K474" s="255"/>
      <c r="L474" s="255"/>
      <c r="M474" s="255"/>
      <c r="N474" s="256"/>
      <c r="O474" s="255"/>
      <c r="P474" s="255"/>
      <c r="Q474" s="257"/>
      <c r="R474" s="255"/>
      <c r="S474" s="255"/>
      <c r="T474" s="257"/>
      <c r="U474" s="257"/>
      <c r="V474" s="256"/>
      <c r="W474" s="257"/>
      <c r="X474" s="157"/>
      <c r="Y474" s="257"/>
      <c r="Z474" s="257"/>
      <c r="AA474" s="257"/>
      <c r="AB474" s="257"/>
      <c r="AC474" s="257"/>
      <c r="AD474" s="254"/>
      <c r="AE474" s="164"/>
    </row>
    <row r="475" ht="15.75" customHeight="1">
      <c r="A475" s="254"/>
      <c r="B475" s="255"/>
      <c r="C475" s="255"/>
      <c r="D475" s="255"/>
      <c r="E475" s="255"/>
      <c r="F475" s="255"/>
      <c r="G475" s="255"/>
      <c r="H475" s="255"/>
      <c r="I475" s="255"/>
      <c r="J475" s="254"/>
      <c r="K475" s="255"/>
      <c r="L475" s="255"/>
      <c r="M475" s="255"/>
      <c r="N475" s="256"/>
      <c r="O475" s="255"/>
      <c r="P475" s="255"/>
      <c r="Q475" s="257"/>
      <c r="R475" s="255"/>
      <c r="S475" s="255"/>
      <c r="T475" s="257"/>
      <c r="U475" s="257"/>
      <c r="V475" s="256"/>
      <c r="W475" s="257"/>
      <c r="X475" s="157"/>
      <c r="Y475" s="257"/>
      <c r="Z475" s="257"/>
      <c r="AA475" s="257"/>
      <c r="AB475" s="257"/>
      <c r="AC475" s="257"/>
      <c r="AD475" s="254"/>
      <c r="AE475" s="164"/>
    </row>
    <row r="476" ht="15.75" customHeight="1">
      <c r="A476" s="254"/>
      <c r="B476" s="255"/>
      <c r="C476" s="255"/>
      <c r="D476" s="255"/>
      <c r="E476" s="255"/>
      <c r="F476" s="255"/>
      <c r="G476" s="255"/>
      <c r="H476" s="255"/>
      <c r="I476" s="255"/>
      <c r="J476" s="254"/>
      <c r="K476" s="255"/>
      <c r="L476" s="255"/>
      <c r="M476" s="255"/>
      <c r="N476" s="256"/>
      <c r="O476" s="255"/>
      <c r="P476" s="255"/>
      <c r="Q476" s="257"/>
      <c r="R476" s="255"/>
      <c r="S476" s="255"/>
      <c r="T476" s="257"/>
      <c r="U476" s="257"/>
      <c r="V476" s="256"/>
      <c r="W476" s="257"/>
      <c r="X476" s="157"/>
      <c r="Y476" s="257"/>
      <c r="Z476" s="257"/>
      <c r="AA476" s="257"/>
      <c r="AB476" s="257"/>
      <c r="AC476" s="257"/>
      <c r="AD476" s="254"/>
      <c r="AE476" s="164"/>
    </row>
    <row r="477" ht="15.75" customHeight="1">
      <c r="A477" s="254"/>
      <c r="B477" s="255"/>
      <c r="C477" s="255"/>
      <c r="D477" s="255"/>
      <c r="E477" s="255"/>
      <c r="F477" s="255"/>
      <c r="G477" s="255"/>
      <c r="H477" s="255"/>
      <c r="I477" s="255"/>
      <c r="J477" s="254"/>
      <c r="K477" s="255"/>
      <c r="L477" s="255"/>
      <c r="M477" s="255"/>
      <c r="N477" s="256"/>
      <c r="O477" s="255"/>
      <c r="P477" s="255"/>
      <c r="Q477" s="257"/>
      <c r="R477" s="255"/>
      <c r="S477" s="255"/>
      <c r="T477" s="257"/>
      <c r="U477" s="257"/>
      <c r="V477" s="256"/>
      <c r="W477" s="257"/>
      <c r="X477" s="157"/>
      <c r="Y477" s="257"/>
      <c r="Z477" s="257"/>
      <c r="AA477" s="257"/>
      <c r="AB477" s="257"/>
      <c r="AC477" s="257"/>
      <c r="AD477" s="254"/>
      <c r="AE477" s="164"/>
    </row>
    <row r="478" ht="15.75" customHeight="1">
      <c r="A478" s="254"/>
      <c r="B478" s="255"/>
      <c r="C478" s="255"/>
      <c r="D478" s="255"/>
      <c r="E478" s="255"/>
      <c r="F478" s="255"/>
      <c r="G478" s="255"/>
      <c r="H478" s="255"/>
      <c r="I478" s="255"/>
      <c r="J478" s="254"/>
      <c r="K478" s="255"/>
      <c r="L478" s="255"/>
      <c r="M478" s="255"/>
      <c r="N478" s="256"/>
      <c r="O478" s="255"/>
      <c r="P478" s="255"/>
      <c r="Q478" s="257"/>
      <c r="R478" s="255"/>
      <c r="S478" s="255"/>
      <c r="T478" s="257"/>
      <c r="U478" s="257"/>
      <c r="V478" s="256"/>
      <c r="W478" s="257"/>
      <c r="X478" s="157"/>
      <c r="Y478" s="257"/>
      <c r="Z478" s="257"/>
      <c r="AA478" s="257"/>
      <c r="AB478" s="257"/>
      <c r="AC478" s="257"/>
      <c r="AD478" s="254"/>
      <c r="AE478" s="164"/>
    </row>
    <row r="479" ht="15.75" customHeight="1">
      <c r="A479" s="254"/>
      <c r="B479" s="255"/>
      <c r="C479" s="255"/>
      <c r="D479" s="255"/>
      <c r="E479" s="255"/>
      <c r="F479" s="255"/>
      <c r="G479" s="255"/>
      <c r="H479" s="255"/>
      <c r="I479" s="255"/>
      <c r="J479" s="254"/>
      <c r="K479" s="255"/>
      <c r="L479" s="255"/>
      <c r="M479" s="255"/>
      <c r="N479" s="256"/>
      <c r="O479" s="255"/>
      <c r="P479" s="255"/>
      <c r="Q479" s="257"/>
      <c r="R479" s="255"/>
      <c r="S479" s="255"/>
      <c r="T479" s="257"/>
      <c r="U479" s="257"/>
      <c r="V479" s="256"/>
      <c r="W479" s="257"/>
      <c r="X479" s="157"/>
      <c r="Y479" s="257"/>
      <c r="Z479" s="257"/>
      <c r="AA479" s="257"/>
      <c r="AB479" s="257"/>
      <c r="AC479" s="257"/>
      <c r="AD479" s="254"/>
      <c r="AE479" s="164"/>
    </row>
    <row r="480" ht="15.75" customHeight="1">
      <c r="A480" s="254"/>
      <c r="B480" s="255"/>
      <c r="C480" s="255"/>
      <c r="D480" s="255"/>
      <c r="E480" s="255"/>
      <c r="F480" s="255"/>
      <c r="G480" s="255"/>
      <c r="H480" s="255"/>
      <c r="I480" s="255"/>
      <c r="J480" s="254"/>
      <c r="K480" s="255"/>
      <c r="L480" s="255"/>
      <c r="M480" s="255"/>
      <c r="N480" s="256"/>
      <c r="O480" s="255"/>
      <c r="P480" s="255"/>
      <c r="Q480" s="257"/>
      <c r="R480" s="255"/>
      <c r="S480" s="255"/>
      <c r="T480" s="257"/>
      <c r="U480" s="257"/>
      <c r="V480" s="256"/>
      <c r="W480" s="257"/>
      <c r="X480" s="157"/>
      <c r="Y480" s="257"/>
      <c r="Z480" s="257"/>
      <c r="AA480" s="257"/>
      <c r="AB480" s="257"/>
      <c r="AC480" s="257"/>
      <c r="AD480" s="254"/>
      <c r="AE480" s="164"/>
    </row>
    <row r="481" ht="15.75" customHeight="1">
      <c r="A481" s="254"/>
      <c r="B481" s="255"/>
      <c r="C481" s="255"/>
      <c r="D481" s="255"/>
      <c r="E481" s="255"/>
      <c r="F481" s="255"/>
      <c r="G481" s="255"/>
      <c r="H481" s="255"/>
      <c r="I481" s="255"/>
      <c r="J481" s="254"/>
      <c r="K481" s="255"/>
      <c r="L481" s="255"/>
      <c r="M481" s="255"/>
      <c r="N481" s="256"/>
      <c r="O481" s="255"/>
      <c r="P481" s="255"/>
      <c r="Q481" s="257"/>
      <c r="R481" s="255"/>
      <c r="S481" s="255"/>
      <c r="T481" s="257"/>
      <c r="U481" s="257"/>
      <c r="V481" s="256"/>
      <c r="W481" s="257"/>
      <c r="X481" s="157"/>
      <c r="Y481" s="257"/>
      <c r="Z481" s="257"/>
      <c r="AA481" s="257"/>
      <c r="AB481" s="257"/>
      <c r="AC481" s="257"/>
      <c r="AD481" s="254"/>
      <c r="AE481" s="164"/>
    </row>
    <row r="482" ht="15.75" customHeight="1">
      <c r="A482" s="254"/>
      <c r="B482" s="255"/>
      <c r="C482" s="255"/>
      <c r="D482" s="255"/>
      <c r="E482" s="255"/>
      <c r="F482" s="255"/>
      <c r="G482" s="255"/>
      <c r="H482" s="255"/>
      <c r="I482" s="255"/>
      <c r="J482" s="254"/>
      <c r="K482" s="255"/>
      <c r="L482" s="255"/>
      <c r="M482" s="255"/>
      <c r="N482" s="256"/>
      <c r="O482" s="255"/>
      <c r="P482" s="255"/>
      <c r="Q482" s="257"/>
      <c r="R482" s="255"/>
      <c r="S482" s="255"/>
      <c r="T482" s="257"/>
      <c r="U482" s="257"/>
      <c r="V482" s="256"/>
      <c r="W482" s="257"/>
      <c r="X482" s="157"/>
      <c r="Y482" s="257"/>
      <c r="Z482" s="257"/>
      <c r="AA482" s="257"/>
      <c r="AB482" s="257"/>
      <c r="AC482" s="257"/>
      <c r="AD482" s="254"/>
      <c r="AE482" s="164"/>
    </row>
    <row r="483" ht="15.75" customHeight="1">
      <c r="A483" s="254"/>
      <c r="B483" s="255"/>
      <c r="C483" s="255"/>
      <c r="D483" s="255"/>
      <c r="E483" s="255"/>
      <c r="F483" s="255"/>
      <c r="G483" s="255"/>
      <c r="H483" s="255"/>
      <c r="I483" s="255"/>
      <c r="J483" s="254"/>
      <c r="K483" s="255"/>
      <c r="L483" s="255"/>
      <c r="M483" s="255"/>
      <c r="N483" s="256"/>
      <c r="O483" s="255"/>
      <c r="P483" s="255"/>
      <c r="Q483" s="257"/>
      <c r="R483" s="255"/>
      <c r="S483" s="255"/>
      <c r="T483" s="257"/>
      <c r="U483" s="257"/>
      <c r="V483" s="256"/>
      <c r="W483" s="257"/>
      <c r="X483" s="157"/>
      <c r="Y483" s="257"/>
      <c r="Z483" s="257"/>
      <c r="AA483" s="257"/>
      <c r="AB483" s="257"/>
      <c r="AC483" s="257"/>
      <c r="AD483" s="254"/>
      <c r="AE483" s="164"/>
    </row>
    <row r="484" ht="15.75" customHeight="1">
      <c r="A484" s="254"/>
      <c r="B484" s="255"/>
      <c r="C484" s="255"/>
      <c r="D484" s="255"/>
      <c r="E484" s="255"/>
      <c r="F484" s="255"/>
      <c r="G484" s="255"/>
      <c r="H484" s="255"/>
      <c r="I484" s="255"/>
      <c r="J484" s="254"/>
      <c r="K484" s="255"/>
      <c r="L484" s="255"/>
      <c r="M484" s="255"/>
      <c r="N484" s="256"/>
      <c r="O484" s="255"/>
      <c r="P484" s="255"/>
      <c r="Q484" s="257"/>
      <c r="R484" s="255"/>
      <c r="S484" s="255"/>
      <c r="T484" s="257"/>
      <c r="U484" s="257"/>
      <c r="V484" s="256"/>
      <c r="W484" s="257"/>
      <c r="X484" s="157"/>
      <c r="Y484" s="257"/>
      <c r="Z484" s="257"/>
      <c r="AA484" s="257"/>
      <c r="AB484" s="257"/>
      <c r="AC484" s="257"/>
      <c r="AD484" s="254"/>
      <c r="AE484" s="164"/>
    </row>
    <row r="485" ht="15.75" customHeight="1">
      <c r="A485" s="254"/>
      <c r="B485" s="255"/>
      <c r="C485" s="255"/>
      <c r="D485" s="255"/>
      <c r="E485" s="255"/>
      <c r="F485" s="255"/>
      <c r="G485" s="255"/>
      <c r="H485" s="255"/>
      <c r="I485" s="255"/>
      <c r="J485" s="254"/>
      <c r="K485" s="255"/>
      <c r="L485" s="255"/>
      <c r="M485" s="255"/>
      <c r="N485" s="256"/>
      <c r="O485" s="255"/>
      <c r="P485" s="255"/>
      <c r="Q485" s="257"/>
      <c r="R485" s="255"/>
      <c r="S485" s="255"/>
      <c r="T485" s="257"/>
      <c r="U485" s="257"/>
      <c r="V485" s="256"/>
      <c r="W485" s="257"/>
      <c r="X485" s="157"/>
      <c r="Y485" s="257"/>
      <c r="Z485" s="257"/>
      <c r="AA485" s="257"/>
      <c r="AB485" s="257"/>
      <c r="AC485" s="257"/>
      <c r="AD485" s="254"/>
      <c r="AE485" s="164"/>
    </row>
    <row r="486" ht="15.75" customHeight="1">
      <c r="A486" s="254"/>
      <c r="B486" s="255"/>
      <c r="C486" s="255"/>
      <c r="D486" s="255"/>
      <c r="E486" s="255"/>
      <c r="F486" s="255"/>
      <c r="G486" s="255"/>
      <c r="H486" s="255"/>
      <c r="I486" s="255"/>
      <c r="J486" s="254"/>
      <c r="K486" s="255"/>
      <c r="L486" s="255"/>
      <c r="M486" s="255"/>
      <c r="N486" s="256"/>
      <c r="O486" s="255"/>
      <c r="P486" s="255"/>
      <c r="Q486" s="257"/>
      <c r="R486" s="255"/>
      <c r="S486" s="255"/>
      <c r="T486" s="257"/>
      <c r="U486" s="257"/>
      <c r="V486" s="256"/>
      <c r="W486" s="257"/>
      <c r="X486" s="157"/>
      <c r="Y486" s="257"/>
      <c r="Z486" s="257"/>
      <c r="AA486" s="257"/>
      <c r="AB486" s="257"/>
      <c r="AC486" s="257"/>
      <c r="AD486" s="254"/>
      <c r="AE486" s="164"/>
    </row>
    <row r="487" ht="15.75" customHeight="1">
      <c r="A487" s="254"/>
      <c r="B487" s="255"/>
      <c r="C487" s="255"/>
      <c r="D487" s="255"/>
      <c r="E487" s="255"/>
      <c r="F487" s="255"/>
      <c r="G487" s="255"/>
      <c r="H487" s="255"/>
      <c r="I487" s="255"/>
      <c r="J487" s="254"/>
      <c r="K487" s="255"/>
      <c r="L487" s="255"/>
      <c r="M487" s="255"/>
      <c r="N487" s="256"/>
      <c r="O487" s="255"/>
      <c r="P487" s="255"/>
      <c r="Q487" s="257"/>
      <c r="R487" s="255"/>
      <c r="S487" s="255"/>
      <c r="T487" s="257"/>
      <c r="U487" s="257"/>
      <c r="V487" s="256"/>
      <c r="W487" s="257"/>
      <c r="X487" s="157"/>
      <c r="Y487" s="257"/>
      <c r="Z487" s="257"/>
      <c r="AA487" s="257"/>
      <c r="AB487" s="257"/>
      <c r="AC487" s="257"/>
      <c r="AD487" s="254"/>
      <c r="AE487" s="164"/>
    </row>
    <row r="488" ht="15.75" customHeight="1">
      <c r="A488" s="254"/>
      <c r="B488" s="255"/>
      <c r="C488" s="255"/>
      <c r="D488" s="255"/>
      <c r="E488" s="255"/>
      <c r="F488" s="255"/>
      <c r="G488" s="255"/>
      <c r="H488" s="255"/>
      <c r="I488" s="255"/>
      <c r="J488" s="254"/>
      <c r="K488" s="255"/>
      <c r="L488" s="255"/>
      <c r="M488" s="255"/>
      <c r="N488" s="256"/>
      <c r="O488" s="255"/>
      <c r="P488" s="255"/>
      <c r="Q488" s="257"/>
      <c r="R488" s="255"/>
      <c r="S488" s="255"/>
      <c r="T488" s="257"/>
      <c r="U488" s="257"/>
      <c r="V488" s="256"/>
      <c r="W488" s="257"/>
      <c r="X488" s="157"/>
      <c r="Y488" s="257"/>
      <c r="Z488" s="257"/>
      <c r="AA488" s="257"/>
      <c r="AB488" s="257"/>
      <c r="AC488" s="257"/>
      <c r="AD488" s="254"/>
      <c r="AE488" s="164"/>
    </row>
    <row r="489" ht="15.75" customHeight="1">
      <c r="A489" s="254"/>
      <c r="B489" s="255"/>
      <c r="C489" s="255"/>
      <c r="D489" s="255"/>
      <c r="E489" s="255"/>
      <c r="F489" s="255"/>
      <c r="G489" s="255"/>
      <c r="H489" s="255"/>
      <c r="I489" s="255"/>
      <c r="J489" s="254"/>
      <c r="K489" s="255"/>
      <c r="L489" s="255"/>
      <c r="M489" s="255"/>
      <c r="N489" s="256"/>
      <c r="O489" s="255"/>
      <c r="P489" s="255"/>
      <c r="Q489" s="257"/>
      <c r="R489" s="255"/>
      <c r="S489" s="255"/>
      <c r="T489" s="257"/>
      <c r="U489" s="257"/>
      <c r="V489" s="256"/>
      <c r="W489" s="257"/>
      <c r="X489" s="157"/>
      <c r="Y489" s="257"/>
      <c r="Z489" s="257"/>
      <c r="AA489" s="257"/>
      <c r="AB489" s="257"/>
      <c r="AC489" s="257"/>
      <c r="AD489" s="254"/>
      <c r="AE489" s="164"/>
    </row>
    <row r="490" ht="15.75" customHeight="1">
      <c r="A490" s="254"/>
      <c r="B490" s="255"/>
      <c r="C490" s="255"/>
      <c r="D490" s="255"/>
      <c r="E490" s="255"/>
      <c r="F490" s="255"/>
      <c r="G490" s="255"/>
      <c r="H490" s="255"/>
      <c r="I490" s="255"/>
      <c r="J490" s="254"/>
      <c r="K490" s="255"/>
      <c r="L490" s="255"/>
      <c r="M490" s="255"/>
      <c r="N490" s="256"/>
      <c r="O490" s="255"/>
      <c r="P490" s="255"/>
      <c r="Q490" s="257"/>
      <c r="R490" s="255"/>
      <c r="S490" s="255"/>
      <c r="T490" s="257"/>
      <c r="U490" s="257"/>
      <c r="V490" s="256"/>
      <c r="W490" s="257"/>
      <c r="X490" s="157"/>
      <c r="Y490" s="257"/>
      <c r="Z490" s="257"/>
      <c r="AA490" s="257"/>
      <c r="AB490" s="257"/>
      <c r="AC490" s="257"/>
      <c r="AD490" s="254"/>
      <c r="AE490" s="164"/>
    </row>
    <row r="491" ht="15.75" customHeight="1">
      <c r="A491" s="254"/>
      <c r="B491" s="255"/>
      <c r="C491" s="255"/>
      <c r="D491" s="255"/>
      <c r="E491" s="255"/>
      <c r="F491" s="255"/>
      <c r="G491" s="255"/>
      <c r="H491" s="255"/>
      <c r="I491" s="255"/>
      <c r="J491" s="254"/>
      <c r="K491" s="255"/>
      <c r="L491" s="255"/>
      <c r="M491" s="255"/>
      <c r="N491" s="256"/>
      <c r="O491" s="255"/>
      <c r="P491" s="255"/>
      <c r="Q491" s="257"/>
      <c r="R491" s="255"/>
      <c r="S491" s="255"/>
      <c r="T491" s="257"/>
      <c r="U491" s="257"/>
      <c r="V491" s="256"/>
      <c r="W491" s="257"/>
      <c r="X491" s="157"/>
      <c r="Y491" s="257"/>
      <c r="Z491" s="257"/>
      <c r="AA491" s="257"/>
      <c r="AB491" s="257"/>
      <c r="AC491" s="257"/>
      <c r="AD491" s="254"/>
      <c r="AE491" s="164"/>
    </row>
    <row r="492" ht="15.75" customHeight="1">
      <c r="A492" s="254"/>
      <c r="B492" s="255"/>
      <c r="C492" s="255"/>
      <c r="D492" s="255"/>
      <c r="E492" s="255"/>
      <c r="F492" s="255"/>
      <c r="G492" s="255"/>
      <c r="H492" s="255"/>
      <c r="I492" s="255"/>
      <c r="J492" s="254"/>
      <c r="K492" s="255"/>
      <c r="L492" s="255"/>
      <c r="M492" s="255"/>
      <c r="N492" s="256"/>
      <c r="O492" s="255"/>
      <c r="P492" s="255"/>
      <c r="Q492" s="257"/>
      <c r="R492" s="255"/>
      <c r="S492" s="255"/>
      <c r="T492" s="257"/>
      <c r="U492" s="257"/>
      <c r="V492" s="256"/>
      <c r="W492" s="257"/>
      <c r="X492" s="157"/>
      <c r="Y492" s="257"/>
      <c r="Z492" s="257"/>
      <c r="AA492" s="257"/>
      <c r="AB492" s="257"/>
      <c r="AC492" s="257"/>
      <c r="AD492" s="254"/>
      <c r="AE492" s="164"/>
    </row>
    <row r="493" ht="15.75" customHeight="1">
      <c r="A493" s="254"/>
      <c r="B493" s="255"/>
      <c r="C493" s="255"/>
      <c r="D493" s="255"/>
      <c r="E493" s="255"/>
      <c r="F493" s="255"/>
      <c r="G493" s="255"/>
      <c r="H493" s="255"/>
      <c r="I493" s="255"/>
      <c r="J493" s="254"/>
      <c r="K493" s="255"/>
      <c r="L493" s="255"/>
      <c r="M493" s="255"/>
      <c r="N493" s="256"/>
      <c r="O493" s="255"/>
      <c r="P493" s="255"/>
      <c r="Q493" s="257"/>
      <c r="R493" s="255"/>
      <c r="S493" s="255"/>
      <c r="T493" s="257"/>
      <c r="U493" s="257"/>
      <c r="V493" s="256"/>
      <c r="W493" s="257"/>
      <c r="X493" s="157"/>
      <c r="Y493" s="257"/>
      <c r="Z493" s="257"/>
      <c r="AA493" s="257"/>
      <c r="AB493" s="257"/>
      <c r="AC493" s="257"/>
      <c r="AD493" s="254"/>
      <c r="AE493" s="164"/>
    </row>
    <row r="494" ht="15.75" customHeight="1">
      <c r="A494" s="254"/>
      <c r="B494" s="255"/>
      <c r="C494" s="255"/>
      <c r="D494" s="255"/>
      <c r="E494" s="255"/>
      <c r="F494" s="255"/>
      <c r="G494" s="255"/>
      <c r="H494" s="255"/>
      <c r="I494" s="255"/>
      <c r="J494" s="254"/>
      <c r="K494" s="255"/>
      <c r="L494" s="255"/>
      <c r="M494" s="255"/>
      <c r="N494" s="256"/>
      <c r="O494" s="255"/>
      <c r="P494" s="255"/>
      <c r="Q494" s="257"/>
      <c r="R494" s="255"/>
      <c r="S494" s="255"/>
      <c r="T494" s="257"/>
      <c r="U494" s="257"/>
      <c r="V494" s="256"/>
      <c r="W494" s="257"/>
      <c r="X494" s="157"/>
      <c r="Y494" s="257"/>
      <c r="Z494" s="257"/>
      <c r="AA494" s="257"/>
      <c r="AB494" s="257"/>
      <c r="AC494" s="257"/>
      <c r="AD494" s="254"/>
      <c r="AE494" s="164"/>
    </row>
    <row r="495" ht="15.75" customHeight="1">
      <c r="A495" s="254"/>
      <c r="B495" s="255"/>
      <c r="C495" s="255"/>
      <c r="D495" s="255"/>
      <c r="E495" s="255"/>
      <c r="F495" s="255"/>
      <c r="G495" s="255"/>
      <c r="H495" s="255"/>
      <c r="I495" s="255"/>
      <c r="J495" s="254"/>
      <c r="K495" s="255"/>
      <c r="L495" s="255"/>
      <c r="M495" s="255"/>
      <c r="N495" s="256"/>
      <c r="O495" s="255"/>
      <c r="P495" s="255"/>
      <c r="Q495" s="257"/>
      <c r="R495" s="255"/>
      <c r="S495" s="255"/>
      <c r="T495" s="257"/>
      <c r="U495" s="257"/>
      <c r="V495" s="256"/>
      <c r="W495" s="257"/>
      <c r="X495" s="157"/>
      <c r="Y495" s="257"/>
      <c r="Z495" s="257"/>
      <c r="AA495" s="257"/>
      <c r="AB495" s="257"/>
      <c r="AC495" s="257"/>
      <c r="AD495" s="254"/>
      <c r="AE495" s="164"/>
    </row>
    <row r="496" ht="15.75" customHeight="1">
      <c r="A496" s="254"/>
      <c r="B496" s="255"/>
      <c r="C496" s="255"/>
      <c r="D496" s="255"/>
      <c r="E496" s="255"/>
      <c r="F496" s="255"/>
      <c r="G496" s="255"/>
      <c r="H496" s="255"/>
      <c r="I496" s="255"/>
      <c r="J496" s="254"/>
      <c r="K496" s="255"/>
      <c r="L496" s="255"/>
      <c r="M496" s="255"/>
      <c r="N496" s="256"/>
      <c r="O496" s="255"/>
      <c r="P496" s="255"/>
      <c r="Q496" s="257"/>
      <c r="R496" s="255"/>
      <c r="S496" s="255"/>
      <c r="T496" s="257"/>
      <c r="U496" s="257"/>
      <c r="V496" s="256"/>
      <c r="W496" s="257"/>
      <c r="X496" s="157"/>
      <c r="Y496" s="257"/>
      <c r="Z496" s="257"/>
      <c r="AA496" s="257"/>
      <c r="AB496" s="257"/>
      <c r="AC496" s="257"/>
      <c r="AD496" s="254"/>
      <c r="AE496" s="164"/>
    </row>
    <row r="497" ht="15.75" customHeight="1">
      <c r="A497" s="254"/>
      <c r="B497" s="255"/>
      <c r="C497" s="255"/>
      <c r="D497" s="255"/>
      <c r="E497" s="255"/>
      <c r="F497" s="255"/>
      <c r="G497" s="255"/>
      <c r="H497" s="255"/>
      <c r="I497" s="255"/>
      <c r="J497" s="254"/>
      <c r="K497" s="255"/>
      <c r="L497" s="255"/>
      <c r="M497" s="255"/>
      <c r="N497" s="256"/>
      <c r="O497" s="255"/>
      <c r="P497" s="255"/>
      <c r="Q497" s="257"/>
      <c r="R497" s="255"/>
      <c r="S497" s="255"/>
      <c r="T497" s="257"/>
      <c r="U497" s="257"/>
      <c r="V497" s="256"/>
      <c r="W497" s="257"/>
      <c r="X497" s="157"/>
      <c r="Y497" s="257"/>
      <c r="Z497" s="257"/>
      <c r="AA497" s="257"/>
      <c r="AB497" s="257"/>
      <c r="AC497" s="257"/>
      <c r="AD497" s="254"/>
      <c r="AE497" s="164"/>
    </row>
    <row r="498" ht="15.75" customHeight="1">
      <c r="A498" s="254"/>
      <c r="B498" s="255"/>
      <c r="C498" s="255"/>
      <c r="D498" s="255"/>
      <c r="E498" s="255"/>
      <c r="F498" s="255"/>
      <c r="G498" s="255"/>
      <c r="H498" s="255"/>
      <c r="I498" s="255"/>
      <c r="J498" s="254"/>
      <c r="K498" s="255"/>
      <c r="L498" s="255"/>
      <c r="M498" s="255"/>
      <c r="N498" s="256"/>
      <c r="O498" s="255"/>
      <c r="P498" s="255"/>
      <c r="Q498" s="257"/>
      <c r="R498" s="255"/>
      <c r="S498" s="255"/>
      <c r="T498" s="257"/>
      <c r="U498" s="257"/>
      <c r="V498" s="256"/>
      <c r="W498" s="257"/>
      <c r="X498" s="157"/>
      <c r="Y498" s="257"/>
      <c r="Z498" s="257"/>
      <c r="AA498" s="257"/>
      <c r="AB498" s="257"/>
      <c r="AC498" s="257"/>
      <c r="AD498" s="254"/>
      <c r="AE498" s="164"/>
    </row>
    <row r="499" ht="15.75" customHeight="1">
      <c r="A499" s="254"/>
      <c r="B499" s="255"/>
      <c r="C499" s="255"/>
      <c r="D499" s="255"/>
      <c r="E499" s="255"/>
      <c r="F499" s="255"/>
      <c r="G499" s="255"/>
      <c r="H499" s="255"/>
      <c r="I499" s="255"/>
      <c r="J499" s="254"/>
      <c r="K499" s="255"/>
      <c r="L499" s="255"/>
      <c r="M499" s="255"/>
      <c r="N499" s="256"/>
      <c r="O499" s="255"/>
      <c r="P499" s="255"/>
      <c r="Q499" s="257"/>
      <c r="R499" s="255"/>
      <c r="S499" s="255"/>
      <c r="T499" s="257"/>
      <c r="U499" s="257"/>
      <c r="V499" s="256"/>
      <c r="W499" s="257"/>
      <c r="X499" s="157"/>
      <c r="Y499" s="257"/>
      <c r="Z499" s="257"/>
      <c r="AA499" s="257"/>
      <c r="AB499" s="257"/>
      <c r="AC499" s="257"/>
      <c r="AD499" s="254"/>
      <c r="AE499" s="164"/>
    </row>
    <row r="500" ht="15.75" customHeight="1">
      <c r="A500" s="254"/>
      <c r="B500" s="255"/>
      <c r="C500" s="255"/>
      <c r="D500" s="255"/>
      <c r="E500" s="255"/>
      <c r="F500" s="255"/>
      <c r="G500" s="255"/>
      <c r="H500" s="255"/>
      <c r="I500" s="255"/>
      <c r="J500" s="254"/>
      <c r="K500" s="255"/>
      <c r="L500" s="255"/>
      <c r="M500" s="255"/>
      <c r="N500" s="256"/>
      <c r="O500" s="255"/>
      <c r="P500" s="255"/>
      <c r="Q500" s="257"/>
      <c r="R500" s="255"/>
      <c r="S500" s="255"/>
      <c r="T500" s="257"/>
      <c r="U500" s="257"/>
      <c r="V500" s="256"/>
      <c r="W500" s="257"/>
      <c r="X500" s="157"/>
      <c r="Y500" s="257"/>
      <c r="Z500" s="257"/>
      <c r="AA500" s="257"/>
      <c r="AB500" s="257"/>
      <c r="AC500" s="257"/>
      <c r="AD500" s="254"/>
      <c r="AE500" s="164"/>
    </row>
    <row r="501" ht="15.75" customHeight="1">
      <c r="A501" s="254"/>
      <c r="B501" s="255"/>
      <c r="C501" s="255"/>
      <c r="D501" s="255"/>
      <c r="E501" s="255"/>
      <c r="F501" s="255"/>
      <c r="G501" s="255"/>
      <c r="H501" s="255"/>
      <c r="I501" s="255"/>
      <c r="J501" s="254"/>
      <c r="K501" s="255"/>
      <c r="L501" s="255"/>
      <c r="M501" s="255"/>
      <c r="N501" s="256"/>
      <c r="O501" s="255"/>
      <c r="P501" s="255"/>
      <c r="Q501" s="257"/>
      <c r="R501" s="255"/>
      <c r="S501" s="255"/>
      <c r="T501" s="257"/>
      <c r="U501" s="257"/>
      <c r="V501" s="256"/>
      <c r="W501" s="257"/>
      <c r="X501" s="157"/>
      <c r="Y501" s="257"/>
      <c r="Z501" s="257"/>
      <c r="AA501" s="257"/>
      <c r="AB501" s="257"/>
      <c r="AC501" s="257"/>
      <c r="AD501" s="254"/>
      <c r="AE501" s="164"/>
    </row>
    <row r="502" ht="15.75" customHeight="1">
      <c r="A502" s="254"/>
      <c r="B502" s="255"/>
      <c r="C502" s="255"/>
      <c r="D502" s="255"/>
      <c r="E502" s="255"/>
      <c r="F502" s="255"/>
      <c r="G502" s="255"/>
      <c r="H502" s="255"/>
      <c r="I502" s="255"/>
      <c r="J502" s="254"/>
      <c r="K502" s="255"/>
      <c r="L502" s="255"/>
      <c r="M502" s="255"/>
      <c r="N502" s="256"/>
      <c r="O502" s="255"/>
      <c r="P502" s="255"/>
      <c r="Q502" s="257"/>
      <c r="R502" s="255"/>
      <c r="S502" s="255"/>
      <c r="T502" s="257"/>
      <c r="U502" s="257"/>
      <c r="V502" s="256"/>
      <c r="W502" s="257"/>
      <c r="X502" s="157"/>
      <c r="Y502" s="257"/>
      <c r="Z502" s="257"/>
      <c r="AA502" s="257"/>
      <c r="AB502" s="257"/>
      <c r="AC502" s="257"/>
      <c r="AD502" s="254"/>
      <c r="AE502" s="164"/>
    </row>
    <row r="503" ht="15.75" customHeight="1">
      <c r="A503" s="254"/>
      <c r="B503" s="255"/>
      <c r="C503" s="255"/>
      <c r="D503" s="255"/>
      <c r="E503" s="255"/>
      <c r="F503" s="255"/>
      <c r="G503" s="255"/>
      <c r="H503" s="255"/>
      <c r="I503" s="255"/>
      <c r="J503" s="254"/>
      <c r="K503" s="255"/>
      <c r="L503" s="255"/>
      <c r="M503" s="255"/>
      <c r="N503" s="256"/>
      <c r="O503" s="255"/>
      <c r="P503" s="255"/>
      <c r="Q503" s="257"/>
      <c r="R503" s="255"/>
      <c r="S503" s="255"/>
      <c r="T503" s="257"/>
      <c r="U503" s="257"/>
      <c r="V503" s="256"/>
      <c r="W503" s="257"/>
      <c r="X503" s="157"/>
      <c r="Y503" s="257"/>
      <c r="Z503" s="257"/>
      <c r="AA503" s="257"/>
      <c r="AB503" s="257"/>
      <c r="AC503" s="257"/>
      <c r="AD503" s="254"/>
      <c r="AE503" s="164"/>
    </row>
    <row r="504" ht="15.75" customHeight="1">
      <c r="A504" s="254"/>
      <c r="B504" s="255"/>
      <c r="C504" s="255"/>
      <c r="D504" s="255"/>
      <c r="E504" s="255"/>
      <c r="F504" s="255"/>
      <c r="G504" s="255"/>
      <c r="H504" s="255"/>
      <c r="I504" s="255"/>
      <c r="J504" s="254"/>
      <c r="K504" s="255"/>
      <c r="L504" s="255"/>
      <c r="M504" s="255"/>
      <c r="N504" s="256"/>
      <c r="O504" s="255"/>
      <c r="P504" s="255"/>
      <c r="Q504" s="257"/>
      <c r="R504" s="255"/>
      <c r="S504" s="255"/>
      <c r="T504" s="257"/>
      <c r="U504" s="257"/>
      <c r="V504" s="256"/>
      <c r="W504" s="257"/>
      <c r="X504" s="157"/>
      <c r="Y504" s="257"/>
      <c r="Z504" s="257"/>
      <c r="AA504" s="257"/>
      <c r="AB504" s="257"/>
      <c r="AC504" s="257"/>
      <c r="AD504" s="254"/>
      <c r="AE504" s="164"/>
    </row>
    <row r="505" ht="15.75" customHeight="1">
      <c r="A505" s="254"/>
      <c r="B505" s="255"/>
      <c r="C505" s="255"/>
      <c r="D505" s="255"/>
      <c r="E505" s="255"/>
      <c r="F505" s="255"/>
      <c r="G505" s="255"/>
      <c r="H505" s="255"/>
      <c r="I505" s="255"/>
      <c r="J505" s="254"/>
      <c r="K505" s="255"/>
      <c r="L505" s="255"/>
      <c r="M505" s="255"/>
      <c r="N505" s="256"/>
      <c r="O505" s="255"/>
      <c r="P505" s="255"/>
      <c r="Q505" s="257"/>
      <c r="R505" s="255"/>
      <c r="S505" s="255"/>
      <c r="T505" s="257"/>
      <c r="U505" s="257"/>
      <c r="V505" s="256"/>
      <c r="W505" s="257"/>
      <c r="X505" s="157"/>
      <c r="Y505" s="257"/>
      <c r="Z505" s="257"/>
      <c r="AA505" s="257"/>
      <c r="AB505" s="257"/>
      <c r="AC505" s="257"/>
      <c r="AD505" s="254"/>
      <c r="AE505" s="164"/>
    </row>
    <row r="506" ht="15.75" customHeight="1">
      <c r="A506" s="254"/>
      <c r="B506" s="255"/>
      <c r="C506" s="255"/>
      <c r="D506" s="255"/>
      <c r="E506" s="255"/>
      <c r="F506" s="255"/>
      <c r="G506" s="255"/>
      <c r="H506" s="255"/>
      <c r="I506" s="255"/>
      <c r="J506" s="254"/>
      <c r="K506" s="255"/>
      <c r="L506" s="255"/>
      <c r="M506" s="255"/>
      <c r="N506" s="256"/>
      <c r="O506" s="255"/>
      <c r="P506" s="255"/>
      <c r="Q506" s="257"/>
      <c r="R506" s="255"/>
      <c r="S506" s="255"/>
      <c r="T506" s="257"/>
      <c r="U506" s="257"/>
      <c r="V506" s="256"/>
      <c r="W506" s="257"/>
      <c r="X506" s="157"/>
      <c r="Y506" s="257"/>
      <c r="Z506" s="257"/>
      <c r="AA506" s="257"/>
      <c r="AB506" s="257"/>
      <c r="AC506" s="257"/>
      <c r="AD506" s="254"/>
      <c r="AE506" s="164"/>
    </row>
    <row r="507" ht="15.75" customHeight="1">
      <c r="A507" s="254"/>
      <c r="B507" s="255"/>
      <c r="C507" s="255"/>
      <c r="D507" s="255"/>
      <c r="E507" s="255"/>
      <c r="F507" s="255"/>
      <c r="G507" s="255"/>
      <c r="H507" s="255"/>
      <c r="I507" s="255"/>
      <c r="J507" s="254"/>
      <c r="K507" s="255"/>
      <c r="L507" s="255"/>
      <c r="M507" s="255"/>
      <c r="N507" s="256"/>
      <c r="O507" s="255"/>
      <c r="P507" s="255"/>
      <c r="Q507" s="257"/>
      <c r="R507" s="255"/>
      <c r="S507" s="255"/>
      <c r="T507" s="257"/>
      <c r="U507" s="257"/>
      <c r="V507" s="256"/>
      <c r="W507" s="257"/>
      <c r="X507" s="157"/>
      <c r="Y507" s="257"/>
      <c r="Z507" s="257"/>
      <c r="AA507" s="257"/>
      <c r="AB507" s="257"/>
      <c r="AC507" s="257"/>
      <c r="AD507" s="254"/>
      <c r="AE507" s="164"/>
    </row>
    <row r="508" ht="15.75" customHeight="1">
      <c r="A508" s="254"/>
      <c r="B508" s="255"/>
      <c r="C508" s="255"/>
      <c r="D508" s="255"/>
      <c r="E508" s="255"/>
      <c r="F508" s="255"/>
      <c r="G508" s="255"/>
      <c r="H508" s="255"/>
      <c r="I508" s="255"/>
      <c r="J508" s="254"/>
      <c r="K508" s="255"/>
      <c r="L508" s="255"/>
      <c r="M508" s="255"/>
      <c r="N508" s="256"/>
      <c r="O508" s="255"/>
      <c r="P508" s="255"/>
      <c r="Q508" s="257"/>
      <c r="R508" s="255"/>
      <c r="S508" s="255"/>
      <c r="T508" s="257"/>
      <c r="U508" s="257"/>
      <c r="V508" s="256"/>
      <c r="W508" s="257"/>
      <c r="X508" s="157"/>
      <c r="Y508" s="257"/>
      <c r="Z508" s="257"/>
      <c r="AA508" s="257"/>
      <c r="AB508" s="257"/>
      <c r="AC508" s="257"/>
      <c r="AD508" s="254"/>
      <c r="AE508" s="164"/>
    </row>
    <row r="509" ht="15.75" customHeight="1">
      <c r="A509" s="254"/>
      <c r="B509" s="255"/>
      <c r="C509" s="255"/>
      <c r="D509" s="255"/>
      <c r="E509" s="255"/>
      <c r="F509" s="255"/>
      <c r="G509" s="255"/>
      <c r="H509" s="255"/>
      <c r="I509" s="255"/>
      <c r="J509" s="254"/>
      <c r="K509" s="255"/>
      <c r="L509" s="255"/>
      <c r="M509" s="255"/>
      <c r="N509" s="256"/>
      <c r="O509" s="255"/>
      <c r="P509" s="255"/>
      <c r="Q509" s="257"/>
      <c r="R509" s="255"/>
      <c r="S509" s="255"/>
      <c r="T509" s="257"/>
      <c r="U509" s="257"/>
      <c r="V509" s="256"/>
      <c r="W509" s="257"/>
      <c r="X509" s="157"/>
      <c r="Y509" s="257"/>
      <c r="Z509" s="257"/>
      <c r="AA509" s="257"/>
      <c r="AB509" s="257"/>
      <c r="AC509" s="257"/>
      <c r="AD509" s="254"/>
      <c r="AE509" s="164"/>
    </row>
    <row r="510" ht="15.75" customHeight="1">
      <c r="A510" s="254"/>
      <c r="B510" s="255"/>
      <c r="C510" s="255"/>
      <c r="D510" s="255"/>
      <c r="E510" s="255"/>
      <c r="F510" s="255"/>
      <c r="G510" s="255"/>
      <c r="H510" s="255"/>
      <c r="I510" s="255"/>
      <c r="J510" s="254"/>
      <c r="K510" s="255"/>
      <c r="L510" s="255"/>
      <c r="M510" s="255"/>
      <c r="N510" s="256"/>
      <c r="O510" s="255"/>
      <c r="P510" s="255"/>
      <c r="Q510" s="257"/>
      <c r="R510" s="255"/>
      <c r="S510" s="255"/>
      <c r="T510" s="257"/>
      <c r="U510" s="257"/>
      <c r="V510" s="256"/>
      <c r="W510" s="257"/>
      <c r="X510" s="157"/>
      <c r="Y510" s="257"/>
      <c r="Z510" s="257"/>
      <c r="AA510" s="257"/>
      <c r="AB510" s="257"/>
      <c r="AC510" s="257"/>
      <c r="AD510" s="254"/>
      <c r="AE510" s="164"/>
    </row>
    <row r="511" ht="15.75" customHeight="1">
      <c r="A511" s="254"/>
      <c r="B511" s="255"/>
      <c r="C511" s="255"/>
      <c r="D511" s="255"/>
      <c r="E511" s="255"/>
      <c r="F511" s="255"/>
      <c r="G511" s="255"/>
      <c r="H511" s="255"/>
      <c r="I511" s="255"/>
      <c r="J511" s="254"/>
      <c r="K511" s="255"/>
      <c r="L511" s="255"/>
      <c r="M511" s="255"/>
      <c r="N511" s="256"/>
      <c r="O511" s="255"/>
      <c r="P511" s="255"/>
      <c r="Q511" s="257"/>
      <c r="R511" s="255"/>
      <c r="S511" s="255"/>
      <c r="T511" s="257"/>
      <c r="U511" s="257"/>
      <c r="V511" s="256"/>
      <c r="W511" s="257"/>
      <c r="X511" s="157"/>
      <c r="Y511" s="257"/>
      <c r="Z511" s="257"/>
      <c r="AA511" s="257"/>
      <c r="AB511" s="257"/>
      <c r="AC511" s="257"/>
      <c r="AD511" s="254"/>
      <c r="AE511" s="164"/>
    </row>
    <row r="512" ht="15.75" customHeight="1">
      <c r="A512" s="254"/>
      <c r="B512" s="255"/>
      <c r="C512" s="255"/>
      <c r="D512" s="255"/>
      <c r="E512" s="255"/>
      <c r="F512" s="255"/>
      <c r="G512" s="255"/>
      <c r="H512" s="255"/>
      <c r="I512" s="255"/>
      <c r="J512" s="254"/>
      <c r="K512" s="255"/>
      <c r="L512" s="255"/>
      <c r="M512" s="255"/>
      <c r="N512" s="256"/>
      <c r="O512" s="255"/>
      <c r="P512" s="255"/>
      <c r="Q512" s="257"/>
      <c r="R512" s="255"/>
      <c r="S512" s="255"/>
      <c r="T512" s="257"/>
      <c r="U512" s="257"/>
      <c r="V512" s="256"/>
      <c r="W512" s="257"/>
      <c r="X512" s="157"/>
      <c r="Y512" s="257"/>
      <c r="Z512" s="257"/>
      <c r="AA512" s="257"/>
      <c r="AB512" s="257"/>
      <c r="AC512" s="257"/>
      <c r="AD512" s="254"/>
      <c r="AE512" s="164"/>
    </row>
    <row r="513" ht="15.75" customHeight="1">
      <c r="A513" s="254"/>
      <c r="B513" s="255"/>
      <c r="C513" s="255"/>
      <c r="D513" s="255"/>
      <c r="E513" s="255"/>
      <c r="F513" s="255"/>
      <c r="G513" s="255"/>
      <c r="H513" s="255"/>
      <c r="I513" s="255"/>
      <c r="J513" s="254"/>
      <c r="K513" s="255"/>
      <c r="L513" s="255"/>
      <c r="M513" s="255"/>
      <c r="N513" s="256"/>
      <c r="O513" s="255"/>
      <c r="P513" s="255"/>
      <c r="Q513" s="257"/>
      <c r="R513" s="255"/>
      <c r="S513" s="255"/>
      <c r="T513" s="257"/>
      <c r="U513" s="257"/>
      <c r="V513" s="256"/>
      <c r="W513" s="257"/>
      <c r="X513" s="157"/>
      <c r="Y513" s="257"/>
      <c r="Z513" s="257"/>
      <c r="AA513" s="257"/>
      <c r="AB513" s="257"/>
      <c r="AC513" s="257"/>
      <c r="AD513" s="254"/>
      <c r="AE513" s="164"/>
    </row>
    <row r="514" ht="15.75" customHeight="1">
      <c r="A514" s="254"/>
      <c r="B514" s="255"/>
      <c r="C514" s="255"/>
      <c r="D514" s="255"/>
      <c r="E514" s="255"/>
      <c r="F514" s="255"/>
      <c r="G514" s="255"/>
      <c r="H514" s="255"/>
      <c r="I514" s="255"/>
      <c r="J514" s="254"/>
      <c r="K514" s="255"/>
      <c r="L514" s="255"/>
      <c r="M514" s="255"/>
      <c r="N514" s="256"/>
      <c r="O514" s="255"/>
      <c r="P514" s="255"/>
      <c r="Q514" s="257"/>
      <c r="R514" s="255"/>
      <c r="S514" s="255"/>
      <c r="T514" s="257"/>
      <c r="U514" s="257"/>
      <c r="V514" s="256"/>
      <c r="W514" s="257"/>
      <c r="X514" s="157"/>
      <c r="Y514" s="257"/>
      <c r="Z514" s="257"/>
      <c r="AA514" s="257"/>
      <c r="AB514" s="257"/>
      <c r="AC514" s="257"/>
      <c r="AD514" s="254"/>
      <c r="AE514" s="164"/>
    </row>
    <row r="515" ht="15.75" customHeight="1">
      <c r="A515" s="254"/>
      <c r="B515" s="255"/>
      <c r="C515" s="255"/>
      <c r="D515" s="255"/>
      <c r="E515" s="255"/>
      <c r="F515" s="255"/>
      <c r="G515" s="255"/>
      <c r="H515" s="255"/>
      <c r="I515" s="255"/>
      <c r="J515" s="254"/>
      <c r="K515" s="255"/>
      <c r="L515" s="255"/>
      <c r="M515" s="255"/>
      <c r="N515" s="256"/>
      <c r="O515" s="255"/>
      <c r="P515" s="255"/>
      <c r="Q515" s="257"/>
      <c r="R515" s="255"/>
      <c r="S515" s="255"/>
      <c r="T515" s="257"/>
      <c r="U515" s="257"/>
      <c r="V515" s="256"/>
      <c r="W515" s="257"/>
      <c r="X515" s="157"/>
      <c r="Y515" s="257"/>
      <c r="Z515" s="257"/>
      <c r="AA515" s="257"/>
      <c r="AB515" s="257"/>
      <c r="AC515" s="257"/>
      <c r="AD515" s="254"/>
      <c r="AE515" s="164"/>
    </row>
    <row r="516" ht="15.75" customHeight="1">
      <c r="A516" s="254"/>
      <c r="B516" s="255"/>
      <c r="C516" s="255"/>
      <c r="D516" s="255"/>
      <c r="E516" s="255"/>
      <c r="F516" s="255"/>
      <c r="G516" s="255"/>
      <c r="H516" s="255"/>
      <c r="I516" s="255"/>
      <c r="J516" s="254"/>
      <c r="K516" s="255"/>
      <c r="L516" s="255"/>
      <c r="M516" s="255"/>
      <c r="N516" s="256"/>
      <c r="O516" s="255"/>
      <c r="P516" s="255"/>
      <c r="Q516" s="257"/>
      <c r="R516" s="255"/>
      <c r="S516" s="255"/>
      <c r="T516" s="257"/>
      <c r="U516" s="257"/>
      <c r="V516" s="256"/>
      <c r="W516" s="257"/>
      <c r="X516" s="157"/>
      <c r="Y516" s="257"/>
      <c r="Z516" s="257"/>
      <c r="AA516" s="257"/>
      <c r="AB516" s="257"/>
      <c r="AC516" s="257"/>
      <c r="AD516" s="254"/>
      <c r="AE516" s="164"/>
    </row>
    <row r="517" ht="15.75" customHeight="1">
      <c r="A517" s="254"/>
      <c r="B517" s="255"/>
      <c r="C517" s="255"/>
      <c r="D517" s="255"/>
      <c r="E517" s="255"/>
      <c r="F517" s="255"/>
      <c r="G517" s="255"/>
      <c r="H517" s="255"/>
      <c r="I517" s="255"/>
      <c r="J517" s="254"/>
      <c r="K517" s="255"/>
      <c r="L517" s="255"/>
      <c r="M517" s="255"/>
      <c r="N517" s="256"/>
      <c r="O517" s="255"/>
      <c r="P517" s="255"/>
      <c r="Q517" s="257"/>
      <c r="R517" s="255"/>
      <c r="S517" s="255"/>
      <c r="T517" s="257"/>
      <c r="U517" s="257"/>
      <c r="V517" s="256"/>
      <c r="W517" s="257"/>
      <c r="X517" s="157"/>
      <c r="Y517" s="257"/>
      <c r="Z517" s="257"/>
      <c r="AA517" s="257"/>
      <c r="AB517" s="257"/>
      <c r="AC517" s="257"/>
      <c r="AD517" s="254"/>
      <c r="AE517" s="164"/>
    </row>
    <row r="518" ht="15.75" customHeight="1">
      <c r="A518" s="254"/>
      <c r="B518" s="255"/>
      <c r="C518" s="255"/>
      <c r="D518" s="255"/>
      <c r="E518" s="255"/>
      <c r="F518" s="255"/>
      <c r="G518" s="255"/>
      <c r="H518" s="255"/>
      <c r="I518" s="255"/>
      <c r="J518" s="254"/>
      <c r="K518" s="255"/>
      <c r="L518" s="255"/>
      <c r="M518" s="255"/>
      <c r="N518" s="256"/>
      <c r="O518" s="255"/>
      <c r="P518" s="255"/>
      <c r="Q518" s="257"/>
      <c r="R518" s="255"/>
      <c r="S518" s="255"/>
      <c r="T518" s="257"/>
      <c r="U518" s="257"/>
      <c r="V518" s="256"/>
      <c r="W518" s="257"/>
      <c r="X518" s="157"/>
      <c r="Y518" s="257"/>
      <c r="Z518" s="257"/>
      <c r="AA518" s="257"/>
      <c r="AB518" s="257"/>
      <c r="AC518" s="257"/>
      <c r="AD518" s="254"/>
      <c r="AE518" s="164"/>
    </row>
    <row r="519" ht="15.75" customHeight="1">
      <c r="A519" s="254"/>
      <c r="B519" s="255"/>
      <c r="C519" s="255"/>
      <c r="D519" s="255"/>
      <c r="E519" s="255"/>
      <c r="F519" s="255"/>
      <c r="G519" s="255"/>
      <c r="H519" s="255"/>
      <c r="I519" s="255"/>
      <c r="J519" s="254"/>
      <c r="K519" s="255"/>
      <c r="L519" s="255"/>
      <c r="M519" s="255"/>
      <c r="N519" s="256"/>
      <c r="O519" s="255"/>
      <c r="P519" s="255"/>
      <c r="Q519" s="257"/>
      <c r="R519" s="255"/>
      <c r="S519" s="255"/>
      <c r="T519" s="257"/>
      <c r="U519" s="257"/>
      <c r="V519" s="256"/>
      <c r="W519" s="257"/>
      <c r="X519" s="157"/>
      <c r="Y519" s="257"/>
      <c r="Z519" s="257"/>
      <c r="AA519" s="257"/>
      <c r="AB519" s="257"/>
      <c r="AC519" s="257"/>
      <c r="AD519" s="254"/>
      <c r="AE519" s="164"/>
    </row>
    <row r="520" ht="15.75" customHeight="1">
      <c r="A520" s="254"/>
      <c r="B520" s="255"/>
      <c r="C520" s="255"/>
      <c r="D520" s="255"/>
      <c r="E520" s="255"/>
      <c r="F520" s="255"/>
      <c r="G520" s="255"/>
      <c r="H520" s="255"/>
      <c r="I520" s="255"/>
      <c r="J520" s="254"/>
      <c r="K520" s="255"/>
      <c r="L520" s="255"/>
      <c r="M520" s="255"/>
      <c r="N520" s="256"/>
      <c r="O520" s="255"/>
      <c r="P520" s="255"/>
      <c r="Q520" s="257"/>
      <c r="R520" s="255"/>
      <c r="S520" s="255"/>
      <c r="T520" s="257"/>
      <c r="U520" s="257"/>
      <c r="V520" s="256"/>
      <c r="W520" s="257"/>
      <c r="X520" s="157"/>
      <c r="Y520" s="257"/>
      <c r="Z520" s="257"/>
      <c r="AA520" s="257"/>
      <c r="AB520" s="257"/>
      <c r="AC520" s="257"/>
      <c r="AD520" s="254"/>
      <c r="AE520" s="164"/>
    </row>
    <row r="521" ht="15.75" customHeight="1">
      <c r="A521" s="254"/>
      <c r="B521" s="255"/>
      <c r="C521" s="255"/>
      <c r="D521" s="255"/>
      <c r="E521" s="255"/>
      <c r="F521" s="255"/>
      <c r="G521" s="255"/>
      <c r="H521" s="255"/>
      <c r="I521" s="255"/>
      <c r="J521" s="254"/>
      <c r="K521" s="255"/>
      <c r="L521" s="255"/>
      <c r="M521" s="255"/>
      <c r="N521" s="256"/>
      <c r="O521" s="255"/>
      <c r="P521" s="255"/>
      <c r="Q521" s="257"/>
      <c r="R521" s="255"/>
      <c r="S521" s="255"/>
      <c r="T521" s="257"/>
      <c r="U521" s="257"/>
      <c r="V521" s="256"/>
      <c r="W521" s="257"/>
      <c r="X521" s="157"/>
      <c r="Y521" s="257"/>
      <c r="Z521" s="257"/>
      <c r="AA521" s="257"/>
      <c r="AB521" s="257"/>
      <c r="AC521" s="257"/>
      <c r="AD521" s="254"/>
      <c r="AE521" s="164"/>
    </row>
    <row r="522" ht="15.75" customHeight="1">
      <c r="A522" s="254"/>
      <c r="B522" s="255"/>
      <c r="C522" s="255"/>
      <c r="D522" s="255"/>
      <c r="E522" s="255"/>
      <c r="F522" s="255"/>
      <c r="G522" s="255"/>
      <c r="H522" s="255"/>
      <c r="I522" s="255"/>
      <c r="J522" s="254"/>
      <c r="K522" s="255"/>
      <c r="L522" s="255"/>
      <c r="M522" s="255"/>
      <c r="N522" s="256"/>
      <c r="O522" s="255"/>
      <c r="P522" s="255"/>
      <c r="Q522" s="257"/>
      <c r="R522" s="255"/>
      <c r="S522" s="255"/>
      <c r="T522" s="257"/>
      <c r="U522" s="257"/>
      <c r="V522" s="256"/>
      <c r="W522" s="257"/>
      <c r="X522" s="157"/>
      <c r="Y522" s="257"/>
      <c r="Z522" s="257"/>
      <c r="AA522" s="257"/>
      <c r="AB522" s="257"/>
      <c r="AC522" s="257"/>
      <c r="AD522" s="254"/>
      <c r="AE522" s="164"/>
    </row>
    <row r="523" ht="15.75" customHeight="1">
      <c r="A523" s="254"/>
      <c r="B523" s="255"/>
      <c r="C523" s="255"/>
      <c r="D523" s="255"/>
      <c r="E523" s="255"/>
      <c r="F523" s="255"/>
      <c r="G523" s="255"/>
      <c r="H523" s="255"/>
      <c r="I523" s="255"/>
      <c r="J523" s="254"/>
      <c r="K523" s="255"/>
      <c r="L523" s="255"/>
      <c r="M523" s="255"/>
      <c r="N523" s="256"/>
      <c r="O523" s="255"/>
      <c r="P523" s="255"/>
      <c r="Q523" s="257"/>
      <c r="R523" s="255"/>
      <c r="S523" s="255"/>
      <c r="T523" s="257"/>
      <c r="U523" s="257"/>
      <c r="V523" s="256"/>
      <c r="W523" s="257"/>
      <c r="X523" s="157"/>
      <c r="Y523" s="257"/>
      <c r="Z523" s="257"/>
      <c r="AA523" s="257"/>
      <c r="AB523" s="257"/>
      <c r="AC523" s="257"/>
      <c r="AD523" s="254"/>
      <c r="AE523" s="164"/>
    </row>
    <row r="524" ht="15.75" customHeight="1">
      <c r="A524" s="254"/>
      <c r="B524" s="255"/>
      <c r="C524" s="255"/>
      <c r="D524" s="255"/>
      <c r="E524" s="255"/>
      <c r="F524" s="255"/>
      <c r="G524" s="255"/>
      <c r="H524" s="255"/>
      <c r="I524" s="255"/>
      <c r="J524" s="254"/>
      <c r="K524" s="255"/>
      <c r="L524" s="255"/>
      <c r="M524" s="255"/>
      <c r="N524" s="256"/>
      <c r="O524" s="255"/>
      <c r="P524" s="255"/>
      <c r="Q524" s="257"/>
      <c r="R524" s="255"/>
      <c r="S524" s="255"/>
      <c r="T524" s="257"/>
      <c r="U524" s="257"/>
      <c r="V524" s="256"/>
      <c r="W524" s="257"/>
      <c r="X524" s="157"/>
      <c r="Y524" s="257"/>
      <c r="Z524" s="257"/>
      <c r="AA524" s="257"/>
      <c r="AB524" s="257"/>
      <c r="AC524" s="257"/>
      <c r="AD524" s="254"/>
      <c r="AE524" s="164"/>
    </row>
    <row r="525" ht="15.75" customHeight="1">
      <c r="A525" s="254"/>
      <c r="B525" s="255"/>
      <c r="C525" s="255"/>
      <c r="D525" s="255"/>
      <c r="E525" s="255"/>
      <c r="F525" s="255"/>
      <c r="G525" s="255"/>
      <c r="H525" s="255"/>
      <c r="I525" s="255"/>
      <c r="J525" s="254"/>
      <c r="K525" s="255"/>
      <c r="L525" s="255"/>
      <c r="M525" s="255"/>
      <c r="N525" s="256"/>
      <c r="O525" s="255"/>
      <c r="P525" s="255"/>
      <c r="Q525" s="257"/>
      <c r="R525" s="255"/>
      <c r="S525" s="255"/>
      <c r="T525" s="257"/>
      <c r="U525" s="257"/>
      <c r="V525" s="256"/>
      <c r="W525" s="257"/>
      <c r="X525" s="157"/>
      <c r="Y525" s="257"/>
      <c r="Z525" s="257"/>
      <c r="AA525" s="257"/>
      <c r="AB525" s="257"/>
      <c r="AC525" s="257"/>
      <c r="AD525" s="254"/>
      <c r="AE525" s="164"/>
    </row>
    <row r="526" ht="15.75" customHeight="1">
      <c r="A526" s="254"/>
      <c r="B526" s="255"/>
      <c r="C526" s="255"/>
      <c r="D526" s="255"/>
      <c r="E526" s="255"/>
      <c r="F526" s="255"/>
      <c r="G526" s="255"/>
      <c r="H526" s="255"/>
      <c r="I526" s="255"/>
      <c r="J526" s="254"/>
      <c r="K526" s="255"/>
      <c r="L526" s="255"/>
      <c r="M526" s="255"/>
      <c r="N526" s="256"/>
      <c r="O526" s="255"/>
      <c r="P526" s="255"/>
      <c r="Q526" s="257"/>
      <c r="R526" s="255"/>
      <c r="S526" s="255"/>
      <c r="T526" s="257"/>
      <c r="U526" s="257"/>
      <c r="V526" s="256"/>
      <c r="W526" s="257"/>
      <c r="X526" s="157"/>
      <c r="Y526" s="257"/>
      <c r="Z526" s="257"/>
      <c r="AA526" s="257"/>
      <c r="AB526" s="257"/>
      <c r="AC526" s="257"/>
      <c r="AD526" s="254"/>
      <c r="AE526" s="164"/>
    </row>
    <row r="527" ht="15.75" customHeight="1">
      <c r="A527" s="254"/>
      <c r="B527" s="255"/>
      <c r="C527" s="255"/>
      <c r="D527" s="255"/>
      <c r="E527" s="255"/>
      <c r="F527" s="255"/>
      <c r="G527" s="255"/>
      <c r="H527" s="255"/>
      <c r="I527" s="255"/>
      <c r="J527" s="254"/>
      <c r="K527" s="255"/>
      <c r="L527" s="255"/>
      <c r="M527" s="255"/>
      <c r="N527" s="256"/>
      <c r="O527" s="255"/>
      <c r="P527" s="255"/>
      <c r="Q527" s="257"/>
      <c r="R527" s="255"/>
      <c r="S527" s="255"/>
      <c r="T527" s="257"/>
      <c r="U527" s="257"/>
      <c r="V527" s="256"/>
      <c r="W527" s="257"/>
      <c r="X527" s="157"/>
      <c r="Y527" s="257"/>
      <c r="Z527" s="257"/>
      <c r="AA527" s="257"/>
      <c r="AB527" s="257"/>
      <c r="AC527" s="257"/>
      <c r="AD527" s="254"/>
      <c r="AE527" s="164"/>
    </row>
    <row r="528" ht="15.75" customHeight="1">
      <c r="A528" s="254"/>
      <c r="B528" s="255"/>
      <c r="C528" s="255"/>
      <c r="D528" s="255"/>
      <c r="E528" s="255"/>
      <c r="F528" s="255"/>
      <c r="G528" s="255"/>
      <c r="H528" s="255"/>
      <c r="I528" s="255"/>
      <c r="J528" s="254"/>
      <c r="K528" s="255"/>
      <c r="L528" s="255"/>
      <c r="M528" s="255"/>
      <c r="N528" s="256"/>
      <c r="O528" s="255"/>
      <c r="P528" s="255"/>
      <c r="Q528" s="257"/>
      <c r="R528" s="255"/>
      <c r="S528" s="255"/>
      <c r="T528" s="257"/>
      <c r="U528" s="257"/>
      <c r="V528" s="256"/>
      <c r="W528" s="257"/>
      <c r="X528" s="157"/>
      <c r="Y528" s="257"/>
      <c r="Z528" s="257"/>
      <c r="AA528" s="257"/>
      <c r="AB528" s="257"/>
      <c r="AC528" s="257"/>
      <c r="AD528" s="254"/>
      <c r="AE528" s="164"/>
    </row>
    <row r="529" ht="15.75" customHeight="1">
      <c r="A529" s="254"/>
      <c r="B529" s="255"/>
      <c r="C529" s="255"/>
      <c r="D529" s="255"/>
      <c r="E529" s="255"/>
      <c r="F529" s="255"/>
      <c r="G529" s="255"/>
      <c r="H529" s="255"/>
      <c r="I529" s="255"/>
      <c r="J529" s="254"/>
      <c r="K529" s="255"/>
      <c r="L529" s="255"/>
      <c r="M529" s="255"/>
      <c r="N529" s="256"/>
      <c r="O529" s="255"/>
      <c r="P529" s="255"/>
      <c r="Q529" s="257"/>
      <c r="R529" s="255"/>
      <c r="S529" s="255"/>
      <c r="T529" s="257"/>
      <c r="U529" s="257"/>
      <c r="V529" s="256"/>
      <c r="W529" s="257"/>
      <c r="X529" s="157"/>
      <c r="Y529" s="257"/>
      <c r="Z529" s="257"/>
      <c r="AA529" s="257"/>
      <c r="AB529" s="257"/>
      <c r="AC529" s="257"/>
      <c r="AD529" s="254"/>
      <c r="AE529" s="164"/>
    </row>
    <row r="530" ht="15.75" customHeight="1">
      <c r="A530" s="254"/>
      <c r="B530" s="255"/>
      <c r="C530" s="255"/>
      <c r="D530" s="255"/>
      <c r="E530" s="255"/>
      <c r="F530" s="255"/>
      <c r="G530" s="255"/>
      <c r="H530" s="255"/>
      <c r="I530" s="255"/>
      <c r="J530" s="254"/>
      <c r="K530" s="255"/>
      <c r="L530" s="255"/>
      <c r="M530" s="255"/>
      <c r="N530" s="256"/>
      <c r="O530" s="255"/>
      <c r="P530" s="255"/>
      <c r="Q530" s="257"/>
      <c r="R530" s="255"/>
      <c r="S530" s="255"/>
      <c r="T530" s="257"/>
      <c r="U530" s="257"/>
      <c r="V530" s="256"/>
      <c r="W530" s="257"/>
      <c r="X530" s="157"/>
      <c r="Y530" s="257"/>
      <c r="Z530" s="257"/>
      <c r="AA530" s="257"/>
      <c r="AB530" s="257"/>
      <c r="AC530" s="257"/>
      <c r="AD530" s="254"/>
      <c r="AE530" s="164"/>
    </row>
    <row r="531" ht="15.75" customHeight="1">
      <c r="A531" s="254"/>
      <c r="B531" s="255"/>
      <c r="C531" s="255"/>
      <c r="D531" s="255"/>
      <c r="E531" s="255"/>
      <c r="F531" s="255"/>
      <c r="G531" s="255"/>
      <c r="H531" s="255"/>
      <c r="I531" s="255"/>
      <c r="J531" s="254"/>
      <c r="K531" s="255"/>
      <c r="L531" s="255"/>
      <c r="M531" s="255"/>
      <c r="N531" s="256"/>
      <c r="O531" s="255"/>
      <c r="P531" s="255"/>
      <c r="Q531" s="257"/>
      <c r="R531" s="255"/>
      <c r="S531" s="255"/>
      <c r="T531" s="257"/>
      <c r="U531" s="257"/>
      <c r="V531" s="256"/>
      <c r="W531" s="257"/>
      <c r="X531" s="157"/>
      <c r="Y531" s="257"/>
      <c r="Z531" s="257"/>
      <c r="AA531" s="257"/>
      <c r="AB531" s="257"/>
      <c r="AC531" s="257"/>
      <c r="AD531" s="254"/>
      <c r="AE531" s="164"/>
    </row>
    <row r="532" ht="15.75" customHeight="1">
      <c r="A532" s="254"/>
      <c r="B532" s="255"/>
      <c r="C532" s="255"/>
      <c r="D532" s="255"/>
      <c r="E532" s="255"/>
      <c r="F532" s="255"/>
      <c r="G532" s="255"/>
      <c r="H532" s="255"/>
      <c r="I532" s="255"/>
      <c r="J532" s="254"/>
      <c r="K532" s="255"/>
      <c r="L532" s="255"/>
      <c r="M532" s="255"/>
      <c r="N532" s="256"/>
      <c r="O532" s="255"/>
      <c r="P532" s="255"/>
      <c r="Q532" s="257"/>
      <c r="R532" s="255"/>
      <c r="S532" s="255"/>
      <c r="T532" s="257"/>
      <c r="U532" s="257"/>
      <c r="V532" s="256"/>
      <c r="W532" s="257"/>
      <c r="X532" s="157"/>
      <c r="Y532" s="257"/>
      <c r="Z532" s="257"/>
      <c r="AA532" s="257"/>
      <c r="AB532" s="257"/>
      <c r="AC532" s="257"/>
      <c r="AD532" s="254"/>
      <c r="AE532" s="164"/>
    </row>
    <row r="533" ht="15.75" customHeight="1">
      <c r="A533" s="254"/>
      <c r="B533" s="255"/>
      <c r="C533" s="255"/>
      <c r="D533" s="255"/>
      <c r="E533" s="255"/>
      <c r="F533" s="255"/>
      <c r="G533" s="255"/>
      <c r="H533" s="255"/>
      <c r="I533" s="255"/>
      <c r="J533" s="254"/>
      <c r="K533" s="255"/>
      <c r="L533" s="255"/>
      <c r="M533" s="255"/>
      <c r="N533" s="256"/>
      <c r="O533" s="255"/>
      <c r="P533" s="255"/>
      <c r="Q533" s="257"/>
      <c r="R533" s="255"/>
      <c r="S533" s="255"/>
      <c r="T533" s="257"/>
      <c r="U533" s="257"/>
      <c r="V533" s="256"/>
      <c r="W533" s="257"/>
      <c r="X533" s="157"/>
      <c r="Y533" s="257"/>
      <c r="Z533" s="257"/>
      <c r="AA533" s="257"/>
      <c r="AB533" s="257"/>
      <c r="AC533" s="257"/>
      <c r="AD533" s="254"/>
      <c r="AE533" s="164"/>
    </row>
    <row r="534" ht="15.75" customHeight="1">
      <c r="A534" s="254"/>
      <c r="B534" s="255"/>
      <c r="C534" s="255"/>
      <c r="D534" s="255"/>
      <c r="E534" s="255"/>
      <c r="F534" s="255"/>
      <c r="G534" s="255"/>
      <c r="H534" s="255"/>
      <c r="I534" s="255"/>
      <c r="J534" s="254"/>
      <c r="K534" s="255"/>
      <c r="L534" s="255"/>
      <c r="M534" s="255"/>
      <c r="N534" s="256"/>
      <c r="O534" s="255"/>
      <c r="P534" s="255"/>
      <c r="Q534" s="257"/>
      <c r="R534" s="255"/>
      <c r="S534" s="255"/>
      <c r="T534" s="257"/>
      <c r="U534" s="257"/>
      <c r="V534" s="256"/>
      <c r="W534" s="257"/>
      <c r="X534" s="157"/>
      <c r="Y534" s="257"/>
      <c r="Z534" s="257"/>
      <c r="AA534" s="257"/>
      <c r="AB534" s="257"/>
      <c r="AC534" s="257"/>
      <c r="AD534" s="254"/>
      <c r="AE534" s="164"/>
    </row>
    <row r="535" ht="15.75" customHeight="1">
      <c r="A535" s="254"/>
      <c r="B535" s="255"/>
      <c r="C535" s="255"/>
      <c r="D535" s="255"/>
      <c r="E535" s="255"/>
      <c r="F535" s="255"/>
      <c r="G535" s="255"/>
      <c r="H535" s="255"/>
      <c r="I535" s="255"/>
      <c r="J535" s="254"/>
      <c r="K535" s="255"/>
      <c r="L535" s="255"/>
      <c r="M535" s="255"/>
      <c r="N535" s="256"/>
      <c r="O535" s="255"/>
      <c r="P535" s="255"/>
      <c r="Q535" s="257"/>
      <c r="R535" s="255"/>
      <c r="S535" s="255"/>
      <c r="T535" s="257"/>
      <c r="U535" s="257"/>
      <c r="V535" s="256"/>
      <c r="W535" s="257"/>
      <c r="X535" s="157"/>
      <c r="Y535" s="257"/>
      <c r="Z535" s="257"/>
      <c r="AA535" s="257"/>
      <c r="AB535" s="257"/>
      <c r="AC535" s="257"/>
      <c r="AD535" s="254"/>
      <c r="AE535" s="164"/>
    </row>
    <row r="536" ht="15.75" customHeight="1">
      <c r="A536" s="254"/>
      <c r="B536" s="255"/>
      <c r="C536" s="255"/>
      <c r="D536" s="255"/>
      <c r="E536" s="255"/>
      <c r="F536" s="255"/>
      <c r="G536" s="255"/>
      <c r="H536" s="255"/>
      <c r="I536" s="255"/>
      <c r="J536" s="254"/>
      <c r="K536" s="255"/>
      <c r="L536" s="255"/>
      <c r="M536" s="255"/>
      <c r="N536" s="256"/>
      <c r="O536" s="255"/>
      <c r="P536" s="255"/>
      <c r="Q536" s="257"/>
      <c r="R536" s="255"/>
      <c r="S536" s="255"/>
      <c r="T536" s="257"/>
      <c r="U536" s="257"/>
      <c r="V536" s="256"/>
      <c r="W536" s="257"/>
      <c r="X536" s="157"/>
      <c r="Y536" s="257"/>
      <c r="Z536" s="257"/>
      <c r="AA536" s="257"/>
      <c r="AB536" s="257"/>
      <c r="AC536" s="257"/>
      <c r="AD536" s="254"/>
      <c r="AE536" s="164"/>
    </row>
    <row r="537" ht="15.75" customHeight="1">
      <c r="A537" s="254"/>
      <c r="B537" s="255"/>
      <c r="C537" s="255"/>
      <c r="D537" s="255"/>
      <c r="E537" s="255"/>
      <c r="F537" s="255"/>
      <c r="G537" s="255"/>
      <c r="H537" s="255"/>
      <c r="I537" s="255"/>
      <c r="J537" s="254"/>
      <c r="K537" s="255"/>
      <c r="L537" s="255"/>
      <c r="M537" s="255"/>
      <c r="N537" s="256"/>
      <c r="O537" s="255"/>
      <c r="P537" s="255"/>
      <c r="Q537" s="257"/>
      <c r="R537" s="255"/>
      <c r="S537" s="255"/>
      <c r="T537" s="257"/>
      <c r="U537" s="257"/>
      <c r="V537" s="256"/>
      <c r="W537" s="257"/>
      <c r="X537" s="157"/>
      <c r="Y537" s="257"/>
      <c r="Z537" s="257"/>
      <c r="AA537" s="257"/>
      <c r="AB537" s="257"/>
      <c r="AC537" s="257"/>
      <c r="AD537" s="254"/>
      <c r="AE537" s="164"/>
    </row>
    <row r="538" ht="15.75" customHeight="1">
      <c r="A538" s="254"/>
      <c r="B538" s="255"/>
      <c r="C538" s="255"/>
      <c r="D538" s="255"/>
      <c r="E538" s="255"/>
      <c r="F538" s="255"/>
      <c r="G538" s="255"/>
      <c r="H538" s="255"/>
      <c r="I538" s="255"/>
      <c r="J538" s="254"/>
      <c r="K538" s="255"/>
      <c r="L538" s="255"/>
      <c r="M538" s="255"/>
      <c r="N538" s="256"/>
      <c r="O538" s="255"/>
      <c r="P538" s="255"/>
      <c r="Q538" s="257"/>
      <c r="R538" s="255"/>
      <c r="S538" s="255"/>
      <c r="T538" s="257"/>
      <c r="U538" s="257"/>
      <c r="V538" s="256"/>
      <c r="W538" s="257"/>
      <c r="X538" s="157"/>
      <c r="Y538" s="257"/>
      <c r="Z538" s="257"/>
      <c r="AA538" s="257"/>
      <c r="AB538" s="257"/>
      <c r="AC538" s="257"/>
      <c r="AD538" s="254"/>
      <c r="AE538" s="164"/>
    </row>
    <row r="539" ht="15.75" customHeight="1">
      <c r="A539" s="254"/>
      <c r="B539" s="255"/>
      <c r="C539" s="255"/>
      <c r="D539" s="255"/>
      <c r="E539" s="255"/>
      <c r="F539" s="255"/>
      <c r="G539" s="255"/>
      <c r="H539" s="255"/>
      <c r="I539" s="255"/>
      <c r="J539" s="254"/>
      <c r="K539" s="255"/>
      <c r="L539" s="255"/>
      <c r="M539" s="255"/>
      <c r="N539" s="256"/>
      <c r="O539" s="255"/>
      <c r="P539" s="255"/>
      <c r="Q539" s="257"/>
      <c r="R539" s="255"/>
      <c r="S539" s="255"/>
      <c r="T539" s="257"/>
      <c r="U539" s="257"/>
      <c r="V539" s="256"/>
      <c r="W539" s="257"/>
      <c r="X539" s="157"/>
      <c r="Y539" s="257"/>
      <c r="Z539" s="257"/>
      <c r="AA539" s="257"/>
      <c r="AB539" s="257"/>
      <c r="AC539" s="257"/>
      <c r="AD539" s="254"/>
      <c r="AE539" s="164"/>
    </row>
    <row r="540" ht="15.75" customHeight="1">
      <c r="A540" s="254"/>
      <c r="B540" s="255"/>
      <c r="C540" s="255"/>
      <c r="D540" s="255"/>
      <c r="E540" s="255"/>
      <c r="F540" s="255"/>
      <c r="G540" s="255"/>
      <c r="H540" s="255"/>
      <c r="I540" s="255"/>
      <c r="J540" s="254"/>
      <c r="K540" s="255"/>
      <c r="L540" s="255"/>
      <c r="M540" s="255"/>
      <c r="N540" s="256"/>
      <c r="O540" s="255"/>
      <c r="P540" s="255"/>
      <c r="Q540" s="257"/>
      <c r="R540" s="255"/>
      <c r="S540" s="255"/>
      <c r="T540" s="257"/>
      <c r="U540" s="257"/>
      <c r="V540" s="256"/>
      <c r="W540" s="257"/>
      <c r="X540" s="157"/>
      <c r="Y540" s="257"/>
      <c r="Z540" s="257"/>
      <c r="AA540" s="257"/>
      <c r="AB540" s="257"/>
      <c r="AC540" s="257"/>
      <c r="AD540" s="254"/>
      <c r="AE540" s="164"/>
    </row>
    <row r="541" ht="15.75" customHeight="1">
      <c r="A541" s="254"/>
      <c r="B541" s="255"/>
      <c r="C541" s="255"/>
      <c r="D541" s="255"/>
      <c r="E541" s="255"/>
      <c r="F541" s="255"/>
      <c r="G541" s="255"/>
      <c r="H541" s="255"/>
      <c r="I541" s="255"/>
      <c r="J541" s="254"/>
      <c r="K541" s="255"/>
      <c r="L541" s="255"/>
      <c r="M541" s="255"/>
      <c r="N541" s="256"/>
      <c r="O541" s="255"/>
      <c r="P541" s="255"/>
      <c r="Q541" s="257"/>
      <c r="R541" s="255"/>
      <c r="S541" s="255"/>
      <c r="T541" s="257"/>
      <c r="U541" s="257"/>
      <c r="V541" s="256"/>
      <c r="W541" s="257"/>
      <c r="X541" s="157"/>
      <c r="Y541" s="257"/>
      <c r="Z541" s="257"/>
      <c r="AA541" s="257"/>
      <c r="AB541" s="257"/>
      <c r="AC541" s="257"/>
      <c r="AD541" s="254"/>
      <c r="AE541" s="164"/>
    </row>
    <row r="542" ht="15.75" customHeight="1">
      <c r="A542" s="254"/>
      <c r="B542" s="255"/>
      <c r="C542" s="255"/>
      <c r="D542" s="255"/>
      <c r="E542" s="255"/>
      <c r="F542" s="255"/>
      <c r="G542" s="255"/>
      <c r="H542" s="255"/>
      <c r="I542" s="255"/>
      <c r="J542" s="254"/>
      <c r="K542" s="255"/>
      <c r="L542" s="255"/>
      <c r="M542" s="255"/>
      <c r="N542" s="256"/>
      <c r="O542" s="255"/>
      <c r="P542" s="255"/>
      <c r="Q542" s="257"/>
      <c r="R542" s="255"/>
      <c r="S542" s="255"/>
      <c r="T542" s="257"/>
      <c r="U542" s="257"/>
      <c r="V542" s="256"/>
      <c r="W542" s="257"/>
      <c r="X542" s="157"/>
      <c r="Y542" s="257"/>
      <c r="Z542" s="257"/>
      <c r="AA542" s="257"/>
      <c r="AB542" s="257"/>
      <c r="AC542" s="257"/>
      <c r="AD542" s="254"/>
      <c r="AE542" s="164"/>
    </row>
    <row r="543" ht="15.75" customHeight="1">
      <c r="A543" s="254"/>
      <c r="B543" s="255"/>
      <c r="C543" s="255"/>
      <c r="D543" s="255"/>
      <c r="E543" s="255"/>
      <c r="F543" s="255"/>
      <c r="G543" s="255"/>
      <c r="H543" s="255"/>
      <c r="I543" s="255"/>
      <c r="J543" s="254"/>
      <c r="K543" s="255"/>
      <c r="L543" s="255"/>
      <c r="M543" s="255"/>
      <c r="N543" s="256"/>
      <c r="O543" s="255"/>
      <c r="P543" s="255"/>
      <c r="Q543" s="257"/>
      <c r="R543" s="255"/>
      <c r="S543" s="255"/>
      <c r="T543" s="257"/>
      <c r="U543" s="257"/>
      <c r="V543" s="256"/>
      <c r="W543" s="257"/>
      <c r="X543" s="157"/>
      <c r="Y543" s="257"/>
      <c r="Z543" s="257"/>
      <c r="AA543" s="257"/>
      <c r="AB543" s="257"/>
      <c r="AC543" s="257"/>
      <c r="AD543" s="254"/>
      <c r="AE543" s="164"/>
    </row>
    <row r="544" ht="15.75" customHeight="1">
      <c r="A544" s="254"/>
      <c r="B544" s="255"/>
      <c r="C544" s="255"/>
      <c r="D544" s="255"/>
      <c r="E544" s="255"/>
      <c r="F544" s="255"/>
      <c r="G544" s="255"/>
      <c r="H544" s="255"/>
      <c r="I544" s="255"/>
      <c r="J544" s="254"/>
      <c r="K544" s="255"/>
      <c r="L544" s="255"/>
      <c r="M544" s="255"/>
      <c r="N544" s="256"/>
      <c r="O544" s="255"/>
      <c r="P544" s="255"/>
      <c r="Q544" s="257"/>
      <c r="R544" s="255"/>
      <c r="S544" s="255"/>
      <c r="T544" s="257"/>
      <c r="U544" s="257"/>
      <c r="V544" s="256"/>
      <c r="W544" s="257"/>
      <c r="X544" s="157"/>
      <c r="Y544" s="257"/>
      <c r="Z544" s="257"/>
      <c r="AA544" s="257"/>
      <c r="AB544" s="257"/>
      <c r="AC544" s="257"/>
      <c r="AD544" s="254"/>
      <c r="AE544" s="164"/>
    </row>
    <row r="545" ht="15.75" customHeight="1">
      <c r="A545" s="254"/>
      <c r="B545" s="255"/>
      <c r="C545" s="255"/>
      <c r="D545" s="255"/>
      <c r="E545" s="255"/>
      <c r="F545" s="255"/>
      <c r="G545" s="255"/>
      <c r="H545" s="255"/>
      <c r="I545" s="255"/>
      <c r="J545" s="254"/>
      <c r="K545" s="255"/>
      <c r="L545" s="255"/>
      <c r="M545" s="255"/>
      <c r="N545" s="256"/>
      <c r="O545" s="255"/>
      <c r="P545" s="255"/>
      <c r="Q545" s="257"/>
      <c r="R545" s="255"/>
      <c r="S545" s="255"/>
      <c r="T545" s="257"/>
      <c r="U545" s="257"/>
      <c r="V545" s="256"/>
      <c r="W545" s="257"/>
      <c r="X545" s="157"/>
      <c r="Y545" s="257"/>
      <c r="Z545" s="257"/>
      <c r="AA545" s="257"/>
      <c r="AB545" s="257"/>
      <c r="AC545" s="257"/>
      <c r="AD545" s="254"/>
      <c r="AE545" s="164"/>
    </row>
    <row r="546" ht="15.75" customHeight="1">
      <c r="A546" s="254"/>
      <c r="B546" s="255"/>
      <c r="C546" s="255"/>
      <c r="D546" s="255"/>
      <c r="E546" s="255"/>
      <c r="F546" s="255"/>
      <c r="G546" s="255"/>
      <c r="H546" s="255"/>
      <c r="I546" s="255"/>
      <c r="J546" s="254"/>
      <c r="K546" s="255"/>
      <c r="L546" s="255"/>
      <c r="M546" s="255"/>
      <c r="N546" s="256"/>
      <c r="O546" s="255"/>
      <c r="P546" s="255"/>
      <c r="Q546" s="257"/>
      <c r="R546" s="255"/>
      <c r="S546" s="255"/>
      <c r="T546" s="257"/>
      <c r="U546" s="257"/>
      <c r="V546" s="256"/>
      <c r="W546" s="257"/>
      <c r="X546" s="157"/>
      <c r="Y546" s="257"/>
      <c r="Z546" s="257"/>
      <c r="AA546" s="257"/>
      <c r="AB546" s="257"/>
      <c r="AC546" s="257"/>
      <c r="AD546" s="254"/>
      <c r="AE546" s="164"/>
    </row>
    <row r="547" ht="15.75" customHeight="1">
      <c r="A547" s="254"/>
      <c r="B547" s="255"/>
      <c r="C547" s="255"/>
      <c r="D547" s="255"/>
      <c r="E547" s="255"/>
      <c r="F547" s="255"/>
      <c r="G547" s="255"/>
      <c r="H547" s="255"/>
      <c r="I547" s="255"/>
      <c r="J547" s="254"/>
      <c r="K547" s="255"/>
      <c r="L547" s="255"/>
      <c r="M547" s="255"/>
      <c r="N547" s="256"/>
      <c r="O547" s="255"/>
      <c r="P547" s="255"/>
      <c r="Q547" s="257"/>
      <c r="R547" s="255"/>
      <c r="S547" s="255"/>
      <c r="T547" s="257"/>
      <c r="U547" s="257"/>
      <c r="V547" s="256"/>
      <c r="W547" s="257"/>
      <c r="X547" s="157"/>
      <c r="Y547" s="257"/>
      <c r="Z547" s="257"/>
      <c r="AA547" s="257"/>
      <c r="AB547" s="257"/>
      <c r="AC547" s="257"/>
      <c r="AD547" s="254"/>
      <c r="AE547" s="164"/>
    </row>
    <row r="548" ht="15.75" customHeight="1">
      <c r="A548" s="254"/>
      <c r="B548" s="255"/>
      <c r="C548" s="255"/>
      <c r="D548" s="255"/>
      <c r="E548" s="255"/>
      <c r="F548" s="255"/>
      <c r="G548" s="255"/>
      <c r="H548" s="255"/>
      <c r="I548" s="255"/>
      <c r="J548" s="254"/>
      <c r="K548" s="255"/>
      <c r="L548" s="255"/>
      <c r="M548" s="255"/>
      <c r="N548" s="256"/>
      <c r="O548" s="255"/>
      <c r="P548" s="255"/>
      <c r="Q548" s="257"/>
      <c r="R548" s="255"/>
      <c r="S548" s="255"/>
      <c r="T548" s="257"/>
      <c r="U548" s="257"/>
      <c r="V548" s="256"/>
      <c r="W548" s="257"/>
      <c r="X548" s="157"/>
      <c r="Y548" s="257"/>
      <c r="Z548" s="257"/>
      <c r="AA548" s="257"/>
      <c r="AB548" s="257"/>
      <c r="AC548" s="257"/>
      <c r="AD548" s="254"/>
      <c r="AE548" s="164"/>
    </row>
    <row r="549" ht="15.75" customHeight="1">
      <c r="A549" s="254"/>
      <c r="B549" s="255"/>
      <c r="C549" s="255"/>
      <c r="D549" s="255"/>
      <c r="E549" s="255"/>
      <c r="F549" s="255"/>
      <c r="G549" s="255"/>
      <c r="H549" s="255"/>
      <c r="I549" s="255"/>
      <c r="J549" s="254"/>
      <c r="K549" s="255"/>
      <c r="L549" s="255"/>
      <c r="M549" s="255"/>
      <c r="N549" s="256"/>
      <c r="O549" s="255"/>
      <c r="P549" s="255"/>
      <c r="Q549" s="257"/>
      <c r="R549" s="255"/>
      <c r="S549" s="255"/>
      <c r="T549" s="257"/>
      <c r="U549" s="257"/>
      <c r="V549" s="256"/>
      <c r="W549" s="257"/>
      <c r="X549" s="157"/>
      <c r="Y549" s="257"/>
      <c r="Z549" s="257"/>
      <c r="AA549" s="257"/>
      <c r="AB549" s="257"/>
      <c r="AC549" s="257"/>
      <c r="AD549" s="254"/>
      <c r="AE549" s="164"/>
    </row>
    <row r="550" ht="15.75" customHeight="1">
      <c r="A550" s="254"/>
      <c r="B550" s="255"/>
      <c r="C550" s="255"/>
      <c r="D550" s="255"/>
      <c r="E550" s="255"/>
      <c r="F550" s="255"/>
      <c r="G550" s="255"/>
      <c r="H550" s="255"/>
      <c r="I550" s="255"/>
      <c r="J550" s="254"/>
      <c r="K550" s="255"/>
      <c r="L550" s="255"/>
      <c r="M550" s="255"/>
      <c r="N550" s="256"/>
      <c r="O550" s="255"/>
      <c r="P550" s="255"/>
      <c r="Q550" s="257"/>
      <c r="R550" s="255"/>
      <c r="S550" s="255"/>
      <c r="T550" s="257"/>
      <c r="U550" s="257"/>
      <c r="V550" s="256"/>
      <c r="W550" s="257"/>
      <c r="X550" s="157"/>
      <c r="Y550" s="257"/>
      <c r="Z550" s="257"/>
      <c r="AA550" s="257"/>
      <c r="AB550" s="257"/>
      <c r="AC550" s="257"/>
      <c r="AD550" s="254"/>
      <c r="AE550" s="164"/>
    </row>
    <row r="551" ht="15.75" customHeight="1">
      <c r="A551" s="254"/>
      <c r="B551" s="255"/>
      <c r="C551" s="255"/>
      <c r="D551" s="255"/>
      <c r="E551" s="255"/>
      <c r="F551" s="255"/>
      <c r="G551" s="255"/>
      <c r="H551" s="255"/>
      <c r="I551" s="255"/>
      <c r="J551" s="254"/>
      <c r="K551" s="255"/>
      <c r="L551" s="255"/>
      <c r="M551" s="255"/>
      <c r="N551" s="256"/>
      <c r="O551" s="255"/>
      <c r="P551" s="255"/>
      <c r="Q551" s="257"/>
      <c r="R551" s="255"/>
      <c r="S551" s="255"/>
      <c r="T551" s="257"/>
      <c r="U551" s="257"/>
      <c r="V551" s="256"/>
      <c r="W551" s="257"/>
      <c r="X551" s="157"/>
      <c r="Y551" s="257"/>
      <c r="Z551" s="257"/>
      <c r="AA551" s="257"/>
      <c r="AB551" s="257"/>
      <c r="AC551" s="257"/>
      <c r="AD551" s="254"/>
      <c r="AE551" s="164"/>
    </row>
    <row r="552" ht="15.75" customHeight="1">
      <c r="A552" s="254"/>
      <c r="B552" s="255"/>
      <c r="C552" s="255"/>
      <c r="D552" s="255"/>
      <c r="E552" s="255"/>
      <c r="F552" s="255"/>
      <c r="G552" s="255"/>
      <c r="H552" s="255"/>
      <c r="I552" s="255"/>
      <c r="J552" s="254"/>
      <c r="K552" s="255"/>
      <c r="L552" s="255"/>
      <c r="M552" s="255"/>
      <c r="N552" s="256"/>
      <c r="O552" s="255"/>
      <c r="P552" s="255"/>
      <c r="Q552" s="257"/>
      <c r="R552" s="255"/>
      <c r="S552" s="255"/>
      <c r="T552" s="257"/>
      <c r="U552" s="257"/>
      <c r="V552" s="256"/>
      <c r="W552" s="257"/>
      <c r="X552" s="157"/>
      <c r="Y552" s="257"/>
      <c r="Z552" s="257"/>
      <c r="AA552" s="257"/>
      <c r="AB552" s="257"/>
      <c r="AC552" s="257"/>
      <c r="AD552" s="254"/>
      <c r="AE552" s="164"/>
    </row>
    <row r="553" ht="15.75" customHeight="1">
      <c r="A553" s="254"/>
      <c r="B553" s="255"/>
      <c r="C553" s="255"/>
      <c r="D553" s="255"/>
      <c r="E553" s="255"/>
      <c r="F553" s="255"/>
      <c r="G553" s="255"/>
      <c r="H553" s="255"/>
      <c r="I553" s="255"/>
      <c r="J553" s="254"/>
      <c r="K553" s="255"/>
      <c r="L553" s="255"/>
      <c r="M553" s="255"/>
      <c r="N553" s="256"/>
      <c r="O553" s="255"/>
      <c r="P553" s="255"/>
      <c r="Q553" s="257"/>
      <c r="R553" s="255"/>
      <c r="S553" s="255"/>
      <c r="T553" s="257"/>
      <c r="U553" s="257"/>
      <c r="V553" s="256"/>
      <c r="W553" s="257"/>
      <c r="X553" s="157"/>
      <c r="Y553" s="257"/>
      <c r="Z553" s="257"/>
      <c r="AA553" s="257"/>
      <c r="AB553" s="257"/>
      <c r="AC553" s="257"/>
      <c r="AD553" s="254"/>
      <c r="AE553" s="164"/>
    </row>
    <row r="554" ht="15.75" customHeight="1">
      <c r="A554" s="254"/>
      <c r="B554" s="255"/>
      <c r="C554" s="255"/>
      <c r="D554" s="255"/>
      <c r="E554" s="255"/>
      <c r="F554" s="255"/>
      <c r="G554" s="255"/>
      <c r="H554" s="255"/>
      <c r="I554" s="255"/>
      <c r="J554" s="254"/>
      <c r="K554" s="255"/>
      <c r="L554" s="255"/>
      <c r="M554" s="255"/>
      <c r="N554" s="256"/>
      <c r="O554" s="255"/>
      <c r="P554" s="255"/>
      <c r="Q554" s="257"/>
      <c r="R554" s="255"/>
      <c r="S554" s="255"/>
      <c r="T554" s="257"/>
      <c r="U554" s="257"/>
      <c r="V554" s="256"/>
      <c r="W554" s="257"/>
      <c r="X554" s="157"/>
      <c r="Y554" s="257"/>
      <c r="Z554" s="257"/>
      <c r="AA554" s="257"/>
      <c r="AB554" s="257"/>
      <c r="AC554" s="257"/>
      <c r="AD554" s="254"/>
      <c r="AE554" s="164"/>
    </row>
    <row r="555" ht="15.75" customHeight="1">
      <c r="A555" s="254"/>
      <c r="B555" s="255"/>
      <c r="C555" s="255"/>
      <c r="D555" s="255"/>
      <c r="E555" s="255"/>
      <c r="F555" s="255"/>
      <c r="G555" s="255"/>
      <c r="H555" s="255"/>
      <c r="I555" s="255"/>
      <c r="J555" s="254"/>
      <c r="K555" s="255"/>
      <c r="L555" s="255"/>
      <c r="M555" s="255"/>
      <c r="N555" s="256"/>
      <c r="O555" s="255"/>
      <c r="P555" s="255"/>
      <c r="Q555" s="257"/>
      <c r="R555" s="255"/>
      <c r="S555" s="255"/>
      <c r="T555" s="257"/>
      <c r="U555" s="257"/>
      <c r="V555" s="256"/>
      <c r="W555" s="257"/>
      <c r="X555" s="157"/>
      <c r="Y555" s="257"/>
      <c r="Z555" s="257"/>
      <c r="AA555" s="257"/>
      <c r="AB555" s="257"/>
      <c r="AC555" s="257"/>
      <c r="AD555" s="254"/>
      <c r="AE555" s="164"/>
    </row>
    <row r="556" ht="15.75" customHeight="1">
      <c r="A556" s="254"/>
      <c r="B556" s="255"/>
      <c r="C556" s="255"/>
      <c r="D556" s="255"/>
      <c r="E556" s="255"/>
      <c r="F556" s="255"/>
      <c r="G556" s="255"/>
      <c r="H556" s="255"/>
      <c r="I556" s="255"/>
      <c r="J556" s="254"/>
      <c r="K556" s="255"/>
      <c r="L556" s="255"/>
      <c r="M556" s="255"/>
      <c r="N556" s="256"/>
      <c r="O556" s="255"/>
      <c r="P556" s="255"/>
      <c r="Q556" s="257"/>
      <c r="R556" s="255"/>
      <c r="S556" s="255"/>
      <c r="T556" s="257"/>
      <c r="U556" s="257"/>
      <c r="V556" s="256"/>
      <c r="W556" s="257"/>
      <c r="X556" s="157"/>
      <c r="Y556" s="257"/>
      <c r="Z556" s="257"/>
      <c r="AA556" s="257"/>
      <c r="AB556" s="257"/>
      <c r="AC556" s="257"/>
      <c r="AD556" s="254"/>
      <c r="AE556" s="164"/>
    </row>
    <row r="557" ht="15.75" customHeight="1">
      <c r="A557" s="254"/>
      <c r="B557" s="255"/>
      <c r="C557" s="255"/>
      <c r="D557" s="255"/>
      <c r="E557" s="255"/>
      <c r="F557" s="255"/>
      <c r="G557" s="255"/>
      <c r="H557" s="255"/>
      <c r="I557" s="255"/>
      <c r="J557" s="254"/>
      <c r="K557" s="255"/>
      <c r="L557" s="255"/>
      <c r="M557" s="255"/>
      <c r="N557" s="256"/>
      <c r="O557" s="255"/>
      <c r="P557" s="255"/>
      <c r="Q557" s="257"/>
      <c r="R557" s="255"/>
      <c r="S557" s="255"/>
      <c r="T557" s="257"/>
      <c r="U557" s="257"/>
      <c r="V557" s="256"/>
      <c r="W557" s="257"/>
      <c r="X557" s="157"/>
      <c r="Y557" s="257"/>
      <c r="Z557" s="257"/>
      <c r="AA557" s="257"/>
      <c r="AB557" s="257"/>
      <c r="AC557" s="257"/>
      <c r="AD557" s="254"/>
      <c r="AE557" s="164"/>
    </row>
    <row r="558" ht="15.75" customHeight="1">
      <c r="A558" s="254"/>
      <c r="B558" s="255"/>
      <c r="C558" s="255"/>
      <c r="D558" s="255"/>
      <c r="E558" s="255"/>
      <c r="F558" s="255"/>
      <c r="G558" s="255"/>
      <c r="H558" s="255"/>
      <c r="I558" s="255"/>
      <c r="J558" s="254"/>
      <c r="K558" s="255"/>
      <c r="L558" s="255"/>
      <c r="M558" s="255"/>
      <c r="N558" s="256"/>
      <c r="O558" s="255"/>
      <c r="P558" s="255"/>
      <c r="Q558" s="257"/>
      <c r="R558" s="255"/>
      <c r="S558" s="255"/>
      <c r="T558" s="257"/>
      <c r="U558" s="257"/>
      <c r="V558" s="256"/>
      <c r="W558" s="257"/>
      <c r="X558" s="157"/>
      <c r="Y558" s="257"/>
      <c r="Z558" s="257"/>
      <c r="AA558" s="257"/>
      <c r="AB558" s="257"/>
      <c r="AC558" s="257"/>
      <c r="AD558" s="254"/>
      <c r="AE558" s="164"/>
    </row>
    <row r="559" ht="15.75" customHeight="1">
      <c r="A559" s="254"/>
      <c r="B559" s="255"/>
      <c r="C559" s="255"/>
      <c r="D559" s="255"/>
      <c r="E559" s="255"/>
      <c r="F559" s="255"/>
      <c r="G559" s="255"/>
      <c r="H559" s="255"/>
      <c r="I559" s="255"/>
      <c r="J559" s="254"/>
      <c r="K559" s="255"/>
      <c r="L559" s="255"/>
      <c r="M559" s="255"/>
      <c r="N559" s="256"/>
      <c r="O559" s="255"/>
      <c r="P559" s="255"/>
      <c r="Q559" s="257"/>
      <c r="R559" s="255"/>
      <c r="S559" s="255"/>
      <c r="T559" s="257"/>
      <c r="U559" s="257"/>
      <c r="V559" s="256"/>
      <c r="W559" s="257"/>
      <c r="X559" s="157"/>
      <c r="Y559" s="257"/>
      <c r="Z559" s="257"/>
      <c r="AA559" s="257"/>
      <c r="AB559" s="257"/>
      <c r="AC559" s="257"/>
      <c r="AD559" s="254"/>
      <c r="AE559" s="164"/>
    </row>
    <row r="560" ht="15.75" customHeight="1">
      <c r="A560" s="254"/>
      <c r="B560" s="255"/>
      <c r="C560" s="255"/>
      <c r="D560" s="255"/>
      <c r="E560" s="255"/>
      <c r="F560" s="255"/>
      <c r="G560" s="255"/>
      <c r="H560" s="255"/>
      <c r="I560" s="255"/>
      <c r="J560" s="254"/>
      <c r="K560" s="255"/>
      <c r="L560" s="255"/>
      <c r="M560" s="255"/>
      <c r="N560" s="256"/>
      <c r="O560" s="255"/>
      <c r="P560" s="255"/>
      <c r="Q560" s="257"/>
      <c r="R560" s="255"/>
      <c r="S560" s="255"/>
      <c r="T560" s="257"/>
      <c r="U560" s="257"/>
      <c r="V560" s="256"/>
      <c r="W560" s="257"/>
      <c r="X560" s="157"/>
      <c r="Y560" s="257"/>
      <c r="Z560" s="257"/>
      <c r="AA560" s="257"/>
      <c r="AB560" s="257"/>
      <c r="AC560" s="257"/>
      <c r="AD560" s="254"/>
      <c r="AE560" s="164"/>
    </row>
    <row r="561" ht="15.75" customHeight="1">
      <c r="A561" s="254"/>
      <c r="B561" s="255"/>
      <c r="C561" s="255"/>
      <c r="D561" s="255"/>
      <c r="E561" s="255"/>
      <c r="F561" s="255"/>
      <c r="G561" s="255"/>
      <c r="H561" s="255"/>
      <c r="I561" s="255"/>
      <c r="J561" s="254"/>
      <c r="K561" s="255"/>
      <c r="L561" s="255"/>
      <c r="M561" s="255"/>
      <c r="N561" s="256"/>
      <c r="O561" s="255"/>
      <c r="P561" s="255"/>
      <c r="Q561" s="257"/>
      <c r="R561" s="255"/>
      <c r="S561" s="255"/>
      <c r="T561" s="257"/>
      <c r="U561" s="257"/>
      <c r="V561" s="256"/>
      <c r="W561" s="257"/>
      <c r="X561" s="157"/>
      <c r="Y561" s="257"/>
      <c r="Z561" s="257"/>
      <c r="AA561" s="257"/>
      <c r="AB561" s="257"/>
      <c r="AC561" s="257"/>
      <c r="AD561" s="254"/>
      <c r="AE561" s="164"/>
    </row>
    <row r="562" ht="15.75" customHeight="1">
      <c r="A562" s="254"/>
      <c r="B562" s="255"/>
      <c r="C562" s="255"/>
      <c r="D562" s="255"/>
      <c r="E562" s="255"/>
      <c r="F562" s="255"/>
      <c r="G562" s="255"/>
      <c r="H562" s="255"/>
      <c r="I562" s="255"/>
      <c r="J562" s="254"/>
      <c r="K562" s="255"/>
      <c r="L562" s="255"/>
      <c r="M562" s="255"/>
      <c r="N562" s="256"/>
      <c r="O562" s="255"/>
      <c r="P562" s="255"/>
      <c r="Q562" s="257"/>
      <c r="R562" s="255"/>
      <c r="S562" s="255"/>
      <c r="T562" s="257"/>
      <c r="U562" s="257"/>
      <c r="V562" s="256"/>
      <c r="W562" s="257"/>
      <c r="X562" s="157"/>
      <c r="Y562" s="257"/>
      <c r="Z562" s="257"/>
      <c r="AA562" s="257"/>
      <c r="AB562" s="257"/>
      <c r="AC562" s="257"/>
      <c r="AD562" s="254"/>
      <c r="AE562" s="164"/>
    </row>
    <row r="563" ht="15.75" customHeight="1">
      <c r="A563" s="254"/>
      <c r="B563" s="255"/>
      <c r="C563" s="255"/>
      <c r="D563" s="255"/>
      <c r="E563" s="255"/>
      <c r="F563" s="255"/>
      <c r="G563" s="255"/>
      <c r="H563" s="255"/>
      <c r="I563" s="255"/>
      <c r="J563" s="254"/>
      <c r="K563" s="255"/>
      <c r="L563" s="255"/>
      <c r="M563" s="255"/>
      <c r="N563" s="256"/>
      <c r="O563" s="255"/>
      <c r="P563" s="255"/>
      <c r="Q563" s="257"/>
      <c r="R563" s="255"/>
      <c r="S563" s="255"/>
      <c r="T563" s="257"/>
      <c r="U563" s="257"/>
      <c r="V563" s="256"/>
      <c r="W563" s="257"/>
      <c r="X563" s="157"/>
      <c r="Y563" s="257"/>
      <c r="Z563" s="257"/>
      <c r="AA563" s="257"/>
      <c r="AB563" s="257"/>
      <c r="AC563" s="257"/>
      <c r="AD563" s="254"/>
      <c r="AE563" s="164"/>
    </row>
    <row r="564" ht="15.75" customHeight="1">
      <c r="A564" s="254"/>
      <c r="B564" s="255"/>
      <c r="C564" s="255"/>
      <c r="D564" s="255"/>
      <c r="E564" s="255"/>
      <c r="F564" s="255"/>
      <c r="G564" s="255"/>
      <c r="H564" s="255"/>
      <c r="I564" s="255"/>
      <c r="J564" s="254"/>
      <c r="K564" s="255"/>
      <c r="L564" s="255"/>
      <c r="M564" s="255"/>
      <c r="N564" s="256"/>
      <c r="O564" s="255"/>
      <c r="P564" s="255"/>
      <c r="Q564" s="257"/>
      <c r="R564" s="255"/>
      <c r="S564" s="255"/>
      <c r="T564" s="257"/>
      <c r="U564" s="257"/>
      <c r="V564" s="256"/>
      <c r="W564" s="257"/>
      <c r="X564" s="157"/>
      <c r="Y564" s="257"/>
      <c r="Z564" s="257"/>
      <c r="AA564" s="257"/>
      <c r="AB564" s="257"/>
      <c r="AC564" s="257"/>
      <c r="AD564" s="254"/>
      <c r="AE564" s="164"/>
    </row>
    <row r="565" ht="15.75" customHeight="1">
      <c r="A565" s="254"/>
      <c r="B565" s="255"/>
      <c r="C565" s="255"/>
      <c r="D565" s="255"/>
      <c r="E565" s="255"/>
      <c r="F565" s="255"/>
      <c r="G565" s="255"/>
      <c r="H565" s="255"/>
      <c r="I565" s="255"/>
      <c r="J565" s="254"/>
      <c r="K565" s="255"/>
      <c r="L565" s="255"/>
      <c r="M565" s="255"/>
      <c r="N565" s="256"/>
      <c r="O565" s="255"/>
      <c r="P565" s="255"/>
      <c r="Q565" s="257"/>
      <c r="R565" s="255"/>
      <c r="S565" s="255"/>
      <c r="T565" s="257"/>
      <c r="U565" s="257"/>
      <c r="V565" s="256"/>
      <c r="W565" s="257"/>
      <c r="X565" s="157"/>
      <c r="Y565" s="257"/>
      <c r="Z565" s="257"/>
      <c r="AA565" s="257"/>
      <c r="AB565" s="257"/>
      <c r="AC565" s="257"/>
      <c r="AD565" s="254"/>
      <c r="AE565" s="164"/>
    </row>
    <row r="566" ht="15.75" customHeight="1">
      <c r="A566" s="254"/>
      <c r="B566" s="255"/>
      <c r="C566" s="255"/>
      <c r="D566" s="255"/>
      <c r="E566" s="255"/>
      <c r="F566" s="255"/>
      <c r="G566" s="255"/>
      <c r="H566" s="255"/>
      <c r="I566" s="255"/>
      <c r="J566" s="254"/>
      <c r="K566" s="255"/>
      <c r="L566" s="255"/>
      <c r="M566" s="255"/>
      <c r="N566" s="256"/>
      <c r="O566" s="255"/>
      <c r="P566" s="255"/>
      <c r="Q566" s="257"/>
      <c r="R566" s="255"/>
      <c r="S566" s="255"/>
      <c r="T566" s="257"/>
      <c r="U566" s="257"/>
      <c r="V566" s="256"/>
      <c r="W566" s="257"/>
      <c r="X566" s="157"/>
      <c r="Y566" s="257"/>
      <c r="Z566" s="257"/>
      <c r="AA566" s="257"/>
      <c r="AB566" s="257"/>
      <c r="AC566" s="257"/>
      <c r="AD566" s="254"/>
      <c r="AE566" s="164"/>
    </row>
    <row r="567" ht="15.75" customHeight="1">
      <c r="A567" s="254"/>
      <c r="B567" s="255"/>
      <c r="C567" s="255"/>
      <c r="D567" s="255"/>
      <c r="E567" s="255"/>
      <c r="F567" s="255"/>
      <c r="G567" s="255"/>
      <c r="H567" s="255"/>
      <c r="I567" s="255"/>
      <c r="J567" s="254"/>
      <c r="K567" s="255"/>
      <c r="L567" s="255"/>
      <c r="M567" s="255"/>
      <c r="N567" s="256"/>
      <c r="O567" s="255"/>
      <c r="P567" s="255"/>
      <c r="Q567" s="257"/>
      <c r="R567" s="255"/>
      <c r="S567" s="255"/>
      <c r="T567" s="257"/>
      <c r="U567" s="257"/>
      <c r="V567" s="256"/>
      <c r="W567" s="257"/>
      <c r="X567" s="157"/>
      <c r="Y567" s="257"/>
      <c r="Z567" s="257"/>
      <c r="AA567" s="257"/>
      <c r="AB567" s="257"/>
      <c r="AC567" s="257"/>
      <c r="AD567" s="254"/>
      <c r="AE567" s="164"/>
    </row>
    <row r="568" ht="15.75" customHeight="1">
      <c r="A568" s="254"/>
      <c r="B568" s="255"/>
      <c r="C568" s="255"/>
      <c r="D568" s="255"/>
      <c r="E568" s="255"/>
      <c r="F568" s="255"/>
      <c r="G568" s="255"/>
      <c r="H568" s="255"/>
      <c r="I568" s="255"/>
      <c r="J568" s="254"/>
      <c r="K568" s="255"/>
      <c r="L568" s="255"/>
      <c r="M568" s="255"/>
      <c r="N568" s="256"/>
      <c r="O568" s="255"/>
      <c r="P568" s="255"/>
      <c r="Q568" s="257"/>
      <c r="R568" s="255"/>
      <c r="S568" s="255"/>
      <c r="T568" s="257"/>
      <c r="U568" s="257"/>
      <c r="V568" s="256"/>
      <c r="W568" s="257"/>
      <c r="X568" s="157"/>
      <c r="Y568" s="257"/>
      <c r="Z568" s="257"/>
      <c r="AA568" s="257"/>
      <c r="AB568" s="257"/>
      <c r="AC568" s="257"/>
      <c r="AD568" s="254"/>
      <c r="AE568" s="164"/>
    </row>
    <row r="569" ht="15.75" customHeight="1">
      <c r="A569" s="254"/>
      <c r="B569" s="255"/>
      <c r="C569" s="255"/>
      <c r="D569" s="255"/>
      <c r="E569" s="255"/>
      <c r="F569" s="255"/>
      <c r="G569" s="255"/>
      <c r="H569" s="255"/>
      <c r="I569" s="255"/>
      <c r="J569" s="254"/>
      <c r="K569" s="255"/>
      <c r="L569" s="255"/>
      <c r="M569" s="255"/>
      <c r="N569" s="256"/>
      <c r="O569" s="255"/>
      <c r="P569" s="255"/>
      <c r="Q569" s="257"/>
      <c r="R569" s="255"/>
      <c r="S569" s="255"/>
      <c r="T569" s="257"/>
      <c r="U569" s="257"/>
      <c r="V569" s="256"/>
      <c r="W569" s="257"/>
      <c r="X569" s="157"/>
      <c r="Y569" s="257"/>
      <c r="Z569" s="257"/>
      <c r="AA569" s="257"/>
      <c r="AB569" s="257"/>
      <c r="AC569" s="257"/>
      <c r="AD569" s="254"/>
      <c r="AE569" s="164"/>
    </row>
    <row r="570" ht="15.75" customHeight="1">
      <c r="A570" s="254"/>
      <c r="B570" s="255"/>
      <c r="C570" s="255"/>
      <c r="D570" s="255"/>
      <c r="E570" s="255"/>
      <c r="F570" s="255"/>
      <c r="G570" s="255"/>
      <c r="H570" s="255"/>
      <c r="I570" s="255"/>
      <c r="J570" s="254"/>
      <c r="K570" s="255"/>
      <c r="L570" s="255"/>
      <c r="M570" s="255"/>
      <c r="N570" s="256"/>
      <c r="O570" s="255"/>
      <c r="P570" s="255"/>
      <c r="Q570" s="257"/>
      <c r="R570" s="255"/>
      <c r="S570" s="255"/>
      <c r="T570" s="257"/>
      <c r="U570" s="257"/>
      <c r="V570" s="256"/>
      <c r="W570" s="257"/>
      <c r="X570" s="157"/>
      <c r="Y570" s="257"/>
      <c r="Z570" s="257"/>
      <c r="AA570" s="257"/>
      <c r="AB570" s="257"/>
      <c r="AC570" s="257"/>
      <c r="AD570" s="254"/>
      <c r="AE570" s="164"/>
    </row>
    <row r="571" ht="15.75" customHeight="1">
      <c r="A571" s="254"/>
      <c r="B571" s="255"/>
      <c r="C571" s="255"/>
      <c r="D571" s="255"/>
      <c r="E571" s="255"/>
      <c r="F571" s="255"/>
      <c r="G571" s="255"/>
      <c r="H571" s="255"/>
      <c r="I571" s="255"/>
      <c r="J571" s="254"/>
      <c r="K571" s="255"/>
      <c r="L571" s="255"/>
      <c r="M571" s="255"/>
      <c r="N571" s="256"/>
      <c r="O571" s="255"/>
      <c r="P571" s="255"/>
      <c r="Q571" s="257"/>
      <c r="R571" s="255"/>
      <c r="S571" s="255"/>
      <c r="T571" s="257"/>
      <c r="U571" s="257"/>
      <c r="V571" s="256"/>
      <c r="W571" s="257"/>
      <c r="X571" s="157"/>
      <c r="Y571" s="257"/>
      <c r="Z571" s="257"/>
      <c r="AA571" s="257"/>
      <c r="AB571" s="257"/>
      <c r="AC571" s="257"/>
      <c r="AD571" s="254"/>
      <c r="AE571" s="164"/>
    </row>
    <row r="572" ht="15.75" customHeight="1">
      <c r="A572" s="254"/>
      <c r="B572" s="255"/>
      <c r="C572" s="255"/>
      <c r="D572" s="255"/>
      <c r="E572" s="255"/>
      <c r="F572" s="255"/>
      <c r="G572" s="255"/>
      <c r="H572" s="255"/>
      <c r="I572" s="255"/>
      <c r="J572" s="254"/>
      <c r="K572" s="255"/>
      <c r="L572" s="255"/>
      <c r="M572" s="255"/>
      <c r="N572" s="256"/>
      <c r="O572" s="255"/>
      <c r="P572" s="255"/>
      <c r="Q572" s="257"/>
      <c r="R572" s="255"/>
      <c r="S572" s="255"/>
      <c r="T572" s="257"/>
      <c r="U572" s="257"/>
      <c r="V572" s="256"/>
      <c r="W572" s="257"/>
      <c r="X572" s="157"/>
      <c r="Y572" s="257"/>
      <c r="Z572" s="257"/>
      <c r="AA572" s="257"/>
      <c r="AB572" s="257"/>
      <c r="AC572" s="257"/>
      <c r="AD572" s="254"/>
      <c r="AE572" s="164"/>
    </row>
    <row r="573" ht="15.75" customHeight="1">
      <c r="A573" s="254"/>
      <c r="B573" s="255"/>
      <c r="C573" s="255"/>
      <c r="D573" s="255"/>
      <c r="E573" s="255"/>
      <c r="F573" s="255"/>
      <c r="G573" s="255"/>
      <c r="H573" s="255"/>
      <c r="I573" s="255"/>
      <c r="J573" s="254"/>
      <c r="K573" s="255"/>
      <c r="L573" s="255"/>
      <c r="M573" s="255"/>
      <c r="N573" s="256"/>
      <c r="O573" s="255"/>
      <c r="P573" s="255"/>
      <c r="Q573" s="257"/>
      <c r="R573" s="255"/>
      <c r="S573" s="255"/>
      <c r="T573" s="257"/>
      <c r="U573" s="257"/>
      <c r="V573" s="256"/>
      <c r="W573" s="257"/>
      <c r="X573" s="157"/>
      <c r="Y573" s="257"/>
      <c r="Z573" s="257"/>
      <c r="AA573" s="257"/>
      <c r="AB573" s="257"/>
      <c r="AC573" s="257"/>
      <c r="AD573" s="254"/>
      <c r="AE573" s="164"/>
    </row>
    <row r="574" ht="15.75" customHeight="1">
      <c r="A574" s="254"/>
      <c r="B574" s="255"/>
      <c r="C574" s="255"/>
      <c r="D574" s="255"/>
      <c r="E574" s="255"/>
      <c r="F574" s="255"/>
      <c r="G574" s="255"/>
      <c r="H574" s="255"/>
      <c r="I574" s="255"/>
      <c r="J574" s="254"/>
      <c r="K574" s="255"/>
      <c r="L574" s="255"/>
      <c r="M574" s="255"/>
      <c r="N574" s="256"/>
      <c r="O574" s="255"/>
      <c r="P574" s="255"/>
      <c r="Q574" s="257"/>
      <c r="R574" s="255"/>
      <c r="S574" s="255"/>
      <c r="T574" s="257"/>
      <c r="U574" s="257"/>
      <c r="V574" s="256"/>
      <c r="W574" s="257"/>
      <c r="X574" s="157"/>
      <c r="Y574" s="257"/>
      <c r="Z574" s="257"/>
      <c r="AA574" s="257"/>
      <c r="AB574" s="257"/>
      <c r="AC574" s="257"/>
      <c r="AD574" s="254"/>
      <c r="AE574" s="164"/>
    </row>
    <row r="575" ht="15.75" customHeight="1">
      <c r="A575" s="254"/>
      <c r="B575" s="255"/>
      <c r="C575" s="255"/>
      <c r="D575" s="255"/>
      <c r="E575" s="255"/>
      <c r="F575" s="255"/>
      <c r="G575" s="255"/>
      <c r="H575" s="255"/>
      <c r="I575" s="255"/>
      <c r="J575" s="254"/>
      <c r="K575" s="255"/>
      <c r="L575" s="255"/>
      <c r="M575" s="255"/>
      <c r="N575" s="256"/>
      <c r="O575" s="255"/>
      <c r="P575" s="255"/>
      <c r="Q575" s="257"/>
      <c r="R575" s="255"/>
      <c r="S575" s="255"/>
      <c r="T575" s="257"/>
      <c r="U575" s="257"/>
      <c r="V575" s="256"/>
      <c r="W575" s="257"/>
      <c r="X575" s="157"/>
      <c r="Y575" s="257"/>
      <c r="Z575" s="257"/>
      <c r="AA575" s="257"/>
      <c r="AB575" s="257"/>
      <c r="AC575" s="257"/>
      <c r="AD575" s="254"/>
      <c r="AE575" s="164"/>
    </row>
    <row r="576" ht="15.75" customHeight="1">
      <c r="A576" s="254"/>
      <c r="B576" s="255"/>
      <c r="C576" s="255"/>
      <c r="D576" s="255"/>
      <c r="E576" s="255"/>
      <c r="F576" s="255"/>
      <c r="G576" s="255"/>
      <c r="H576" s="255"/>
      <c r="I576" s="255"/>
      <c r="J576" s="254"/>
      <c r="K576" s="255"/>
      <c r="L576" s="255"/>
      <c r="M576" s="255"/>
      <c r="N576" s="256"/>
      <c r="O576" s="255"/>
      <c r="P576" s="255"/>
      <c r="Q576" s="257"/>
      <c r="R576" s="255"/>
      <c r="S576" s="255"/>
      <c r="T576" s="257"/>
      <c r="U576" s="257"/>
      <c r="V576" s="256"/>
      <c r="W576" s="257"/>
      <c r="X576" s="157"/>
      <c r="Y576" s="257"/>
      <c r="Z576" s="257"/>
      <c r="AA576" s="257"/>
      <c r="AB576" s="257"/>
      <c r="AC576" s="257"/>
      <c r="AD576" s="254"/>
      <c r="AE576" s="164"/>
    </row>
    <row r="577" ht="15.75" customHeight="1">
      <c r="A577" s="254"/>
      <c r="B577" s="255"/>
      <c r="C577" s="255"/>
      <c r="D577" s="255"/>
      <c r="E577" s="255"/>
      <c r="F577" s="255"/>
      <c r="G577" s="255"/>
      <c r="H577" s="255"/>
      <c r="I577" s="255"/>
      <c r="J577" s="254"/>
      <c r="K577" s="255"/>
      <c r="L577" s="255"/>
      <c r="M577" s="255"/>
      <c r="N577" s="256"/>
      <c r="O577" s="255"/>
      <c r="P577" s="255"/>
      <c r="Q577" s="257"/>
      <c r="R577" s="255"/>
      <c r="S577" s="255"/>
      <c r="T577" s="257"/>
      <c r="U577" s="257"/>
      <c r="V577" s="256"/>
      <c r="W577" s="257"/>
      <c r="X577" s="157"/>
      <c r="Y577" s="257"/>
      <c r="Z577" s="257"/>
      <c r="AA577" s="257"/>
      <c r="AB577" s="257"/>
      <c r="AC577" s="257"/>
      <c r="AD577" s="254"/>
      <c r="AE577" s="164"/>
    </row>
    <row r="578" ht="15.75" customHeight="1">
      <c r="A578" s="254"/>
      <c r="B578" s="255"/>
      <c r="C578" s="255"/>
      <c r="D578" s="255"/>
      <c r="E578" s="255"/>
      <c r="F578" s="255"/>
      <c r="G578" s="255"/>
      <c r="H578" s="255"/>
      <c r="I578" s="255"/>
      <c r="J578" s="254"/>
      <c r="K578" s="255"/>
      <c r="L578" s="255"/>
      <c r="M578" s="255"/>
      <c r="N578" s="256"/>
      <c r="O578" s="255"/>
      <c r="P578" s="255"/>
      <c r="Q578" s="257"/>
      <c r="R578" s="255"/>
      <c r="S578" s="255"/>
      <c r="T578" s="257"/>
      <c r="U578" s="257"/>
      <c r="V578" s="256"/>
      <c r="W578" s="257"/>
      <c r="X578" s="157"/>
      <c r="Y578" s="257"/>
      <c r="Z578" s="257"/>
      <c r="AA578" s="257"/>
      <c r="AB578" s="257"/>
      <c r="AC578" s="257"/>
      <c r="AD578" s="254"/>
      <c r="AE578" s="164"/>
    </row>
    <row r="579" ht="15.75" customHeight="1">
      <c r="A579" s="254"/>
      <c r="B579" s="255"/>
      <c r="C579" s="255"/>
      <c r="D579" s="255"/>
      <c r="E579" s="255"/>
      <c r="F579" s="255"/>
      <c r="G579" s="255"/>
      <c r="H579" s="255"/>
      <c r="I579" s="255"/>
      <c r="J579" s="254"/>
      <c r="K579" s="255"/>
      <c r="L579" s="255"/>
      <c r="M579" s="255"/>
      <c r="N579" s="256"/>
      <c r="O579" s="255"/>
      <c r="P579" s="255"/>
      <c r="Q579" s="257"/>
      <c r="R579" s="255"/>
      <c r="S579" s="255"/>
      <c r="T579" s="257"/>
      <c r="U579" s="257"/>
      <c r="V579" s="256"/>
      <c r="W579" s="257"/>
      <c r="X579" s="157"/>
      <c r="Y579" s="257"/>
      <c r="Z579" s="257"/>
      <c r="AA579" s="257"/>
      <c r="AB579" s="257"/>
      <c r="AC579" s="257"/>
      <c r="AD579" s="254"/>
      <c r="AE579" s="164"/>
    </row>
    <row r="580" ht="15.75" customHeight="1">
      <c r="A580" s="254"/>
      <c r="B580" s="255"/>
      <c r="C580" s="255"/>
      <c r="D580" s="255"/>
      <c r="E580" s="255"/>
      <c r="F580" s="255"/>
      <c r="G580" s="255"/>
      <c r="H580" s="255"/>
      <c r="I580" s="255"/>
      <c r="J580" s="254"/>
      <c r="K580" s="255"/>
      <c r="L580" s="255"/>
      <c r="M580" s="255"/>
      <c r="N580" s="256"/>
      <c r="O580" s="255"/>
      <c r="P580" s="255"/>
      <c r="Q580" s="257"/>
      <c r="R580" s="255"/>
      <c r="S580" s="255"/>
      <c r="T580" s="257"/>
      <c r="U580" s="257"/>
      <c r="V580" s="256"/>
      <c r="W580" s="257"/>
      <c r="X580" s="157"/>
      <c r="Y580" s="257"/>
      <c r="Z580" s="257"/>
      <c r="AA580" s="257"/>
      <c r="AB580" s="257"/>
      <c r="AC580" s="257"/>
      <c r="AD580" s="254"/>
      <c r="AE580" s="164"/>
    </row>
    <row r="581" ht="15.75" customHeight="1">
      <c r="A581" s="254"/>
      <c r="B581" s="255"/>
      <c r="C581" s="255"/>
      <c r="D581" s="255"/>
      <c r="E581" s="255"/>
      <c r="F581" s="255"/>
      <c r="G581" s="255"/>
      <c r="H581" s="255"/>
      <c r="I581" s="255"/>
      <c r="J581" s="254"/>
      <c r="K581" s="255"/>
      <c r="L581" s="255"/>
      <c r="M581" s="255"/>
      <c r="N581" s="256"/>
      <c r="O581" s="255"/>
      <c r="P581" s="255"/>
      <c r="Q581" s="257"/>
      <c r="R581" s="255"/>
      <c r="S581" s="255"/>
      <c r="T581" s="257"/>
      <c r="U581" s="257"/>
      <c r="V581" s="256"/>
      <c r="W581" s="257"/>
      <c r="X581" s="157"/>
      <c r="Y581" s="257"/>
      <c r="Z581" s="257"/>
      <c r="AA581" s="257"/>
      <c r="AB581" s="257"/>
      <c r="AC581" s="257"/>
      <c r="AD581" s="254"/>
      <c r="AE581" s="164"/>
    </row>
    <row r="582" ht="15.75" customHeight="1">
      <c r="A582" s="254"/>
      <c r="B582" s="255"/>
      <c r="C582" s="255"/>
      <c r="D582" s="255"/>
      <c r="E582" s="255"/>
      <c r="F582" s="255"/>
      <c r="G582" s="255"/>
      <c r="H582" s="255"/>
      <c r="I582" s="255"/>
      <c r="J582" s="254"/>
      <c r="K582" s="255"/>
      <c r="L582" s="255"/>
      <c r="M582" s="255"/>
      <c r="N582" s="256"/>
      <c r="O582" s="255"/>
      <c r="P582" s="255"/>
      <c r="Q582" s="257"/>
      <c r="R582" s="255"/>
      <c r="S582" s="255"/>
      <c r="T582" s="257"/>
      <c r="U582" s="257"/>
      <c r="V582" s="256"/>
      <c r="W582" s="257"/>
      <c r="X582" s="157"/>
      <c r="Y582" s="257"/>
      <c r="Z582" s="257"/>
      <c r="AA582" s="257"/>
      <c r="AB582" s="257"/>
      <c r="AC582" s="257"/>
      <c r="AD582" s="254"/>
      <c r="AE582" s="164"/>
    </row>
    <row r="583" ht="15.75" customHeight="1">
      <c r="A583" s="254"/>
      <c r="B583" s="255"/>
      <c r="C583" s="255"/>
      <c r="D583" s="255"/>
      <c r="E583" s="255"/>
      <c r="F583" s="255"/>
      <c r="G583" s="255"/>
      <c r="H583" s="255"/>
      <c r="I583" s="255"/>
      <c r="J583" s="254"/>
      <c r="K583" s="255"/>
      <c r="L583" s="255"/>
      <c r="M583" s="255"/>
      <c r="N583" s="256"/>
      <c r="O583" s="255"/>
      <c r="P583" s="255"/>
      <c r="Q583" s="257"/>
      <c r="R583" s="255"/>
      <c r="S583" s="255"/>
      <c r="T583" s="257"/>
      <c r="U583" s="257"/>
      <c r="V583" s="256"/>
      <c r="W583" s="257"/>
      <c r="X583" s="157"/>
      <c r="Y583" s="257"/>
      <c r="Z583" s="257"/>
      <c r="AA583" s="257"/>
      <c r="AB583" s="257"/>
      <c r="AC583" s="257"/>
      <c r="AD583" s="254"/>
      <c r="AE583" s="164"/>
    </row>
    <row r="584" ht="15.75" customHeight="1">
      <c r="A584" s="254"/>
      <c r="B584" s="255"/>
      <c r="C584" s="255"/>
      <c r="D584" s="255"/>
      <c r="E584" s="255"/>
      <c r="F584" s="255"/>
      <c r="G584" s="255"/>
      <c r="H584" s="255"/>
      <c r="I584" s="255"/>
      <c r="J584" s="254"/>
      <c r="K584" s="255"/>
      <c r="L584" s="255"/>
      <c r="M584" s="255"/>
      <c r="N584" s="256"/>
      <c r="O584" s="255"/>
      <c r="P584" s="255"/>
      <c r="Q584" s="257"/>
      <c r="R584" s="255"/>
      <c r="S584" s="255"/>
      <c r="T584" s="257"/>
      <c r="U584" s="257"/>
      <c r="V584" s="256"/>
      <c r="W584" s="257"/>
      <c r="X584" s="157"/>
      <c r="Y584" s="257"/>
      <c r="Z584" s="257"/>
      <c r="AA584" s="257"/>
      <c r="AB584" s="257"/>
      <c r="AC584" s="257"/>
      <c r="AD584" s="254"/>
      <c r="AE584" s="164"/>
    </row>
    <row r="585" ht="15.75" customHeight="1">
      <c r="A585" s="254"/>
      <c r="B585" s="255"/>
      <c r="C585" s="255"/>
      <c r="D585" s="255"/>
      <c r="E585" s="255"/>
      <c r="F585" s="255"/>
      <c r="G585" s="255"/>
      <c r="H585" s="255"/>
      <c r="I585" s="255"/>
      <c r="J585" s="254"/>
      <c r="K585" s="255"/>
      <c r="L585" s="255"/>
      <c r="M585" s="255"/>
      <c r="N585" s="256"/>
      <c r="O585" s="255"/>
      <c r="P585" s="255"/>
      <c r="Q585" s="257"/>
      <c r="R585" s="255"/>
      <c r="S585" s="255"/>
      <c r="T585" s="257"/>
      <c r="U585" s="257"/>
      <c r="V585" s="256"/>
      <c r="W585" s="257"/>
      <c r="X585" s="157"/>
      <c r="Y585" s="257"/>
      <c r="Z585" s="257"/>
      <c r="AA585" s="257"/>
      <c r="AB585" s="257"/>
      <c r="AC585" s="257"/>
      <c r="AD585" s="254"/>
      <c r="AE585" s="164"/>
    </row>
    <row r="586" ht="15.75" customHeight="1">
      <c r="A586" s="254"/>
      <c r="B586" s="255"/>
      <c r="C586" s="255"/>
      <c r="D586" s="255"/>
      <c r="E586" s="255"/>
      <c r="F586" s="255"/>
      <c r="G586" s="255"/>
      <c r="H586" s="255"/>
      <c r="I586" s="255"/>
      <c r="J586" s="254"/>
      <c r="K586" s="255"/>
      <c r="L586" s="255"/>
      <c r="M586" s="255"/>
      <c r="N586" s="256"/>
      <c r="O586" s="255"/>
      <c r="P586" s="255"/>
      <c r="Q586" s="257"/>
      <c r="R586" s="255"/>
      <c r="S586" s="255"/>
      <c r="T586" s="257"/>
      <c r="U586" s="257"/>
      <c r="V586" s="256"/>
      <c r="W586" s="257"/>
      <c r="X586" s="157"/>
      <c r="Y586" s="257"/>
      <c r="Z586" s="257"/>
      <c r="AA586" s="257"/>
      <c r="AB586" s="257"/>
      <c r="AC586" s="257"/>
      <c r="AD586" s="254"/>
      <c r="AE586" s="164"/>
    </row>
    <row r="587" ht="15.75" customHeight="1">
      <c r="A587" s="254"/>
      <c r="B587" s="255"/>
      <c r="C587" s="255"/>
      <c r="D587" s="255"/>
      <c r="E587" s="255"/>
      <c r="F587" s="255"/>
      <c r="G587" s="255"/>
      <c r="H587" s="255"/>
      <c r="I587" s="255"/>
      <c r="J587" s="254"/>
      <c r="K587" s="255"/>
      <c r="L587" s="255"/>
      <c r="M587" s="255"/>
      <c r="N587" s="256"/>
      <c r="O587" s="255"/>
      <c r="P587" s="255"/>
      <c r="Q587" s="257"/>
      <c r="R587" s="255"/>
      <c r="S587" s="255"/>
      <c r="T587" s="257"/>
      <c r="U587" s="257"/>
      <c r="V587" s="256"/>
      <c r="W587" s="257"/>
      <c r="X587" s="157"/>
      <c r="Y587" s="257"/>
      <c r="Z587" s="257"/>
      <c r="AA587" s="257"/>
      <c r="AB587" s="257"/>
      <c r="AC587" s="257"/>
      <c r="AD587" s="254"/>
      <c r="AE587" s="164"/>
    </row>
    <row r="588" ht="15.75" customHeight="1">
      <c r="A588" s="254"/>
      <c r="B588" s="255"/>
      <c r="C588" s="255"/>
      <c r="D588" s="255"/>
      <c r="E588" s="255"/>
      <c r="F588" s="255"/>
      <c r="G588" s="255"/>
      <c r="H588" s="255"/>
      <c r="I588" s="255"/>
      <c r="J588" s="254"/>
      <c r="K588" s="255"/>
      <c r="L588" s="255"/>
      <c r="M588" s="255"/>
      <c r="N588" s="256"/>
      <c r="O588" s="255"/>
      <c r="P588" s="255"/>
      <c r="Q588" s="257"/>
      <c r="R588" s="255"/>
      <c r="S588" s="255"/>
      <c r="T588" s="257"/>
      <c r="U588" s="257"/>
      <c r="V588" s="256"/>
      <c r="W588" s="257"/>
      <c r="X588" s="157"/>
      <c r="Y588" s="257"/>
      <c r="Z588" s="257"/>
      <c r="AA588" s="257"/>
      <c r="AB588" s="257"/>
      <c r="AC588" s="257"/>
      <c r="AD588" s="254"/>
      <c r="AE588" s="164"/>
    </row>
    <row r="589" ht="15.75" customHeight="1">
      <c r="A589" s="254"/>
      <c r="B589" s="255"/>
      <c r="C589" s="255"/>
      <c r="D589" s="255"/>
      <c r="E589" s="255"/>
      <c r="F589" s="255"/>
      <c r="G589" s="255"/>
      <c r="H589" s="255"/>
      <c r="I589" s="255"/>
      <c r="J589" s="254"/>
      <c r="K589" s="255"/>
      <c r="L589" s="255"/>
      <c r="M589" s="255"/>
      <c r="N589" s="256"/>
      <c r="O589" s="255"/>
      <c r="P589" s="255"/>
      <c r="Q589" s="257"/>
      <c r="R589" s="255"/>
      <c r="S589" s="255"/>
      <c r="T589" s="257"/>
      <c r="U589" s="257"/>
      <c r="V589" s="256"/>
      <c r="W589" s="257"/>
      <c r="X589" s="157"/>
      <c r="Y589" s="257"/>
      <c r="Z589" s="257"/>
      <c r="AA589" s="257"/>
      <c r="AB589" s="257"/>
      <c r="AC589" s="257"/>
      <c r="AD589" s="254"/>
      <c r="AE589" s="164"/>
    </row>
    <row r="590" ht="15.75" customHeight="1">
      <c r="A590" s="254"/>
      <c r="B590" s="255"/>
      <c r="C590" s="255"/>
      <c r="D590" s="255"/>
      <c r="E590" s="255"/>
      <c r="F590" s="255"/>
      <c r="G590" s="255"/>
      <c r="H590" s="255"/>
      <c r="I590" s="255"/>
      <c r="J590" s="254"/>
      <c r="K590" s="255"/>
      <c r="L590" s="255"/>
      <c r="M590" s="255"/>
      <c r="N590" s="256"/>
      <c r="O590" s="255"/>
      <c r="P590" s="255"/>
      <c r="Q590" s="257"/>
      <c r="R590" s="255"/>
      <c r="S590" s="255"/>
      <c r="T590" s="257"/>
      <c r="U590" s="257"/>
      <c r="V590" s="256"/>
      <c r="W590" s="257"/>
      <c r="X590" s="157"/>
      <c r="Y590" s="257"/>
      <c r="Z590" s="257"/>
      <c r="AA590" s="257"/>
      <c r="AB590" s="257"/>
      <c r="AC590" s="257"/>
      <c r="AD590" s="254"/>
      <c r="AE590" s="164"/>
    </row>
    <row r="591" ht="15.75" customHeight="1">
      <c r="A591" s="254"/>
      <c r="B591" s="255"/>
      <c r="C591" s="255"/>
      <c r="D591" s="255"/>
      <c r="E591" s="255"/>
      <c r="F591" s="255"/>
      <c r="G591" s="255"/>
      <c r="H591" s="255"/>
      <c r="I591" s="255"/>
      <c r="J591" s="254"/>
      <c r="K591" s="255"/>
      <c r="L591" s="255"/>
      <c r="M591" s="255"/>
      <c r="N591" s="256"/>
      <c r="O591" s="255"/>
      <c r="P591" s="255"/>
      <c r="Q591" s="257"/>
      <c r="R591" s="255"/>
      <c r="S591" s="255"/>
      <c r="T591" s="257"/>
      <c r="U591" s="257"/>
      <c r="V591" s="256"/>
      <c r="W591" s="257"/>
      <c r="X591" s="157"/>
      <c r="Y591" s="257"/>
      <c r="Z591" s="257"/>
      <c r="AA591" s="257"/>
      <c r="AB591" s="257"/>
      <c r="AC591" s="257"/>
      <c r="AD591" s="254"/>
      <c r="AE591" s="164"/>
    </row>
    <row r="592" ht="15.75" customHeight="1">
      <c r="A592" s="254"/>
      <c r="B592" s="255"/>
      <c r="C592" s="255"/>
      <c r="D592" s="255"/>
      <c r="E592" s="255"/>
      <c r="F592" s="255"/>
      <c r="G592" s="255"/>
      <c r="H592" s="255"/>
      <c r="I592" s="255"/>
      <c r="J592" s="254"/>
      <c r="K592" s="255"/>
      <c r="L592" s="255"/>
      <c r="M592" s="255"/>
      <c r="N592" s="256"/>
      <c r="O592" s="255"/>
      <c r="P592" s="255"/>
      <c r="Q592" s="257"/>
      <c r="R592" s="255"/>
      <c r="S592" s="255"/>
      <c r="T592" s="257"/>
      <c r="U592" s="257"/>
      <c r="V592" s="256"/>
      <c r="W592" s="257"/>
      <c r="X592" s="157"/>
      <c r="Y592" s="257"/>
      <c r="Z592" s="257"/>
      <c r="AA592" s="257"/>
      <c r="AB592" s="257"/>
      <c r="AC592" s="257"/>
      <c r="AD592" s="254"/>
      <c r="AE592" s="164"/>
    </row>
    <row r="593" ht="15.75" customHeight="1">
      <c r="A593" s="254"/>
      <c r="B593" s="255"/>
      <c r="C593" s="255"/>
      <c r="D593" s="255"/>
      <c r="E593" s="255"/>
      <c r="F593" s="255"/>
      <c r="G593" s="255"/>
      <c r="H593" s="255"/>
      <c r="I593" s="255"/>
      <c r="J593" s="254"/>
      <c r="K593" s="255"/>
      <c r="L593" s="255"/>
      <c r="M593" s="255"/>
      <c r="N593" s="256"/>
      <c r="O593" s="255"/>
      <c r="P593" s="255"/>
      <c r="Q593" s="257"/>
      <c r="R593" s="255"/>
      <c r="S593" s="255"/>
      <c r="T593" s="257"/>
      <c r="U593" s="257"/>
      <c r="V593" s="256"/>
      <c r="W593" s="257"/>
      <c r="X593" s="157"/>
      <c r="Y593" s="257"/>
      <c r="Z593" s="257"/>
      <c r="AA593" s="257"/>
      <c r="AB593" s="257"/>
      <c r="AC593" s="257"/>
      <c r="AD593" s="254"/>
      <c r="AE593" s="164"/>
    </row>
    <row r="594" ht="15.75" customHeight="1">
      <c r="A594" s="254"/>
      <c r="B594" s="255"/>
      <c r="C594" s="255"/>
      <c r="D594" s="255"/>
      <c r="E594" s="255"/>
      <c r="F594" s="255"/>
      <c r="G594" s="255"/>
      <c r="H594" s="255"/>
      <c r="I594" s="255"/>
      <c r="J594" s="254"/>
      <c r="K594" s="255"/>
      <c r="L594" s="255"/>
      <c r="M594" s="255"/>
      <c r="N594" s="256"/>
      <c r="O594" s="255"/>
      <c r="P594" s="255"/>
      <c r="Q594" s="257"/>
      <c r="R594" s="255"/>
      <c r="S594" s="255"/>
      <c r="T594" s="257"/>
      <c r="U594" s="257"/>
      <c r="V594" s="256"/>
      <c r="W594" s="257"/>
      <c r="X594" s="157"/>
      <c r="Y594" s="257"/>
      <c r="Z594" s="257"/>
      <c r="AA594" s="257"/>
      <c r="AB594" s="257"/>
      <c r="AC594" s="257"/>
      <c r="AD594" s="254"/>
      <c r="AE594" s="164"/>
    </row>
    <row r="595" ht="15.75" customHeight="1">
      <c r="A595" s="254"/>
      <c r="B595" s="255"/>
      <c r="C595" s="255"/>
      <c r="D595" s="255"/>
      <c r="E595" s="255"/>
      <c r="F595" s="255"/>
      <c r="G595" s="255"/>
      <c r="H595" s="255"/>
      <c r="I595" s="255"/>
      <c r="J595" s="254"/>
      <c r="K595" s="255"/>
      <c r="L595" s="255"/>
      <c r="M595" s="255"/>
      <c r="N595" s="256"/>
      <c r="O595" s="255"/>
      <c r="P595" s="255"/>
      <c r="Q595" s="257"/>
      <c r="R595" s="255"/>
      <c r="S595" s="255"/>
      <c r="T595" s="257"/>
      <c r="U595" s="257"/>
      <c r="V595" s="256"/>
      <c r="W595" s="257"/>
      <c r="X595" s="157"/>
      <c r="Y595" s="257"/>
      <c r="Z595" s="257"/>
      <c r="AA595" s="257"/>
      <c r="AB595" s="257"/>
      <c r="AC595" s="257"/>
      <c r="AD595" s="254"/>
      <c r="AE595" s="164"/>
    </row>
    <row r="596" ht="15.75" customHeight="1">
      <c r="A596" s="254"/>
      <c r="B596" s="255"/>
      <c r="C596" s="255"/>
      <c r="D596" s="255"/>
      <c r="E596" s="255"/>
      <c r="F596" s="255"/>
      <c r="G596" s="255"/>
      <c r="H596" s="255"/>
      <c r="I596" s="255"/>
      <c r="J596" s="254"/>
      <c r="K596" s="255"/>
      <c r="L596" s="255"/>
      <c r="M596" s="255"/>
      <c r="N596" s="256"/>
      <c r="O596" s="255"/>
      <c r="P596" s="255"/>
      <c r="Q596" s="257"/>
      <c r="R596" s="255"/>
      <c r="S596" s="255"/>
      <c r="T596" s="257"/>
      <c r="U596" s="257"/>
      <c r="V596" s="256"/>
      <c r="W596" s="257"/>
      <c r="X596" s="157"/>
      <c r="Y596" s="257"/>
      <c r="Z596" s="257"/>
      <c r="AA596" s="257"/>
      <c r="AB596" s="257"/>
      <c r="AC596" s="257"/>
      <c r="AD596" s="254"/>
      <c r="AE596" s="164"/>
    </row>
    <row r="597" ht="15.75" customHeight="1">
      <c r="A597" s="254"/>
      <c r="B597" s="255"/>
      <c r="C597" s="255"/>
      <c r="D597" s="255"/>
      <c r="E597" s="255"/>
      <c r="F597" s="255"/>
      <c r="G597" s="255"/>
      <c r="H597" s="255"/>
      <c r="I597" s="255"/>
      <c r="J597" s="254"/>
      <c r="K597" s="255"/>
      <c r="L597" s="255"/>
      <c r="M597" s="255"/>
      <c r="N597" s="256"/>
      <c r="O597" s="255"/>
      <c r="P597" s="255"/>
      <c r="Q597" s="257"/>
      <c r="R597" s="255"/>
      <c r="S597" s="255"/>
      <c r="T597" s="257"/>
      <c r="U597" s="257"/>
      <c r="V597" s="256"/>
      <c r="W597" s="257"/>
      <c r="X597" s="157"/>
      <c r="Y597" s="257"/>
      <c r="Z597" s="257"/>
      <c r="AA597" s="257"/>
      <c r="AB597" s="257"/>
      <c r="AC597" s="257"/>
      <c r="AD597" s="254"/>
      <c r="AE597" s="164"/>
    </row>
    <row r="598" ht="15.75" customHeight="1">
      <c r="A598" s="254"/>
      <c r="B598" s="255"/>
      <c r="C598" s="255"/>
      <c r="D598" s="255"/>
      <c r="E598" s="255"/>
      <c r="F598" s="255"/>
      <c r="G598" s="255"/>
      <c r="H598" s="255"/>
      <c r="I598" s="255"/>
      <c r="J598" s="254"/>
      <c r="K598" s="255"/>
      <c r="L598" s="255"/>
      <c r="M598" s="255"/>
      <c r="N598" s="256"/>
      <c r="O598" s="255"/>
      <c r="P598" s="255"/>
      <c r="Q598" s="257"/>
      <c r="R598" s="255"/>
      <c r="S598" s="255"/>
      <c r="T598" s="257"/>
      <c r="U598" s="257"/>
      <c r="V598" s="256"/>
      <c r="W598" s="257"/>
      <c r="X598" s="157"/>
      <c r="Y598" s="257"/>
      <c r="Z598" s="257"/>
      <c r="AA598" s="257"/>
      <c r="AB598" s="257"/>
      <c r="AC598" s="257"/>
      <c r="AD598" s="254"/>
      <c r="AE598" s="164"/>
    </row>
    <row r="599" ht="15.75" customHeight="1">
      <c r="A599" s="254"/>
      <c r="B599" s="255"/>
      <c r="C599" s="255"/>
      <c r="D599" s="255"/>
      <c r="E599" s="255"/>
      <c r="F599" s="255"/>
      <c r="G599" s="255"/>
      <c r="H599" s="255"/>
      <c r="I599" s="255"/>
      <c r="J599" s="254"/>
      <c r="K599" s="255"/>
      <c r="L599" s="255"/>
      <c r="M599" s="255"/>
      <c r="N599" s="256"/>
      <c r="O599" s="255"/>
      <c r="P599" s="255"/>
      <c r="Q599" s="257"/>
      <c r="R599" s="255"/>
      <c r="S599" s="255"/>
      <c r="T599" s="257"/>
      <c r="U599" s="257"/>
      <c r="V599" s="256"/>
      <c r="W599" s="257"/>
      <c r="X599" s="157"/>
      <c r="Y599" s="257"/>
      <c r="Z599" s="257"/>
      <c r="AA599" s="257"/>
      <c r="AB599" s="257"/>
      <c r="AC599" s="257"/>
      <c r="AD599" s="254"/>
      <c r="AE599" s="164"/>
    </row>
    <row r="600" ht="15.75" customHeight="1">
      <c r="A600" s="254"/>
      <c r="B600" s="255"/>
      <c r="C600" s="255"/>
      <c r="D600" s="255"/>
      <c r="E600" s="255"/>
      <c r="F600" s="255"/>
      <c r="G600" s="255"/>
      <c r="H600" s="255"/>
      <c r="I600" s="255"/>
      <c r="J600" s="254"/>
      <c r="K600" s="255"/>
      <c r="L600" s="255"/>
      <c r="M600" s="255"/>
      <c r="N600" s="256"/>
      <c r="O600" s="255"/>
      <c r="P600" s="255"/>
      <c r="Q600" s="257"/>
      <c r="R600" s="255"/>
      <c r="S600" s="255"/>
      <c r="T600" s="257"/>
      <c r="U600" s="257"/>
      <c r="V600" s="256"/>
      <c r="W600" s="257"/>
      <c r="X600" s="157"/>
      <c r="Y600" s="257"/>
      <c r="Z600" s="257"/>
      <c r="AA600" s="257"/>
      <c r="AB600" s="257"/>
      <c r="AC600" s="257"/>
      <c r="AD600" s="254"/>
      <c r="AE600" s="164"/>
    </row>
    <row r="601" ht="15.75" customHeight="1">
      <c r="A601" s="254"/>
      <c r="B601" s="255"/>
      <c r="C601" s="255"/>
      <c r="D601" s="255"/>
      <c r="E601" s="255"/>
      <c r="F601" s="255"/>
      <c r="G601" s="255"/>
      <c r="H601" s="255"/>
      <c r="I601" s="255"/>
      <c r="J601" s="254"/>
      <c r="K601" s="255"/>
      <c r="L601" s="255"/>
      <c r="M601" s="255"/>
      <c r="N601" s="256"/>
      <c r="O601" s="255"/>
      <c r="P601" s="255"/>
      <c r="Q601" s="257"/>
      <c r="R601" s="255"/>
      <c r="S601" s="255"/>
      <c r="T601" s="257"/>
      <c r="U601" s="257"/>
      <c r="V601" s="256"/>
      <c r="W601" s="257"/>
      <c r="X601" s="157"/>
      <c r="Y601" s="257"/>
      <c r="Z601" s="257"/>
      <c r="AA601" s="257"/>
      <c r="AB601" s="257"/>
      <c r="AC601" s="257"/>
      <c r="AD601" s="254"/>
      <c r="AE601" s="164"/>
    </row>
    <row r="602" ht="15.75" customHeight="1">
      <c r="A602" s="254"/>
      <c r="B602" s="255"/>
      <c r="C602" s="255"/>
      <c r="D602" s="255"/>
      <c r="E602" s="255"/>
      <c r="F602" s="255"/>
      <c r="G602" s="255"/>
      <c r="H602" s="255"/>
      <c r="I602" s="255"/>
      <c r="J602" s="254"/>
      <c r="K602" s="255"/>
      <c r="L602" s="255"/>
      <c r="M602" s="255"/>
      <c r="N602" s="256"/>
      <c r="O602" s="255"/>
      <c r="P602" s="255"/>
      <c r="Q602" s="257"/>
      <c r="R602" s="255"/>
      <c r="S602" s="255"/>
      <c r="T602" s="257"/>
      <c r="U602" s="257"/>
      <c r="V602" s="256"/>
      <c r="W602" s="257"/>
      <c r="X602" s="157"/>
      <c r="Y602" s="257"/>
      <c r="Z602" s="257"/>
      <c r="AA602" s="257"/>
      <c r="AB602" s="257"/>
      <c r="AC602" s="257"/>
      <c r="AD602" s="254"/>
      <c r="AE602" s="164"/>
    </row>
    <row r="603" ht="15.75" customHeight="1">
      <c r="A603" s="254"/>
      <c r="B603" s="255"/>
      <c r="C603" s="255"/>
      <c r="D603" s="255"/>
      <c r="E603" s="255"/>
      <c r="F603" s="255"/>
      <c r="G603" s="255"/>
      <c r="H603" s="255"/>
      <c r="I603" s="255"/>
      <c r="J603" s="254"/>
      <c r="K603" s="255"/>
      <c r="L603" s="255"/>
      <c r="M603" s="255"/>
      <c r="N603" s="256"/>
      <c r="O603" s="255"/>
      <c r="P603" s="255"/>
      <c r="Q603" s="257"/>
      <c r="R603" s="255"/>
      <c r="S603" s="255"/>
      <c r="T603" s="257"/>
      <c r="U603" s="257"/>
      <c r="V603" s="256"/>
      <c r="W603" s="257"/>
      <c r="X603" s="157"/>
      <c r="Y603" s="257"/>
      <c r="Z603" s="257"/>
      <c r="AA603" s="257"/>
      <c r="AB603" s="257"/>
      <c r="AC603" s="257"/>
      <c r="AD603" s="254"/>
      <c r="AE603" s="164"/>
    </row>
    <row r="604" ht="15.75" customHeight="1">
      <c r="A604" s="254"/>
      <c r="B604" s="255"/>
      <c r="C604" s="255"/>
      <c r="D604" s="255"/>
      <c r="E604" s="255"/>
      <c r="F604" s="255"/>
      <c r="G604" s="255"/>
      <c r="H604" s="255"/>
      <c r="I604" s="255"/>
      <c r="J604" s="254"/>
      <c r="K604" s="255"/>
      <c r="L604" s="255"/>
      <c r="M604" s="255"/>
      <c r="N604" s="256"/>
      <c r="O604" s="255"/>
      <c r="P604" s="255"/>
      <c r="Q604" s="257"/>
      <c r="R604" s="255"/>
      <c r="S604" s="255"/>
      <c r="T604" s="257"/>
      <c r="U604" s="257"/>
      <c r="V604" s="256"/>
      <c r="W604" s="257"/>
      <c r="X604" s="157"/>
      <c r="Y604" s="257"/>
      <c r="Z604" s="257"/>
      <c r="AA604" s="257"/>
      <c r="AB604" s="257"/>
      <c r="AC604" s="257"/>
      <c r="AD604" s="254"/>
      <c r="AE604" s="164"/>
    </row>
    <row r="605" ht="15.75" customHeight="1">
      <c r="A605" s="254"/>
      <c r="B605" s="255"/>
      <c r="C605" s="255"/>
      <c r="D605" s="255"/>
      <c r="E605" s="255"/>
      <c r="F605" s="255"/>
      <c r="G605" s="255"/>
      <c r="H605" s="255"/>
      <c r="I605" s="255"/>
      <c r="J605" s="254"/>
      <c r="K605" s="255"/>
      <c r="L605" s="255"/>
      <c r="M605" s="255"/>
      <c r="N605" s="256"/>
      <c r="O605" s="255"/>
      <c r="P605" s="255"/>
      <c r="Q605" s="257"/>
      <c r="R605" s="255"/>
      <c r="S605" s="255"/>
      <c r="T605" s="257"/>
      <c r="U605" s="257"/>
      <c r="V605" s="256"/>
      <c r="W605" s="257"/>
      <c r="X605" s="157"/>
      <c r="Y605" s="257"/>
      <c r="Z605" s="257"/>
      <c r="AA605" s="257"/>
      <c r="AB605" s="257"/>
      <c r="AC605" s="257"/>
      <c r="AD605" s="254"/>
      <c r="AE605" s="164"/>
    </row>
    <row r="606" ht="15.75" customHeight="1">
      <c r="A606" s="254"/>
      <c r="B606" s="255"/>
      <c r="C606" s="255"/>
      <c r="D606" s="255"/>
      <c r="E606" s="255"/>
      <c r="F606" s="255"/>
      <c r="G606" s="255"/>
      <c r="H606" s="255"/>
      <c r="I606" s="255"/>
      <c r="J606" s="254"/>
      <c r="K606" s="255"/>
      <c r="L606" s="255"/>
      <c r="M606" s="255"/>
      <c r="N606" s="256"/>
      <c r="O606" s="255"/>
      <c r="P606" s="255"/>
      <c r="Q606" s="257"/>
      <c r="R606" s="255"/>
      <c r="S606" s="255"/>
      <c r="T606" s="257"/>
      <c r="U606" s="257"/>
      <c r="V606" s="256"/>
      <c r="W606" s="257"/>
      <c r="X606" s="157"/>
      <c r="Y606" s="257"/>
      <c r="Z606" s="257"/>
      <c r="AA606" s="257"/>
      <c r="AB606" s="257"/>
      <c r="AC606" s="257"/>
      <c r="AD606" s="254"/>
      <c r="AE606" s="164"/>
    </row>
    <row r="607" ht="15.75" customHeight="1">
      <c r="A607" s="254"/>
      <c r="B607" s="255"/>
      <c r="C607" s="255"/>
      <c r="D607" s="255"/>
      <c r="E607" s="255"/>
      <c r="F607" s="255"/>
      <c r="G607" s="255"/>
      <c r="H607" s="255"/>
      <c r="I607" s="255"/>
      <c r="J607" s="254"/>
      <c r="K607" s="255"/>
      <c r="L607" s="255"/>
      <c r="M607" s="255"/>
      <c r="N607" s="256"/>
      <c r="O607" s="255"/>
      <c r="P607" s="255"/>
      <c r="Q607" s="257"/>
      <c r="R607" s="255"/>
      <c r="S607" s="255"/>
      <c r="T607" s="257"/>
      <c r="U607" s="257"/>
      <c r="V607" s="256"/>
      <c r="W607" s="257"/>
      <c r="X607" s="157"/>
      <c r="Y607" s="257"/>
      <c r="Z607" s="257"/>
      <c r="AA607" s="257"/>
      <c r="AB607" s="257"/>
      <c r="AC607" s="257"/>
      <c r="AD607" s="254"/>
      <c r="AE607" s="164"/>
    </row>
    <row r="608" ht="15.75" customHeight="1">
      <c r="A608" s="254"/>
      <c r="B608" s="255"/>
      <c r="C608" s="255"/>
      <c r="D608" s="255"/>
      <c r="E608" s="255"/>
      <c r="F608" s="255"/>
      <c r="G608" s="255"/>
      <c r="H608" s="255"/>
      <c r="I608" s="255"/>
      <c r="J608" s="254"/>
      <c r="K608" s="255"/>
      <c r="L608" s="255"/>
      <c r="M608" s="255"/>
      <c r="N608" s="256"/>
      <c r="O608" s="255"/>
      <c r="P608" s="255"/>
      <c r="Q608" s="257"/>
      <c r="R608" s="255"/>
      <c r="S608" s="255"/>
      <c r="T608" s="257"/>
      <c r="U608" s="257"/>
      <c r="V608" s="256"/>
      <c r="W608" s="257"/>
      <c r="X608" s="157"/>
      <c r="Y608" s="257"/>
      <c r="Z608" s="257"/>
      <c r="AA608" s="257"/>
      <c r="AB608" s="257"/>
      <c r="AC608" s="257"/>
      <c r="AD608" s="254"/>
      <c r="AE608" s="164"/>
    </row>
    <row r="609" ht="15.75" customHeight="1">
      <c r="A609" s="254"/>
      <c r="B609" s="255"/>
      <c r="C609" s="255"/>
      <c r="D609" s="255"/>
      <c r="E609" s="255"/>
      <c r="F609" s="255"/>
      <c r="G609" s="255"/>
      <c r="H609" s="255"/>
      <c r="I609" s="255"/>
      <c r="J609" s="254"/>
      <c r="K609" s="255"/>
      <c r="L609" s="255"/>
      <c r="M609" s="255"/>
      <c r="N609" s="256"/>
      <c r="O609" s="255"/>
      <c r="P609" s="255"/>
      <c r="Q609" s="257"/>
      <c r="R609" s="255"/>
      <c r="S609" s="255"/>
      <c r="T609" s="257"/>
      <c r="U609" s="257"/>
      <c r="V609" s="256"/>
      <c r="W609" s="257"/>
      <c r="X609" s="157"/>
      <c r="Y609" s="257"/>
      <c r="Z609" s="257"/>
      <c r="AA609" s="257"/>
      <c r="AB609" s="257"/>
      <c r="AC609" s="257"/>
      <c r="AD609" s="254"/>
      <c r="AE609" s="164"/>
    </row>
    <row r="610" ht="15.75" customHeight="1">
      <c r="A610" s="254"/>
      <c r="B610" s="255"/>
      <c r="C610" s="255"/>
      <c r="D610" s="255"/>
      <c r="E610" s="255"/>
      <c r="F610" s="255"/>
      <c r="G610" s="255"/>
      <c r="H610" s="255"/>
      <c r="I610" s="255"/>
      <c r="J610" s="254"/>
      <c r="K610" s="255"/>
      <c r="L610" s="255"/>
      <c r="M610" s="255"/>
      <c r="N610" s="256"/>
      <c r="O610" s="255"/>
      <c r="P610" s="255"/>
      <c r="Q610" s="257"/>
      <c r="R610" s="255"/>
      <c r="S610" s="255"/>
      <c r="T610" s="257"/>
      <c r="U610" s="257"/>
      <c r="V610" s="256"/>
      <c r="W610" s="257"/>
      <c r="X610" s="157"/>
      <c r="Y610" s="257"/>
      <c r="Z610" s="257"/>
      <c r="AA610" s="257"/>
      <c r="AB610" s="257"/>
      <c r="AC610" s="257"/>
      <c r="AD610" s="254"/>
      <c r="AE610" s="164"/>
    </row>
    <row r="611" ht="15.75" customHeight="1">
      <c r="A611" s="254"/>
      <c r="B611" s="255"/>
      <c r="C611" s="255"/>
      <c r="D611" s="255"/>
      <c r="E611" s="255"/>
      <c r="F611" s="255"/>
      <c r="G611" s="255"/>
      <c r="H611" s="255"/>
      <c r="I611" s="255"/>
      <c r="J611" s="254"/>
      <c r="K611" s="255"/>
      <c r="L611" s="255"/>
      <c r="M611" s="255"/>
      <c r="N611" s="256"/>
      <c r="O611" s="255"/>
      <c r="P611" s="255"/>
      <c r="Q611" s="257"/>
      <c r="R611" s="255"/>
      <c r="S611" s="255"/>
      <c r="T611" s="257"/>
      <c r="U611" s="257"/>
      <c r="V611" s="256"/>
      <c r="W611" s="257"/>
      <c r="X611" s="157"/>
      <c r="Y611" s="257"/>
      <c r="Z611" s="257"/>
      <c r="AA611" s="257"/>
      <c r="AB611" s="257"/>
      <c r="AC611" s="257"/>
      <c r="AD611" s="254"/>
      <c r="AE611" s="164"/>
    </row>
    <row r="612" ht="15.75" customHeight="1">
      <c r="A612" s="254"/>
      <c r="B612" s="255"/>
      <c r="C612" s="255"/>
      <c r="D612" s="255"/>
      <c r="E612" s="255"/>
      <c r="F612" s="255"/>
      <c r="G612" s="255"/>
      <c r="H612" s="255"/>
      <c r="I612" s="255"/>
      <c r="J612" s="254"/>
      <c r="K612" s="255"/>
      <c r="L612" s="255"/>
      <c r="M612" s="255"/>
      <c r="N612" s="256"/>
      <c r="O612" s="255"/>
      <c r="P612" s="255"/>
      <c r="Q612" s="257"/>
      <c r="R612" s="255"/>
      <c r="S612" s="255"/>
      <c r="T612" s="257"/>
      <c r="U612" s="257"/>
      <c r="V612" s="256"/>
      <c r="W612" s="257"/>
      <c r="X612" s="157"/>
      <c r="Y612" s="257"/>
      <c r="Z612" s="257"/>
      <c r="AA612" s="257"/>
      <c r="AB612" s="257"/>
      <c r="AC612" s="257"/>
      <c r="AD612" s="254"/>
      <c r="AE612" s="164"/>
    </row>
    <row r="613" ht="15.75" customHeight="1">
      <c r="A613" s="254"/>
      <c r="B613" s="255"/>
      <c r="C613" s="255"/>
      <c r="D613" s="255"/>
      <c r="E613" s="255"/>
      <c r="F613" s="255"/>
      <c r="G613" s="255"/>
      <c r="H613" s="255"/>
      <c r="I613" s="255"/>
      <c r="J613" s="254"/>
      <c r="K613" s="255"/>
      <c r="L613" s="255"/>
      <c r="M613" s="255"/>
      <c r="N613" s="256"/>
      <c r="O613" s="255"/>
      <c r="P613" s="255"/>
      <c r="Q613" s="257"/>
      <c r="R613" s="255"/>
      <c r="S613" s="255"/>
      <c r="T613" s="257"/>
      <c r="U613" s="257"/>
      <c r="V613" s="256"/>
      <c r="W613" s="257"/>
      <c r="X613" s="157"/>
      <c r="Y613" s="257"/>
      <c r="Z613" s="257"/>
      <c r="AA613" s="257"/>
      <c r="AB613" s="257"/>
      <c r="AC613" s="257"/>
      <c r="AD613" s="254"/>
      <c r="AE613" s="164"/>
    </row>
    <row r="614" ht="15.75" customHeight="1">
      <c r="A614" s="254"/>
      <c r="B614" s="255"/>
      <c r="C614" s="255"/>
      <c r="D614" s="255"/>
      <c r="E614" s="255"/>
      <c r="F614" s="255"/>
      <c r="G614" s="255"/>
      <c r="H614" s="255"/>
      <c r="I614" s="255"/>
      <c r="J614" s="254"/>
      <c r="K614" s="255"/>
      <c r="L614" s="255"/>
      <c r="M614" s="255"/>
      <c r="N614" s="256"/>
      <c r="O614" s="255"/>
      <c r="P614" s="255"/>
      <c r="Q614" s="257"/>
      <c r="R614" s="255"/>
      <c r="S614" s="255"/>
      <c r="T614" s="257"/>
      <c r="U614" s="257"/>
      <c r="V614" s="256"/>
      <c r="W614" s="257"/>
      <c r="X614" s="157"/>
      <c r="Y614" s="257"/>
      <c r="Z614" s="257"/>
      <c r="AA614" s="257"/>
      <c r="AB614" s="257"/>
      <c r="AC614" s="257"/>
      <c r="AD614" s="254"/>
      <c r="AE614" s="164"/>
    </row>
    <row r="615" ht="15.75" customHeight="1">
      <c r="A615" s="254"/>
      <c r="B615" s="255"/>
      <c r="C615" s="255"/>
      <c r="D615" s="255"/>
      <c r="E615" s="255"/>
      <c r="F615" s="255"/>
      <c r="G615" s="255"/>
      <c r="H615" s="255"/>
      <c r="I615" s="255"/>
      <c r="J615" s="254"/>
      <c r="K615" s="255"/>
      <c r="L615" s="255"/>
      <c r="M615" s="255"/>
      <c r="N615" s="256"/>
      <c r="O615" s="255"/>
      <c r="P615" s="255"/>
      <c r="Q615" s="257"/>
      <c r="R615" s="255"/>
      <c r="S615" s="255"/>
      <c r="T615" s="257"/>
      <c r="U615" s="257"/>
      <c r="V615" s="256"/>
      <c r="W615" s="257"/>
      <c r="X615" s="157"/>
      <c r="Y615" s="257"/>
      <c r="Z615" s="257"/>
      <c r="AA615" s="257"/>
      <c r="AB615" s="257"/>
      <c r="AC615" s="257"/>
      <c r="AD615" s="254"/>
      <c r="AE615" s="164"/>
    </row>
    <row r="616" ht="15.75" customHeight="1">
      <c r="A616" s="254"/>
      <c r="B616" s="255"/>
      <c r="C616" s="255"/>
      <c r="D616" s="255"/>
      <c r="E616" s="255"/>
      <c r="F616" s="255"/>
      <c r="G616" s="255"/>
      <c r="H616" s="255"/>
      <c r="I616" s="255"/>
      <c r="J616" s="254"/>
      <c r="K616" s="255"/>
      <c r="L616" s="255"/>
      <c r="M616" s="255"/>
      <c r="N616" s="256"/>
      <c r="O616" s="255"/>
      <c r="P616" s="255"/>
      <c r="Q616" s="257"/>
      <c r="R616" s="255"/>
      <c r="S616" s="255"/>
      <c r="T616" s="257"/>
      <c r="U616" s="257"/>
      <c r="V616" s="256"/>
      <c r="W616" s="257"/>
      <c r="X616" s="157"/>
      <c r="Y616" s="257"/>
      <c r="Z616" s="257"/>
      <c r="AA616" s="257"/>
      <c r="AB616" s="257"/>
      <c r="AC616" s="257"/>
      <c r="AD616" s="254"/>
      <c r="AE616" s="164"/>
    </row>
    <row r="617" ht="15.75" customHeight="1">
      <c r="A617" s="254"/>
      <c r="B617" s="255"/>
      <c r="C617" s="255"/>
      <c r="D617" s="255"/>
      <c r="E617" s="255"/>
      <c r="F617" s="255"/>
      <c r="G617" s="255"/>
      <c r="H617" s="255"/>
      <c r="I617" s="255"/>
      <c r="J617" s="254"/>
      <c r="K617" s="255"/>
      <c r="L617" s="255"/>
      <c r="M617" s="255"/>
      <c r="N617" s="256"/>
      <c r="O617" s="255"/>
      <c r="P617" s="255"/>
      <c r="Q617" s="257"/>
      <c r="R617" s="255"/>
      <c r="S617" s="255"/>
      <c r="T617" s="257"/>
      <c r="U617" s="257"/>
      <c r="V617" s="256"/>
      <c r="W617" s="257"/>
      <c r="X617" s="157"/>
      <c r="Y617" s="257"/>
      <c r="Z617" s="257"/>
      <c r="AA617" s="257"/>
      <c r="AB617" s="257"/>
      <c r="AC617" s="257"/>
      <c r="AD617" s="254"/>
      <c r="AE617" s="164"/>
    </row>
    <row r="618" ht="15.75" customHeight="1">
      <c r="A618" s="254"/>
      <c r="B618" s="255"/>
      <c r="C618" s="255"/>
      <c r="D618" s="255"/>
      <c r="E618" s="255"/>
      <c r="F618" s="255"/>
      <c r="G618" s="255"/>
      <c r="H618" s="255"/>
      <c r="I618" s="255"/>
      <c r="J618" s="254"/>
      <c r="K618" s="255"/>
      <c r="L618" s="255"/>
      <c r="M618" s="255"/>
      <c r="N618" s="256"/>
      <c r="O618" s="255"/>
      <c r="P618" s="255"/>
      <c r="Q618" s="257"/>
      <c r="R618" s="255"/>
      <c r="S618" s="255"/>
      <c r="T618" s="257"/>
      <c r="U618" s="257"/>
      <c r="V618" s="256"/>
      <c r="W618" s="257"/>
      <c r="X618" s="157"/>
      <c r="Y618" s="257"/>
      <c r="Z618" s="257"/>
      <c r="AA618" s="257"/>
      <c r="AB618" s="257"/>
      <c r="AC618" s="257"/>
      <c r="AD618" s="254"/>
      <c r="AE618" s="164"/>
    </row>
    <row r="619" ht="15.75" customHeight="1">
      <c r="A619" s="254"/>
      <c r="B619" s="255"/>
      <c r="C619" s="255"/>
      <c r="D619" s="255"/>
      <c r="E619" s="255"/>
      <c r="F619" s="255"/>
      <c r="G619" s="255"/>
      <c r="H619" s="255"/>
      <c r="I619" s="255"/>
      <c r="J619" s="254"/>
      <c r="K619" s="255"/>
      <c r="L619" s="255"/>
      <c r="M619" s="255"/>
      <c r="N619" s="256"/>
      <c r="O619" s="255"/>
      <c r="P619" s="255"/>
      <c r="Q619" s="257"/>
      <c r="R619" s="255"/>
      <c r="S619" s="255"/>
      <c r="T619" s="257"/>
      <c r="U619" s="257"/>
      <c r="V619" s="256"/>
      <c r="W619" s="257"/>
      <c r="X619" s="157"/>
      <c r="Y619" s="257"/>
      <c r="Z619" s="257"/>
      <c r="AA619" s="257"/>
      <c r="AB619" s="257"/>
      <c r="AC619" s="257"/>
      <c r="AD619" s="254"/>
      <c r="AE619" s="164"/>
    </row>
    <row r="620" ht="15.75" customHeight="1">
      <c r="A620" s="254"/>
      <c r="B620" s="255"/>
      <c r="C620" s="255"/>
      <c r="D620" s="255"/>
      <c r="E620" s="255"/>
      <c r="F620" s="255"/>
      <c r="G620" s="255"/>
      <c r="H620" s="255"/>
      <c r="I620" s="255"/>
      <c r="J620" s="254"/>
      <c r="K620" s="255"/>
      <c r="L620" s="255"/>
      <c r="M620" s="255"/>
      <c r="N620" s="256"/>
      <c r="O620" s="255"/>
      <c r="P620" s="255"/>
      <c r="Q620" s="257"/>
      <c r="R620" s="255"/>
      <c r="S620" s="255"/>
      <c r="T620" s="257"/>
      <c r="U620" s="257"/>
      <c r="V620" s="256"/>
      <c r="W620" s="257"/>
      <c r="X620" s="157"/>
      <c r="Y620" s="257"/>
      <c r="Z620" s="257"/>
      <c r="AA620" s="257"/>
      <c r="AB620" s="257"/>
      <c r="AC620" s="257"/>
      <c r="AD620" s="254"/>
      <c r="AE620" s="164"/>
    </row>
    <row r="621" ht="15.75" customHeight="1">
      <c r="A621" s="254"/>
      <c r="B621" s="255"/>
      <c r="C621" s="255"/>
      <c r="D621" s="255"/>
      <c r="E621" s="255"/>
      <c r="F621" s="255"/>
      <c r="G621" s="255"/>
      <c r="H621" s="255"/>
      <c r="I621" s="255"/>
      <c r="J621" s="254"/>
      <c r="K621" s="255"/>
      <c r="L621" s="255"/>
      <c r="M621" s="255"/>
      <c r="N621" s="256"/>
      <c r="O621" s="255"/>
      <c r="P621" s="255"/>
      <c r="Q621" s="257"/>
      <c r="R621" s="255"/>
      <c r="S621" s="255"/>
      <c r="T621" s="257"/>
      <c r="U621" s="257"/>
      <c r="V621" s="256"/>
      <c r="W621" s="257"/>
      <c r="X621" s="157"/>
      <c r="Y621" s="257"/>
      <c r="Z621" s="257"/>
      <c r="AA621" s="257"/>
      <c r="AB621" s="257"/>
      <c r="AC621" s="257"/>
      <c r="AD621" s="254"/>
      <c r="AE621" s="164"/>
    </row>
    <row r="622" ht="15.75" customHeight="1">
      <c r="A622" s="254"/>
      <c r="B622" s="255"/>
      <c r="C622" s="255"/>
      <c r="D622" s="255"/>
      <c r="E622" s="255"/>
      <c r="F622" s="255"/>
      <c r="G622" s="255"/>
      <c r="H622" s="255"/>
      <c r="I622" s="255"/>
      <c r="J622" s="254"/>
      <c r="K622" s="255"/>
      <c r="L622" s="255"/>
      <c r="M622" s="255"/>
      <c r="N622" s="256"/>
      <c r="O622" s="255"/>
      <c r="P622" s="255"/>
      <c r="Q622" s="257"/>
      <c r="R622" s="255"/>
      <c r="S622" s="255"/>
      <c r="T622" s="257"/>
      <c r="U622" s="257"/>
      <c r="V622" s="256"/>
      <c r="W622" s="257"/>
      <c r="X622" s="157"/>
      <c r="Y622" s="257"/>
      <c r="Z622" s="257"/>
      <c r="AA622" s="257"/>
      <c r="AB622" s="257"/>
      <c r="AC622" s="257"/>
      <c r="AD622" s="254"/>
      <c r="AE622" s="164"/>
    </row>
    <row r="623" ht="15.75" customHeight="1">
      <c r="A623" s="254"/>
      <c r="B623" s="255"/>
      <c r="C623" s="255"/>
      <c r="D623" s="255"/>
      <c r="E623" s="255"/>
      <c r="F623" s="255"/>
      <c r="G623" s="255"/>
      <c r="H623" s="255"/>
      <c r="I623" s="255"/>
      <c r="J623" s="254"/>
      <c r="K623" s="255"/>
      <c r="L623" s="255"/>
      <c r="M623" s="255"/>
      <c r="N623" s="256"/>
      <c r="O623" s="255"/>
      <c r="P623" s="255"/>
      <c r="Q623" s="257"/>
      <c r="R623" s="255"/>
      <c r="S623" s="255"/>
      <c r="T623" s="257"/>
      <c r="U623" s="257"/>
      <c r="V623" s="256"/>
      <c r="W623" s="257"/>
      <c r="X623" s="157"/>
      <c r="Y623" s="257"/>
      <c r="Z623" s="257"/>
      <c r="AA623" s="257"/>
      <c r="AB623" s="257"/>
      <c r="AC623" s="257"/>
      <c r="AD623" s="254"/>
      <c r="AE623" s="164"/>
    </row>
    <row r="624" ht="15.75" customHeight="1">
      <c r="A624" s="254"/>
      <c r="B624" s="255"/>
      <c r="C624" s="255"/>
      <c r="D624" s="255"/>
      <c r="E624" s="255"/>
      <c r="F624" s="255"/>
      <c r="G624" s="255"/>
      <c r="H624" s="255"/>
      <c r="I624" s="255"/>
      <c r="J624" s="254"/>
      <c r="K624" s="255"/>
      <c r="L624" s="255"/>
      <c r="M624" s="255"/>
      <c r="N624" s="256"/>
      <c r="O624" s="255"/>
      <c r="P624" s="255"/>
      <c r="Q624" s="257"/>
      <c r="R624" s="255"/>
      <c r="S624" s="255"/>
      <c r="T624" s="257"/>
      <c r="U624" s="257"/>
      <c r="V624" s="256"/>
      <c r="W624" s="257"/>
      <c r="X624" s="157"/>
      <c r="Y624" s="257"/>
      <c r="Z624" s="257"/>
      <c r="AA624" s="257"/>
      <c r="AB624" s="257"/>
      <c r="AC624" s="257"/>
      <c r="AD624" s="254"/>
      <c r="AE624" s="164"/>
    </row>
    <row r="625" ht="15.75" customHeight="1">
      <c r="A625" s="254"/>
      <c r="B625" s="255"/>
      <c r="C625" s="255"/>
      <c r="D625" s="255"/>
      <c r="E625" s="255"/>
      <c r="F625" s="255"/>
      <c r="G625" s="255"/>
      <c r="H625" s="255"/>
      <c r="I625" s="255"/>
      <c r="J625" s="254"/>
      <c r="K625" s="255"/>
      <c r="L625" s="255"/>
      <c r="M625" s="255"/>
      <c r="N625" s="256"/>
      <c r="O625" s="255"/>
      <c r="P625" s="255"/>
      <c r="Q625" s="257"/>
      <c r="R625" s="255"/>
      <c r="S625" s="255"/>
      <c r="T625" s="257"/>
      <c r="U625" s="257"/>
      <c r="V625" s="256"/>
      <c r="W625" s="257"/>
      <c r="X625" s="157"/>
      <c r="Y625" s="257"/>
      <c r="Z625" s="257"/>
      <c r="AA625" s="257"/>
      <c r="AB625" s="257"/>
      <c r="AC625" s="257"/>
      <c r="AD625" s="254"/>
      <c r="AE625" s="164"/>
    </row>
    <row r="626" ht="15.75" customHeight="1">
      <c r="A626" s="254"/>
      <c r="B626" s="255"/>
      <c r="C626" s="255"/>
      <c r="D626" s="255"/>
      <c r="E626" s="255"/>
      <c r="F626" s="255"/>
      <c r="G626" s="255"/>
      <c r="H626" s="255"/>
      <c r="I626" s="255"/>
      <c r="J626" s="254"/>
      <c r="K626" s="255"/>
      <c r="L626" s="255"/>
      <c r="M626" s="255"/>
      <c r="N626" s="256"/>
      <c r="O626" s="255"/>
      <c r="P626" s="255"/>
      <c r="Q626" s="257"/>
      <c r="R626" s="255"/>
      <c r="S626" s="255"/>
      <c r="T626" s="257"/>
      <c r="U626" s="257"/>
      <c r="V626" s="256"/>
      <c r="W626" s="257"/>
      <c r="X626" s="157"/>
      <c r="Y626" s="257"/>
      <c r="Z626" s="257"/>
      <c r="AA626" s="257"/>
      <c r="AB626" s="257"/>
      <c r="AC626" s="257"/>
      <c r="AD626" s="254"/>
      <c r="AE626" s="164"/>
    </row>
    <row r="627" ht="15.75" customHeight="1">
      <c r="A627" s="254"/>
      <c r="B627" s="255"/>
      <c r="C627" s="255"/>
      <c r="D627" s="255"/>
      <c r="E627" s="255"/>
      <c r="F627" s="255"/>
      <c r="G627" s="255"/>
      <c r="H627" s="255"/>
      <c r="I627" s="255"/>
      <c r="J627" s="254"/>
      <c r="K627" s="255"/>
      <c r="L627" s="255"/>
      <c r="M627" s="255"/>
      <c r="N627" s="256"/>
      <c r="O627" s="255"/>
      <c r="P627" s="255"/>
      <c r="Q627" s="257"/>
      <c r="R627" s="255"/>
      <c r="S627" s="255"/>
      <c r="T627" s="257"/>
      <c r="U627" s="257"/>
      <c r="V627" s="256"/>
      <c r="W627" s="257"/>
      <c r="X627" s="157"/>
      <c r="Y627" s="257"/>
      <c r="Z627" s="257"/>
      <c r="AA627" s="257"/>
      <c r="AB627" s="257"/>
      <c r="AC627" s="257"/>
      <c r="AD627" s="254"/>
      <c r="AE627" s="164"/>
    </row>
    <row r="628" ht="15.75" customHeight="1">
      <c r="A628" s="254"/>
      <c r="B628" s="255"/>
      <c r="C628" s="255"/>
      <c r="D628" s="255"/>
      <c r="E628" s="255"/>
      <c r="F628" s="255"/>
      <c r="G628" s="255"/>
      <c r="H628" s="255"/>
      <c r="I628" s="255"/>
      <c r="J628" s="254"/>
      <c r="K628" s="255"/>
      <c r="L628" s="255"/>
      <c r="M628" s="255"/>
      <c r="N628" s="256"/>
      <c r="O628" s="255"/>
      <c r="P628" s="255"/>
      <c r="Q628" s="257"/>
      <c r="R628" s="255"/>
      <c r="S628" s="255"/>
      <c r="T628" s="257"/>
      <c r="U628" s="257"/>
      <c r="V628" s="256"/>
      <c r="W628" s="257"/>
      <c r="X628" s="157"/>
      <c r="Y628" s="257"/>
      <c r="Z628" s="257"/>
      <c r="AA628" s="257"/>
      <c r="AB628" s="257"/>
      <c r="AC628" s="257"/>
      <c r="AD628" s="254"/>
      <c r="AE628" s="164"/>
    </row>
    <row r="629" ht="15.75" customHeight="1">
      <c r="A629" s="254"/>
      <c r="B629" s="255"/>
      <c r="C629" s="255"/>
      <c r="D629" s="255"/>
      <c r="E629" s="255"/>
      <c r="F629" s="255"/>
      <c r="G629" s="255"/>
      <c r="H629" s="255"/>
      <c r="I629" s="255"/>
      <c r="J629" s="254"/>
      <c r="K629" s="255"/>
      <c r="L629" s="255"/>
      <c r="M629" s="255"/>
      <c r="N629" s="256"/>
      <c r="O629" s="255"/>
      <c r="P629" s="255"/>
      <c r="Q629" s="257"/>
      <c r="R629" s="255"/>
      <c r="S629" s="255"/>
      <c r="T629" s="257"/>
      <c r="U629" s="257"/>
      <c r="V629" s="256"/>
      <c r="W629" s="257"/>
      <c r="X629" s="157"/>
      <c r="Y629" s="257"/>
      <c r="Z629" s="257"/>
      <c r="AA629" s="257"/>
      <c r="AB629" s="257"/>
      <c r="AC629" s="257"/>
      <c r="AD629" s="254"/>
      <c r="AE629" s="164"/>
    </row>
    <row r="630" ht="15.75" customHeight="1">
      <c r="A630" s="254"/>
      <c r="B630" s="255"/>
      <c r="C630" s="255"/>
      <c r="D630" s="255"/>
      <c r="E630" s="255"/>
      <c r="F630" s="255"/>
      <c r="G630" s="255"/>
      <c r="H630" s="255"/>
      <c r="I630" s="255"/>
      <c r="J630" s="254"/>
      <c r="K630" s="255"/>
      <c r="L630" s="255"/>
      <c r="M630" s="255"/>
      <c r="N630" s="256"/>
      <c r="O630" s="255"/>
      <c r="P630" s="255"/>
      <c r="Q630" s="257"/>
      <c r="R630" s="255"/>
      <c r="S630" s="255"/>
      <c r="T630" s="257"/>
      <c r="U630" s="257"/>
      <c r="V630" s="256"/>
      <c r="W630" s="257"/>
      <c r="X630" s="157"/>
      <c r="Y630" s="257"/>
      <c r="Z630" s="257"/>
      <c r="AA630" s="257"/>
      <c r="AB630" s="257"/>
      <c r="AC630" s="257"/>
      <c r="AD630" s="254"/>
      <c r="AE630" s="164"/>
    </row>
    <row r="631" ht="15.75" customHeight="1">
      <c r="A631" s="254"/>
      <c r="B631" s="255"/>
      <c r="C631" s="255"/>
      <c r="D631" s="255"/>
      <c r="E631" s="255"/>
      <c r="F631" s="255"/>
      <c r="G631" s="255"/>
      <c r="H631" s="255"/>
      <c r="I631" s="255"/>
      <c r="J631" s="254"/>
      <c r="K631" s="255"/>
      <c r="L631" s="255"/>
      <c r="M631" s="255"/>
      <c r="N631" s="256"/>
      <c r="O631" s="255"/>
      <c r="P631" s="255"/>
      <c r="Q631" s="257"/>
      <c r="R631" s="255"/>
      <c r="S631" s="255"/>
      <c r="T631" s="257"/>
      <c r="U631" s="257"/>
      <c r="V631" s="256"/>
      <c r="W631" s="257"/>
      <c r="X631" s="157"/>
      <c r="Y631" s="257"/>
      <c r="Z631" s="257"/>
      <c r="AA631" s="257"/>
      <c r="AB631" s="257"/>
      <c r="AC631" s="257"/>
      <c r="AD631" s="254"/>
      <c r="AE631" s="164"/>
    </row>
    <row r="632" ht="15.75" customHeight="1">
      <c r="A632" s="254"/>
      <c r="B632" s="255"/>
      <c r="C632" s="255"/>
      <c r="D632" s="255"/>
      <c r="E632" s="255"/>
      <c r="F632" s="255"/>
      <c r="G632" s="255"/>
      <c r="H632" s="255"/>
      <c r="I632" s="255"/>
      <c r="J632" s="254"/>
      <c r="K632" s="255"/>
      <c r="L632" s="255"/>
      <c r="M632" s="255"/>
      <c r="N632" s="256"/>
      <c r="O632" s="255"/>
      <c r="P632" s="255"/>
      <c r="Q632" s="257"/>
      <c r="R632" s="255"/>
      <c r="S632" s="255"/>
      <c r="T632" s="257"/>
      <c r="U632" s="257"/>
      <c r="V632" s="256"/>
      <c r="W632" s="257"/>
      <c r="X632" s="157"/>
      <c r="Y632" s="257"/>
      <c r="Z632" s="257"/>
      <c r="AA632" s="257"/>
      <c r="AB632" s="257"/>
      <c r="AC632" s="257"/>
      <c r="AD632" s="254"/>
      <c r="AE632" s="164"/>
    </row>
    <row r="633" ht="15.75" customHeight="1">
      <c r="A633" s="254"/>
      <c r="B633" s="255"/>
      <c r="C633" s="255"/>
      <c r="D633" s="255"/>
      <c r="E633" s="255"/>
      <c r="F633" s="255"/>
      <c r="G633" s="255"/>
      <c r="H633" s="255"/>
      <c r="I633" s="255"/>
      <c r="J633" s="254"/>
      <c r="K633" s="255"/>
      <c r="L633" s="255"/>
      <c r="M633" s="255"/>
      <c r="N633" s="256"/>
      <c r="O633" s="255"/>
      <c r="P633" s="255"/>
      <c r="Q633" s="257"/>
      <c r="R633" s="255"/>
      <c r="S633" s="255"/>
      <c r="T633" s="257"/>
      <c r="U633" s="257"/>
      <c r="V633" s="256"/>
      <c r="W633" s="257"/>
      <c r="X633" s="157"/>
      <c r="Y633" s="257"/>
      <c r="Z633" s="257"/>
      <c r="AA633" s="257"/>
      <c r="AB633" s="257"/>
      <c r="AC633" s="257"/>
      <c r="AD633" s="254"/>
      <c r="AE633" s="164"/>
    </row>
    <row r="634" ht="15.75" customHeight="1">
      <c r="A634" s="254"/>
      <c r="B634" s="255"/>
      <c r="C634" s="255"/>
      <c r="D634" s="255"/>
      <c r="E634" s="255"/>
      <c r="F634" s="255"/>
      <c r="G634" s="255"/>
      <c r="H634" s="255"/>
      <c r="I634" s="255"/>
      <c r="J634" s="254"/>
      <c r="K634" s="255"/>
      <c r="L634" s="255"/>
      <c r="M634" s="255"/>
      <c r="N634" s="256"/>
      <c r="O634" s="255"/>
      <c r="P634" s="255"/>
      <c r="Q634" s="257"/>
      <c r="R634" s="255"/>
      <c r="S634" s="255"/>
      <c r="T634" s="257"/>
      <c r="U634" s="257"/>
      <c r="V634" s="256"/>
      <c r="W634" s="257"/>
      <c r="X634" s="157"/>
      <c r="Y634" s="257"/>
      <c r="Z634" s="257"/>
      <c r="AA634" s="257"/>
      <c r="AB634" s="257"/>
      <c r="AC634" s="257"/>
      <c r="AD634" s="254"/>
      <c r="AE634" s="164"/>
    </row>
    <row r="635" ht="15.75" customHeight="1">
      <c r="A635" s="254"/>
      <c r="B635" s="255"/>
      <c r="C635" s="255"/>
      <c r="D635" s="255"/>
      <c r="E635" s="255"/>
      <c r="F635" s="255"/>
      <c r="G635" s="255"/>
      <c r="H635" s="255"/>
      <c r="I635" s="255"/>
      <c r="J635" s="254"/>
      <c r="K635" s="255"/>
      <c r="L635" s="255"/>
      <c r="M635" s="255"/>
      <c r="N635" s="256"/>
      <c r="O635" s="255"/>
      <c r="P635" s="255"/>
      <c r="Q635" s="257"/>
      <c r="R635" s="255"/>
      <c r="S635" s="255"/>
      <c r="T635" s="257"/>
      <c r="U635" s="257"/>
      <c r="V635" s="256"/>
      <c r="W635" s="257"/>
      <c r="X635" s="157"/>
      <c r="Y635" s="257"/>
      <c r="Z635" s="257"/>
      <c r="AA635" s="257"/>
      <c r="AB635" s="257"/>
      <c r="AC635" s="257"/>
      <c r="AD635" s="254"/>
      <c r="AE635" s="164"/>
    </row>
    <row r="636" ht="15.75" customHeight="1">
      <c r="A636" s="254"/>
      <c r="B636" s="255"/>
      <c r="C636" s="255"/>
      <c r="D636" s="255"/>
      <c r="E636" s="255"/>
      <c r="F636" s="255"/>
      <c r="G636" s="255"/>
      <c r="H636" s="255"/>
      <c r="I636" s="255"/>
      <c r="J636" s="254"/>
      <c r="K636" s="255"/>
      <c r="L636" s="255"/>
      <c r="M636" s="255"/>
      <c r="N636" s="256"/>
      <c r="O636" s="255"/>
      <c r="P636" s="255"/>
      <c r="Q636" s="257"/>
      <c r="R636" s="255"/>
      <c r="S636" s="255"/>
      <c r="T636" s="257"/>
      <c r="U636" s="257"/>
      <c r="V636" s="256"/>
      <c r="W636" s="257"/>
      <c r="X636" s="157"/>
      <c r="Y636" s="257"/>
      <c r="Z636" s="257"/>
      <c r="AA636" s="257"/>
      <c r="AB636" s="257"/>
      <c r="AC636" s="257"/>
      <c r="AD636" s="254"/>
      <c r="AE636" s="164"/>
    </row>
    <row r="637" ht="15.75" customHeight="1">
      <c r="A637" s="254"/>
      <c r="B637" s="255"/>
      <c r="C637" s="255"/>
      <c r="D637" s="255"/>
      <c r="E637" s="255"/>
      <c r="F637" s="255"/>
      <c r="G637" s="255"/>
      <c r="H637" s="255"/>
      <c r="I637" s="255"/>
      <c r="J637" s="254"/>
      <c r="K637" s="255"/>
      <c r="L637" s="255"/>
      <c r="M637" s="255"/>
      <c r="N637" s="256"/>
      <c r="O637" s="255"/>
      <c r="P637" s="255"/>
      <c r="Q637" s="257"/>
      <c r="R637" s="255"/>
      <c r="S637" s="255"/>
      <c r="T637" s="257"/>
      <c r="U637" s="257"/>
      <c r="V637" s="256"/>
      <c r="W637" s="257"/>
      <c r="X637" s="157"/>
      <c r="Y637" s="257"/>
      <c r="Z637" s="257"/>
      <c r="AA637" s="257"/>
      <c r="AB637" s="257"/>
      <c r="AC637" s="257"/>
      <c r="AD637" s="254"/>
      <c r="AE637" s="164"/>
    </row>
    <row r="638" ht="15.75" customHeight="1">
      <c r="A638" s="254"/>
      <c r="B638" s="255"/>
      <c r="C638" s="255"/>
      <c r="D638" s="255"/>
      <c r="E638" s="255"/>
      <c r="F638" s="255"/>
      <c r="G638" s="255"/>
      <c r="H638" s="255"/>
      <c r="I638" s="255"/>
      <c r="J638" s="254"/>
      <c r="K638" s="255"/>
      <c r="L638" s="255"/>
      <c r="M638" s="255"/>
      <c r="N638" s="256"/>
      <c r="O638" s="255"/>
      <c r="P638" s="255"/>
      <c r="Q638" s="257"/>
      <c r="R638" s="255"/>
      <c r="S638" s="255"/>
      <c r="T638" s="257"/>
      <c r="U638" s="257"/>
      <c r="V638" s="256"/>
      <c r="W638" s="257"/>
      <c r="X638" s="157"/>
      <c r="Y638" s="257"/>
      <c r="Z638" s="257"/>
      <c r="AA638" s="257"/>
      <c r="AB638" s="257"/>
      <c r="AC638" s="257"/>
      <c r="AD638" s="254"/>
      <c r="AE638" s="164"/>
    </row>
    <row r="639" ht="15.75" customHeight="1">
      <c r="A639" s="254"/>
      <c r="B639" s="255"/>
      <c r="C639" s="255"/>
      <c r="D639" s="255"/>
      <c r="E639" s="255"/>
      <c r="F639" s="255"/>
      <c r="G639" s="255"/>
      <c r="H639" s="255"/>
      <c r="I639" s="255"/>
      <c r="J639" s="254"/>
      <c r="K639" s="255"/>
      <c r="L639" s="255"/>
      <c r="M639" s="255"/>
      <c r="N639" s="256"/>
      <c r="O639" s="255"/>
      <c r="P639" s="255"/>
      <c r="Q639" s="257"/>
      <c r="R639" s="255"/>
      <c r="S639" s="255"/>
      <c r="T639" s="257"/>
      <c r="U639" s="257"/>
      <c r="V639" s="256"/>
      <c r="W639" s="257"/>
      <c r="X639" s="157"/>
      <c r="Y639" s="257"/>
      <c r="Z639" s="257"/>
      <c r="AA639" s="257"/>
      <c r="AB639" s="257"/>
      <c r="AC639" s="257"/>
      <c r="AD639" s="254"/>
      <c r="AE639" s="164"/>
    </row>
    <row r="640" ht="15.75" customHeight="1">
      <c r="A640" s="254"/>
      <c r="B640" s="255"/>
      <c r="C640" s="255"/>
      <c r="D640" s="255"/>
      <c r="E640" s="255"/>
      <c r="F640" s="255"/>
      <c r="G640" s="255"/>
      <c r="H640" s="255"/>
      <c r="I640" s="255"/>
      <c r="J640" s="254"/>
      <c r="K640" s="255"/>
      <c r="L640" s="255"/>
      <c r="M640" s="255"/>
      <c r="N640" s="256"/>
      <c r="O640" s="255"/>
      <c r="P640" s="255"/>
      <c r="Q640" s="257"/>
      <c r="R640" s="255"/>
      <c r="S640" s="255"/>
      <c r="T640" s="257"/>
      <c r="U640" s="257"/>
      <c r="V640" s="256"/>
      <c r="W640" s="257"/>
      <c r="X640" s="157"/>
      <c r="Y640" s="257"/>
      <c r="Z640" s="257"/>
      <c r="AA640" s="257"/>
      <c r="AB640" s="257"/>
      <c r="AC640" s="257"/>
      <c r="AD640" s="254"/>
      <c r="AE640" s="164"/>
    </row>
    <row r="641" ht="15.75" customHeight="1">
      <c r="A641" s="254"/>
      <c r="B641" s="255"/>
      <c r="C641" s="255"/>
      <c r="D641" s="255"/>
      <c r="E641" s="255"/>
      <c r="F641" s="255"/>
      <c r="G641" s="255"/>
      <c r="H641" s="255"/>
      <c r="I641" s="255"/>
      <c r="J641" s="254"/>
      <c r="K641" s="255"/>
      <c r="L641" s="255"/>
      <c r="M641" s="255"/>
      <c r="N641" s="256"/>
      <c r="O641" s="255"/>
      <c r="P641" s="255"/>
      <c r="Q641" s="257"/>
      <c r="R641" s="255"/>
      <c r="S641" s="255"/>
      <c r="T641" s="257"/>
      <c r="U641" s="257"/>
      <c r="V641" s="256"/>
      <c r="W641" s="257"/>
      <c r="X641" s="157"/>
      <c r="Y641" s="257"/>
      <c r="Z641" s="257"/>
      <c r="AA641" s="257"/>
      <c r="AB641" s="257"/>
      <c r="AC641" s="257"/>
      <c r="AD641" s="254"/>
      <c r="AE641" s="164"/>
    </row>
    <row r="642" ht="15.75" customHeight="1">
      <c r="A642" s="254"/>
      <c r="B642" s="255"/>
      <c r="C642" s="255"/>
      <c r="D642" s="255"/>
      <c r="E642" s="255"/>
      <c r="F642" s="255"/>
      <c r="G642" s="255"/>
      <c r="H642" s="255"/>
      <c r="I642" s="255"/>
      <c r="J642" s="254"/>
      <c r="K642" s="255"/>
      <c r="L642" s="255"/>
      <c r="M642" s="255"/>
      <c r="N642" s="256"/>
      <c r="O642" s="255"/>
      <c r="P642" s="255"/>
      <c r="Q642" s="257"/>
      <c r="R642" s="255"/>
      <c r="S642" s="255"/>
      <c r="T642" s="257"/>
      <c r="U642" s="257"/>
      <c r="V642" s="256"/>
      <c r="W642" s="257"/>
      <c r="X642" s="157"/>
      <c r="Y642" s="257"/>
      <c r="Z642" s="257"/>
      <c r="AA642" s="257"/>
      <c r="AB642" s="257"/>
      <c r="AC642" s="257"/>
      <c r="AD642" s="254"/>
      <c r="AE642" s="164"/>
    </row>
    <row r="643" ht="15.75" customHeight="1">
      <c r="A643" s="254"/>
      <c r="B643" s="255"/>
      <c r="C643" s="255"/>
      <c r="D643" s="255"/>
      <c r="E643" s="255"/>
      <c r="F643" s="255"/>
      <c r="G643" s="255"/>
      <c r="H643" s="255"/>
      <c r="I643" s="255"/>
      <c r="J643" s="254"/>
      <c r="K643" s="255"/>
      <c r="L643" s="255"/>
      <c r="M643" s="255"/>
      <c r="N643" s="256"/>
      <c r="O643" s="255"/>
      <c r="P643" s="255"/>
      <c r="Q643" s="257"/>
      <c r="R643" s="255"/>
      <c r="S643" s="255"/>
      <c r="T643" s="257"/>
      <c r="U643" s="257"/>
      <c r="V643" s="256"/>
      <c r="W643" s="257"/>
      <c r="X643" s="157"/>
      <c r="Y643" s="257"/>
      <c r="Z643" s="257"/>
      <c r="AA643" s="257"/>
      <c r="AB643" s="257"/>
      <c r="AC643" s="257"/>
      <c r="AD643" s="254"/>
      <c r="AE643" s="164"/>
    </row>
    <row r="644" ht="15.75" customHeight="1">
      <c r="A644" s="254"/>
      <c r="B644" s="255"/>
      <c r="C644" s="255"/>
      <c r="D644" s="255"/>
      <c r="E644" s="255"/>
      <c r="F644" s="255"/>
      <c r="G644" s="255"/>
      <c r="H644" s="255"/>
      <c r="I644" s="255"/>
      <c r="J644" s="254"/>
      <c r="K644" s="255"/>
      <c r="L644" s="255"/>
      <c r="M644" s="255"/>
      <c r="N644" s="256"/>
      <c r="O644" s="255"/>
      <c r="P644" s="255"/>
      <c r="Q644" s="257"/>
      <c r="R644" s="255"/>
      <c r="S644" s="255"/>
      <c r="T644" s="257"/>
      <c r="U644" s="257"/>
      <c r="V644" s="256"/>
      <c r="W644" s="257"/>
      <c r="X644" s="157"/>
      <c r="Y644" s="257"/>
      <c r="Z644" s="257"/>
      <c r="AA644" s="257"/>
      <c r="AB644" s="257"/>
      <c r="AC644" s="257"/>
      <c r="AD644" s="254"/>
      <c r="AE644" s="164"/>
    </row>
    <row r="645" ht="15.75" customHeight="1">
      <c r="A645" s="254"/>
      <c r="B645" s="255"/>
      <c r="C645" s="255"/>
      <c r="D645" s="255"/>
      <c r="E645" s="255"/>
      <c r="F645" s="255"/>
      <c r="G645" s="255"/>
      <c r="H645" s="255"/>
      <c r="I645" s="255"/>
      <c r="J645" s="254"/>
      <c r="K645" s="255"/>
      <c r="L645" s="255"/>
      <c r="M645" s="255"/>
      <c r="N645" s="256"/>
      <c r="O645" s="255"/>
      <c r="P645" s="255"/>
      <c r="Q645" s="257"/>
      <c r="R645" s="255"/>
      <c r="S645" s="255"/>
      <c r="T645" s="257"/>
      <c r="U645" s="257"/>
      <c r="V645" s="256"/>
      <c r="W645" s="257"/>
      <c r="X645" s="157"/>
      <c r="Y645" s="257"/>
      <c r="Z645" s="257"/>
      <c r="AA645" s="257"/>
      <c r="AB645" s="257"/>
      <c r="AC645" s="257"/>
      <c r="AD645" s="254"/>
      <c r="AE645" s="164"/>
    </row>
    <row r="646" ht="15.75" customHeight="1">
      <c r="A646" s="254"/>
      <c r="B646" s="255"/>
      <c r="C646" s="255"/>
      <c r="D646" s="255"/>
      <c r="E646" s="255"/>
      <c r="F646" s="255"/>
      <c r="G646" s="255"/>
      <c r="H646" s="255"/>
      <c r="I646" s="255"/>
      <c r="J646" s="254"/>
      <c r="K646" s="255"/>
      <c r="L646" s="255"/>
      <c r="M646" s="255"/>
      <c r="N646" s="256"/>
      <c r="O646" s="255"/>
      <c r="P646" s="255"/>
      <c r="Q646" s="257"/>
      <c r="R646" s="255"/>
      <c r="S646" s="255"/>
      <c r="T646" s="257"/>
      <c r="U646" s="257"/>
      <c r="V646" s="256"/>
      <c r="W646" s="257"/>
      <c r="X646" s="157"/>
      <c r="Y646" s="257"/>
      <c r="Z646" s="257"/>
      <c r="AA646" s="257"/>
      <c r="AB646" s="257"/>
      <c r="AC646" s="257"/>
      <c r="AD646" s="254"/>
      <c r="AE646" s="164"/>
    </row>
    <row r="647" ht="15.75" customHeight="1">
      <c r="A647" s="254"/>
      <c r="B647" s="255"/>
      <c r="C647" s="255"/>
      <c r="D647" s="255"/>
      <c r="E647" s="255"/>
      <c r="F647" s="255"/>
      <c r="G647" s="255"/>
      <c r="H647" s="255"/>
      <c r="I647" s="255"/>
      <c r="J647" s="254"/>
      <c r="K647" s="255"/>
      <c r="L647" s="255"/>
      <c r="M647" s="255"/>
      <c r="N647" s="256"/>
      <c r="O647" s="255"/>
      <c r="P647" s="255"/>
      <c r="Q647" s="257"/>
      <c r="R647" s="255"/>
      <c r="S647" s="255"/>
      <c r="T647" s="257"/>
      <c r="U647" s="257"/>
      <c r="V647" s="256"/>
      <c r="W647" s="257"/>
      <c r="X647" s="157"/>
      <c r="Y647" s="257"/>
      <c r="Z647" s="257"/>
      <c r="AA647" s="257"/>
      <c r="AB647" s="257"/>
      <c r="AC647" s="257"/>
      <c r="AD647" s="254"/>
      <c r="AE647" s="164"/>
    </row>
    <row r="648" ht="15.75" customHeight="1">
      <c r="A648" s="254"/>
      <c r="B648" s="255"/>
      <c r="C648" s="255"/>
      <c r="D648" s="255"/>
      <c r="E648" s="255"/>
      <c r="F648" s="255"/>
      <c r="G648" s="255"/>
      <c r="H648" s="255"/>
      <c r="I648" s="255"/>
      <c r="J648" s="254"/>
      <c r="K648" s="255"/>
      <c r="L648" s="255"/>
      <c r="M648" s="255"/>
      <c r="N648" s="256"/>
      <c r="O648" s="255"/>
      <c r="P648" s="255"/>
      <c r="Q648" s="257"/>
      <c r="R648" s="255"/>
      <c r="S648" s="255"/>
      <c r="T648" s="257"/>
      <c r="U648" s="257"/>
      <c r="V648" s="256"/>
      <c r="W648" s="257"/>
      <c r="X648" s="157"/>
      <c r="Y648" s="257"/>
      <c r="Z648" s="257"/>
      <c r="AA648" s="257"/>
      <c r="AB648" s="257"/>
      <c r="AC648" s="257"/>
      <c r="AD648" s="254"/>
      <c r="AE648" s="164"/>
    </row>
    <row r="649" ht="15.75" customHeight="1">
      <c r="A649" s="254"/>
      <c r="B649" s="255"/>
      <c r="C649" s="255"/>
      <c r="D649" s="255"/>
      <c r="E649" s="255"/>
      <c r="F649" s="255"/>
      <c r="G649" s="255"/>
      <c r="H649" s="255"/>
      <c r="I649" s="255"/>
      <c r="J649" s="254"/>
      <c r="K649" s="255"/>
      <c r="L649" s="255"/>
      <c r="M649" s="255"/>
      <c r="N649" s="256"/>
      <c r="O649" s="255"/>
      <c r="P649" s="255"/>
      <c r="Q649" s="257"/>
      <c r="R649" s="255"/>
      <c r="S649" s="255"/>
      <c r="T649" s="257"/>
      <c r="U649" s="257"/>
      <c r="V649" s="256"/>
      <c r="W649" s="257"/>
      <c r="X649" s="157"/>
      <c r="Y649" s="257"/>
      <c r="Z649" s="257"/>
      <c r="AA649" s="257"/>
      <c r="AB649" s="257"/>
      <c r="AC649" s="257"/>
      <c r="AD649" s="254"/>
      <c r="AE649" s="164"/>
    </row>
    <row r="650" ht="15.75" customHeight="1">
      <c r="A650" s="254"/>
      <c r="B650" s="255"/>
      <c r="C650" s="255"/>
      <c r="D650" s="255"/>
      <c r="E650" s="255"/>
      <c r="F650" s="255"/>
      <c r="G650" s="255"/>
      <c r="H650" s="255"/>
      <c r="I650" s="255"/>
      <c r="J650" s="254"/>
      <c r="K650" s="255"/>
      <c r="L650" s="255"/>
      <c r="M650" s="255"/>
      <c r="N650" s="256"/>
      <c r="O650" s="255"/>
      <c r="P650" s="255"/>
      <c r="Q650" s="257"/>
      <c r="R650" s="255"/>
      <c r="S650" s="255"/>
      <c r="T650" s="257"/>
      <c r="U650" s="257"/>
      <c r="V650" s="256"/>
      <c r="W650" s="257"/>
      <c r="X650" s="157"/>
      <c r="Y650" s="257"/>
      <c r="Z650" s="257"/>
      <c r="AA650" s="257"/>
      <c r="AB650" s="257"/>
      <c r="AC650" s="257"/>
      <c r="AD650" s="254"/>
      <c r="AE650" s="164"/>
    </row>
    <row r="651" ht="15.75" customHeight="1">
      <c r="A651" s="254"/>
      <c r="B651" s="255"/>
      <c r="C651" s="255"/>
      <c r="D651" s="255"/>
      <c r="E651" s="255"/>
      <c r="F651" s="255"/>
      <c r="G651" s="255"/>
      <c r="H651" s="255"/>
      <c r="I651" s="255"/>
      <c r="J651" s="254"/>
      <c r="K651" s="255"/>
      <c r="L651" s="255"/>
      <c r="M651" s="255"/>
      <c r="N651" s="256"/>
      <c r="O651" s="255"/>
      <c r="P651" s="255"/>
      <c r="Q651" s="257"/>
      <c r="R651" s="255"/>
      <c r="S651" s="255"/>
      <c r="T651" s="257"/>
      <c r="U651" s="257"/>
      <c r="V651" s="256"/>
      <c r="W651" s="257"/>
      <c r="X651" s="157"/>
      <c r="Y651" s="257"/>
      <c r="Z651" s="257"/>
      <c r="AA651" s="257"/>
      <c r="AB651" s="257"/>
      <c r="AC651" s="257"/>
      <c r="AD651" s="254"/>
      <c r="AE651" s="164"/>
    </row>
    <row r="652" ht="15.75" customHeight="1">
      <c r="A652" s="254"/>
      <c r="B652" s="255"/>
      <c r="C652" s="255"/>
      <c r="D652" s="255"/>
      <c r="E652" s="255"/>
      <c r="F652" s="255"/>
      <c r="G652" s="255"/>
      <c r="H652" s="255"/>
      <c r="I652" s="255"/>
      <c r="J652" s="254"/>
      <c r="K652" s="255"/>
      <c r="L652" s="255"/>
      <c r="M652" s="255"/>
      <c r="N652" s="256"/>
      <c r="O652" s="255"/>
      <c r="P652" s="255"/>
      <c r="Q652" s="257"/>
      <c r="R652" s="255"/>
      <c r="S652" s="255"/>
      <c r="T652" s="257"/>
      <c r="U652" s="257"/>
      <c r="V652" s="256"/>
      <c r="W652" s="257"/>
      <c r="X652" s="157"/>
      <c r="Y652" s="257"/>
      <c r="Z652" s="257"/>
      <c r="AA652" s="257"/>
      <c r="AB652" s="257"/>
      <c r="AC652" s="257"/>
      <c r="AD652" s="254"/>
      <c r="AE652" s="164"/>
    </row>
    <row r="653" ht="15.75" customHeight="1">
      <c r="A653" s="254"/>
      <c r="B653" s="255"/>
      <c r="C653" s="255"/>
      <c r="D653" s="255"/>
      <c r="E653" s="255"/>
      <c r="F653" s="255"/>
      <c r="G653" s="255"/>
      <c r="H653" s="255"/>
      <c r="I653" s="255"/>
      <c r="J653" s="254"/>
      <c r="K653" s="255"/>
      <c r="L653" s="255"/>
      <c r="M653" s="255"/>
      <c r="N653" s="256"/>
      <c r="O653" s="255"/>
      <c r="P653" s="255"/>
      <c r="Q653" s="257"/>
      <c r="R653" s="255"/>
      <c r="S653" s="255"/>
      <c r="T653" s="257"/>
      <c r="U653" s="257"/>
      <c r="V653" s="256"/>
      <c r="W653" s="257"/>
      <c r="X653" s="157"/>
      <c r="Y653" s="257"/>
      <c r="Z653" s="257"/>
      <c r="AA653" s="257"/>
      <c r="AB653" s="257"/>
      <c r="AC653" s="257"/>
      <c r="AD653" s="254"/>
      <c r="AE653" s="164"/>
    </row>
    <row r="654" ht="15.75" customHeight="1">
      <c r="A654" s="254"/>
      <c r="B654" s="255"/>
      <c r="C654" s="255"/>
      <c r="D654" s="255"/>
      <c r="E654" s="255"/>
      <c r="F654" s="255"/>
      <c r="G654" s="255"/>
      <c r="H654" s="255"/>
      <c r="I654" s="255"/>
      <c r="J654" s="254"/>
      <c r="K654" s="255"/>
      <c r="L654" s="255"/>
      <c r="M654" s="255"/>
      <c r="N654" s="256"/>
      <c r="O654" s="255"/>
      <c r="P654" s="255"/>
      <c r="Q654" s="257"/>
      <c r="R654" s="255"/>
      <c r="S654" s="255"/>
      <c r="T654" s="257"/>
      <c r="U654" s="257"/>
      <c r="V654" s="256"/>
      <c r="W654" s="257"/>
      <c r="X654" s="157"/>
      <c r="Y654" s="257"/>
      <c r="Z654" s="257"/>
      <c r="AA654" s="257"/>
      <c r="AB654" s="257"/>
      <c r="AC654" s="257"/>
      <c r="AD654" s="254"/>
      <c r="AE654" s="164"/>
    </row>
    <row r="655" ht="15.75" customHeight="1">
      <c r="A655" s="254"/>
      <c r="B655" s="255"/>
      <c r="C655" s="255"/>
      <c r="D655" s="255"/>
      <c r="E655" s="255"/>
      <c r="F655" s="255"/>
      <c r="G655" s="255"/>
      <c r="H655" s="255"/>
      <c r="I655" s="255"/>
      <c r="J655" s="254"/>
      <c r="K655" s="255"/>
      <c r="L655" s="255"/>
      <c r="M655" s="255"/>
      <c r="N655" s="256"/>
      <c r="O655" s="255"/>
      <c r="P655" s="255"/>
      <c r="Q655" s="257"/>
      <c r="R655" s="255"/>
      <c r="S655" s="255"/>
      <c r="T655" s="257"/>
      <c r="U655" s="257"/>
      <c r="V655" s="256"/>
      <c r="W655" s="257"/>
      <c r="X655" s="157"/>
      <c r="Y655" s="257"/>
      <c r="Z655" s="257"/>
      <c r="AA655" s="257"/>
      <c r="AB655" s="257"/>
      <c r="AC655" s="257"/>
      <c r="AD655" s="254"/>
      <c r="AE655" s="164"/>
    </row>
    <row r="656" ht="15.75" customHeight="1">
      <c r="A656" s="254"/>
      <c r="B656" s="255"/>
      <c r="C656" s="255"/>
      <c r="D656" s="255"/>
      <c r="E656" s="255"/>
      <c r="F656" s="255"/>
      <c r="G656" s="255"/>
      <c r="H656" s="255"/>
      <c r="I656" s="255"/>
      <c r="J656" s="254"/>
      <c r="K656" s="255"/>
      <c r="L656" s="255"/>
      <c r="M656" s="255"/>
      <c r="N656" s="256"/>
      <c r="O656" s="255"/>
      <c r="P656" s="255"/>
      <c r="Q656" s="257"/>
      <c r="R656" s="255"/>
      <c r="S656" s="255"/>
      <c r="T656" s="257"/>
      <c r="U656" s="257"/>
      <c r="V656" s="256"/>
      <c r="W656" s="257"/>
      <c r="X656" s="157"/>
      <c r="Y656" s="257"/>
      <c r="Z656" s="257"/>
      <c r="AA656" s="257"/>
      <c r="AB656" s="257"/>
      <c r="AC656" s="257"/>
      <c r="AD656" s="254"/>
      <c r="AE656" s="164"/>
    </row>
    <row r="657" ht="15.75" customHeight="1">
      <c r="A657" s="254"/>
      <c r="B657" s="255"/>
      <c r="C657" s="255"/>
      <c r="D657" s="255"/>
      <c r="E657" s="255"/>
      <c r="F657" s="255"/>
      <c r="G657" s="255"/>
      <c r="H657" s="255"/>
      <c r="I657" s="255"/>
      <c r="J657" s="254"/>
      <c r="K657" s="255"/>
      <c r="L657" s="255"/>
      <c r="M657" s="255"/>
      <c r="N657" s="256"/>
      <c r="O657" s="255"/>
      <c r="P657" s="255"/>
      <c r="Q657" s="257"/>
      <c r="R657" s="255"/>
      <c r="S657" s="255"/>
      <c r="T657" s="257"/>
      <c r="U657" s="257"/>
      <c r="V657" s="256"/>
      <c r="W657" s="257"/>
      <c r="X657" s="157"/>
      <c r="Y657" s="257"/>
      <c r="Z657" s="257"/>
      <c r="AA657" s="257"/>
      <c r="AB657" s="257"/>
      <c r="AC657" s="257"/>
      <c r="AD657" s="254"/>
      <c r="AE657" s="164"/>
    </row>
    <row r="658" ht="15.75" customHeight="1">
      <c r="A658" s="254"/>
      <c r="B658" s="255"/>
      <c r="C658" s="255"/>
      <c r="D658" s="255"/>
      <c r="E658" s="255"/>
      <c r="F658" s="255"/>
      <c r="G658" s="255"/>
      <c r="H658" s="255"/>
      <c r="I658" s="255"/>
      <c r="J658" s="254"/>
      <c r="K658" s="255"/>
      <c r="L658" s="255"/>
      <c r="M658" s="255"/>
      <c r="N658" s="256"/>
      <c r="O658" s="255"/>
      <c r="P658" s="255"/>
      <c r="Q658" s="257"/>
      <c r="R658" s="255"/>
      <c r="S658" s="255"/>
      <c r="T658" s="257"/>
      <c r="U658" s="257"/>
      <c r="V658" s="256"/>
      <c r="W658" s="257"/>
      <c r="X658" s="157"/>
      <c r="Y658" s="257"/>
      <c r="Z658" s="257"/>
      <c r="AA658" s="257"/>
      <c r="AB658" s="257"/>
      <c r="AC658" s="257"/>
      <c r="AD658" s="254"/>
      <c r="AE658" s="164"/>
    </row>
    <row r="659" ht="15.75" customHeight="1">
      <c r="A659" s="254"/>
      <c r="B659" s="255"/>
      <c r="C659" s="255"/>
      <c r="D659" s="255"/>
      <c r="E659" s="255"/>
      <c r="F659" s="255"/>
      <c r="G659" s="255"/>
      <c r="H659" s="255"/>
      <c r="I659" s="255"/>
      <c r="J659" s="254"/>
      <c r="K659" s="255"/>
      <c r="L659" s="255"/>
      <c r="M659" s="255"/>
      <c r="N659" s="256"/>
      <c r="O659" s="255"/>
      <c r="P659" s="255"/>
      <c r="Q659" s="257"/>
      <c r="R659" s="255"/>
      <c r="S659" s="255"/>
      <c r="T659" s="257"/>
      <c r="U659" s="257"/>
      <c r="V659" s="256"/>
      <c r="W659" s="257"/>
      <c r="X659" s="157"/>
      <c r="Y659" s="257"/>
      <c r="Z659" s="257"/>
      <c r="AA659" s="257"/>
      <c r="AB659" s="257"/>
      <c r="AC659" s="257"/>
      <c r="AD659" s="254"/>
      <c r="AE659" s="164"/>
    </row>
    <row r="660" ht="15.75" customHeight="1">
      <c r="A660" s="254"/>
      <c r="B660" s="255"/>
      <c r="C660" s="255"/>
      <c r="D660" s="255"/>
      <c r="E660" s="255"/>
      <c r="F660" s="255"/>
      <c r="G660" s="255"/>
      <c r="H660" s="255"/>
      <c r="I660" s="255"/>
      <c r="J660" s="254"/>
      <c r="K660" s="255"/>
      <c r="L660" s="255"/>
      <c r="M660" s="255"/>
      <c r="N660" s="256"/>
      <c r="O660" s="255"/>
      <c r="P660" s="255"/>
      <c r="Q660" s="257"/>
      <c r="R660" s="255"/>
      <c r="S660" s="255"/>
      <c r="T660" s="257"/>
      <c r="U660" s="257"/>
      <c r="V660" s="256"/>
      <c r="W660" s="257"/>
      <c r="X660" s="157"/>
      <c r="Y660" s="257"/>
      <c r="Z660" s="257"/>
      <c r="AA660" s="257"/>
      <c r="AB660" s="257"/>
      <c r="AC660" s="257"/>
      <c r="AD660" s="254"/>
      <c r="AE660" s="164"/>
    </row>
    <row r="661" ht="15.75" customHeight="1">
      <c r="A661" s="254"/>
      <c r="B661" s="255"/>
      <c r="C661" s="255"/>
      <c r="D661" s="255"/>
      <c r="E661" s="255"/>
      <c r="F661" s="255"/>
      <c r="G661" s="255"/>
      <c r="H661" s="255"/>
      <c r="I661" s="255"/>
      <c r="J661" s="254"/>
      <c r="K661" s="255"/>
      <c r="L661" s="255"/>
      <c r="M661" s="255"/>
      <c r="N661" s="256"/>
      <c r="O661" s="255"/>
      <c r="P661" s="255"/>
      <c r="Q661" s="257"/>
      <c r="R661" s="255"/>
      <c r="S661" s="255"/>
      <c r="T661" s="257"/>
      <c r="U661" s="257"/>
      <c r="V661" s="256"/>
      <c r="W661" s="257"/>
      <c r="X661" s="157"/>
      <c r="Y661" s="257"/>
      <c r="Z661" s="257"/>
      <c r="AA661" s="257"/>
      <c r="AB661" s="257"/>
      <c r="AC661" s="257"/>
      <c r="AD661" s="254"/>
      <c r="AE661" s="164"/>
    </row>
    <row r="662" ht="15.75" customHeight="1">
      <c r="A662" s="254"/>
      <c r="B662" s="255"/>
      <c r="C662" s="255"/>
      <c r="D662" s="255"/>
      <c r="E662" s="255"/>
      <c r="F662" s="255"/>
      <c r="G662" s="255"/>
      <c r="H662" s="255"/>
      <c r="I662" s="255"/>
      <c r="J662" s="254"/>
      <c r="K662" s="255"/>
      <c r="L662" s="255"/>
      <c r="M662" s="255"/>
      <c r="N662" s="256"/>
      <c r="O662" s="255"/>
      <c r="P662" s="255"/>
      <c r="Q662" s="257"/>
      <c r="R662" s="255"/>
      <c r="S662" s="255"/>
      <c r="T662" s="257"/>
      <c r="U662" s="257"/>
      <c r="V662" s="256"/>
      <c r="W662" s="257"/>
      <c r="X662" s="157"/>
      <c r="Y662" s="257"/>
      <c r="Z662" s="257"/>
      <c r="AA662" s="257"/>
      <c r="AB662" s="257"/>
      <c r="AC662" s="257"/>
      <c r="AD662" s="254"/>
      <c r="AE662" s="164"/>
    </row>
    <row r="663" ht="15.75" customHeight="1">
      <c r="A663" s="254"/>
      <c r="B663" s="255"/>
      <c r="C663" s="255"/>
      <c r="D663" s="255"/>
      <c r="E663" s="255"/>
      <c r="F663" s="255"/>
      <c r="G663" s="255"/>
      <c r="H663" s="255"/>
      <c r="I663" s="255"/>
      <c r="J663" s="254"/>
      <c r="K663" s="255"/>
      <c r="L663" s="255"/>
      <c r="M663" s="255"/>
      <c r="N663" s="256"/>
      <c r="O663" s="255"/>
      <c r="P663" s="255"/>
      <c r="Q663" s="257"/>
      <c r="R663" s="255"/>
      <c r="S663" s="255"/>
      <c r="T663" s="257"/>
      <c r="U663" s="257"/>
      <c r="V663" s="256"/>
      <c r="W663" s="257"/>
      <c r="X663" s="157"/>
      <c r="Y663" s="257"/>
      <c r="Z663" s="257"/>
      <c r="AA663" s="257"/>
      <c r="AB663" s="257"/>
      <c r="AC663" s="257"/>
      <c r="AD663" s="254"/>
      <c r="AE663" s="164"/>
    </row>
    <row r="664" ht="15.75" customHeight="1">
      <c r="A664" s="254"/>
      <c r="B664" s="255"/>
      <c r="C664" s="255"/>
      <c r="D664" s="255"/>
      <c r="E664" s="255"/>
      <c r="F664" s="255"/>
      <c r="G664" s="255"/>
      <c r="H664" s="255"/>
      <c r="I664" s="255"/>
      <c r="J664" s="254"/>
      <c r="K664" s="255"/>
      <c r="L664" s="255"/>
      <c r="M664" s="255"/>
      <c r="N664" s="256"/>
      <c r="O664" s="255"/>
      <c r="P664" s="255"/>
      <c r="Q664" s="257"/>
      <c r="R664" s="255"/>
      <c r="S664" s="255"/>
      <c r="T664" s="257"/>
      <c r="U664" s="257"/>
      <c r="V664" s="256"/>
      <c r="W664" s="257"/>
      <c r="X664" s="157"/>
      <c r="Y664" s="257"/>
      <c r="Z664" s="257"/>
      <c r="AA664" s="257"/>
      <c r="AB664" s="257"/>
      <c r="AC664" s="257"/>
      <c r="AD664" s="254"/>
      <c r="AE664" s="164"/>
    </row>
    <row r="665" ht="15.75" customHeight="1">
      <c r="A665" s="254"/>
      <c r="B665" s="255"/>
      <c r="C665" s="255"/>
      <c r="D665" s="255"/>
      <c r="E665" s="255"/>
      <c r="F665" s="255"/>
      <c r="G665" s="255"/>
      <c r="H665" s="255"/>
      <c r="I665" s="255"/>
      <c r="J665" s="254"/>
      <c r="K665" s="255"/>
      <c r="L665" s="255"/>
      <c r="M665" s="255"/>
      <c r="N665" s="256"/>
      <c r="O665" s="255"/>
      <c r="P665" s="255"/>
      <c r="Q665" s="257"/>
      <c r="R665" s="255"/>
      <c r="S665" s="255"/>
      <c r="T665" s="257"/>
      <c r="U665" s="257"/>
      <c r="V665" s="256"/>
      <c r="W665" s="257"/>
      <c r="X665" s="157"/>
      <c r="Y665" s="257"/>
      <c r="Z665" s="257"/>
      <c r="AA665" s="257"/>
      <c r="AB665" s="257"/>
      <c r="AC665" s="257"/>
      <c r="AD665" s="254"/>
      <c r="AE665" s="164"/>
    </row>
    <row r="666" ht="15.75" customHeight="1">
      <c r="A666" s="254"/>
      <c r="B666" s="255"/>
      <c r="C666" s="255"/>
      <c r="D666" s="255"/>
      <c r="E666" s="255"/>
      <c r="F666" s="255"/>
      <c r="G666" s="255"/>
      <c r="H666" s="255"/>
      <c r="I666" s="255"/>
      <c r="J666" s="254"/>
      <c r="K666" s="255"/>
      <c r="L666" s="255"/>
      <c r="M666" s="255"/>
      <c r="N666" s="256"/>
      <c r="O666" s="255"/>
      <c r="P666" s="255"/>
      <c r="Q666" s="257"/>
      <c r="R666" s="255"/>
      <c r="S666" s="255"/>
      <c r="T666" s="257"/>
      <c r="U666" s="257"/>
      <c r="V666" s="256"/>
      <c r="W666" s="257"/>
      <c r="X666" s="157"/>
      <c r="Y666" s="257"/>
      <c r="Z666" s="257"/>
      <c r="AA666" s="257"/>
      <c r="AB666" s="257"/>
      <c r="AC666" s="257"/>
      <c r="AD666" s="254"/>
      <c r="AE666" s="164"/>
    </row>
    <row r="667" ht="15.75" customHeight="1">
      <c r="A667" s="254"/>
      <c r="B667" s="255"/>
      <c r="C667" s="255"/>
      <c r="D667" s="255"/>
      <c r="E667" s="255"/>
      <c r="F667" s="255"/>
      <c r="G667" s="255"/>
      <c r="H667" s="255"/>
      <c r="I667" s="255"/>
      <c r="J667" s="254"/>
      <c r="K667" s="255"/>
      <c r="L667" s="255"/>
      <c r="M667" s="255"/>
      <c r="N667" s="256"/>
      <c r="O667" s="255"/>
      <c r="P667" s="255"/>
      <c r="Q667" s="257"/>
      <c r="R667" s="255"/>
      <c r="S667" s="255"/>
      <c r="T667" s="257"/>
      <c r="U667" s="257"/>
      <c r="V667" s="256"/>
      <c r="W667" s="257"/>
      <c r="X667" s="157"/>
      <c r="Y667" s="257"/>
      <c r="Z667" s="257"/>
      <c r="AA667" s="257"/>
      <c r="AB667" s="257"/>
      <c r="AC667" s="257"/>
      <c r="AD667" s="254"/>
      <c r="AE667" s="164"/>
    </row>
    <row r="668" ht="15.75" customHeight="1">
      <c r="A668" s="254"/>
      <c r="B668" s="255"/>
      <c r="C668" s="255"/>
      <c r="D668" s="255"/>
      <c r="E668" s="255"/>
      <c r="F668" s="255"/>
      <c r="G668" s="255"/>
      <c r="H668" s="255"/>
      <c r="I668" s="255"/>
      <c r="J668" s="254"/>
      <c r="K668" s="255"/>
      <c r="L668" s="255"/>
      <c r="M668" s="255"/>
      <c r="N668" s="256"/>
      <c r="O668" s="255"/>
      <c r="P668" s="255"/>
      <c r="Q668" s="257"/>
      <c r="R668" s="255"/>
      <c r="S668" s="255"/>
      <c r="T668" s="257"/>
      <c r="U668" s="257"/>
      <c r="V668" s="256"/>
      <c r="W668" s="257"/>
      <c r="X668" s="157"/>
      <c r="Y668" s="257"/>
      <c r="Z668" s="257"/>
      <c r="AA668" s="257"/>
      <c r="AB668" s="257"/>
      <c r="AC668" s="257"/>
      <c r="AD668" s="254"/>
      <c r="AE668" s="164"/>
    </row>
    <row r="669" ht="15.75" customHeight="1">
      <c r="A669" s="254"/>
      <c r="B669" s="255"/>
      <c r="C669" s="255"/>
      <c r="D669" s="255"/>
      <c r="E669" s="255"/>
      <c r="F669" s="255"/>
      <c r="G669" s="255"/>
      <c r="H669" s="255"/>
      <c r="I669" s="255"/>
      <c r="J669" s="254"/>
      <c r="K669" s="255"/>
      <c r="L669" s="255"/>
      <c r="M669" s="255"/>
      <c r="N669" s="256"/>
      <c r="O669" s="255"/>
      <c r="P669" s="255"/>
      <c r="Q669" s="257"/>
      <c r="R669" s="255"/>
      <c r="S669" s="255"/>
      <c r="T669" s="257"/>
      <c r="U669" s="257"/>
      <c r="V669" s="256"/>
      <c r="W669" s="257"/>
      <c r="X669" s="157"/>
      <c r="Y669" s="257"/>
      <c r="Z669" s="257"/>
      <c r="AA669" s="257"/>
      <c r="AB669" s="257"/>
      <c r="AC669" s="257"/>
      <c r="AD669" s="254"/>
      <c r="AE669" s="164"/>
    </row>
    <row r="670" ht="15.75" customHeight="1">
      <c r="A670" s="254"/>
      <c r="B670" s="255"/>
      <c r="C670" s="255"/>
      <c r="D670" s="255"/>
      <c r="E670" s="255"/>
      <c r="F670" s="255"/>
      <c r="G670" s="255"/>
      <c r="H670" s="255"/>
      <c r="I670" s="255"/>
      <c r="J670" s="254"/>
      <c r="K670" s="255"/>
      <c r="L670" s="255"/>
      <c r="M670" s="255"/>
      <c r="N670" s="256"/>
      <c r="O670" s="255"/>
      <c r="P670" s="255"/>
      <c r="Q670" s="257"/>
      <c r="R670" s="255"/>
      <c r="S670" s="255"/>
      <c r="T670" s="257"/>
      <c r="U670" s="257"/>
      <c r="V670" s="256"/>
      <c r="W670" s="257"/>
      <c r="X670" s="157"/>
      <c r="Y670" s="257"/>
      <c r="Z670" s="257"/>
      <c r="AA670" s="257"/>
      <c r="AB670" s="257"/>
      <c r="AC670" s="257"/>
      <c r="AD670" s="254"/>
      <c r="AE670" s="164"/>
    </row>
    <row r="671" ht="15.75" customHeight="1">
      <c r="A671" s="254"/>
      <c r="B671" s="255"/>
      <c r="C671" s="255"/>
      <c r="D671" s="255"/>
      <c r="E671" s="255"/>
      <c r="F671" s="255"/>
      <c r="G671" s="255"/>
      <c r="H671" s="255"/>
      <c r="I671" s="255"/>
      <c r="J671" s="254"/>
      <c r="K671" s="255"/>
      <c r="L671" s="255"/>
      <c r="M671" s="255"/>
      <c r="N671" s="256"/>
      <c r="O671" s="255"/>
      <c r="P671" s="255"/>
      <c r="Q671" s="257"/>
      <c r="R671" s="255"/>
      <c r="S671" s="255"/>
      <c r="T671" s="257"/>
      <c r="U671" s="257"/>
      <c r="V671" s="256"/>
      <c r="W671" s="257"/>
      <c r="X671" s="157"/>
      <c r="Y671" s="257"/>
      <c r="Z671" s="257"/>
      <c r="AA671" s="257"/>
      <c r="AB671" s="257"/>
      <c r="AC671" s="257"/>
      <c r="AD671" s="254"/>
      <c r="AE671" s="164"/>
    </row>
    <row r="672" ht="15.75" customHeight="1">
      <c r="A672" s="254"/>
      <c r="B672" s="255"/>
      <c r="C672" s="255"/>
      <c r="D672" s="255"/>
      <c r="E672" s="255"/>
      <c r="F672" s="255"/>
      <c r="G672" s="255"/>
      <c r="H672" s="255"/>
      <c r="I672" s="255"/>
      <c r="J672" s="254"/>
      <c r="K672" s="255"/>
      <c r="L672" s="255"/>
      <c r="M672" s="255"/>
      <c r="N672" s="256"/>
      <c r="O672" s="255"/>
      <c r="P672" s="255"/>
      <c r="Q672" s="257"/>
      <c r="R672" s="255"/>
      <c r="S672" s="255"/>
      <c r="T672" s="257"/>
      <c r="U672" s="257"/>
      <c r="V672" s="256"/>
      <c r="W672" s="257"/>
      <c r="X672" s="157"/>
      <c r="Y672" s="257"/>
      <c r="Z672" s="257"/>
      <c r="AA672" s="257"/>
      <c r="AB672" s="257"/>
      <c r="AC672" s="257"/>
      <c r="AD672" s="254"/>
      <c r="AE672" s="164"/>
    </row>
    <row r="673" ht="15.75" customHeight="1">
      <c r="A673" s="254"/>
      <c r="B673" s="255"/>
      <c r="C673" s="255"/>
      <c r="D673" s="255"/>
      <c r="E673" s="255"/>
      <c r="F673" s="255"/>
      <c r="G673" s="255"/>
      <c r="H673" s="255"/>
      <c r="I673" s="255"/>
      <c r="J673" s="254"/>
      <c r="K673" s="255"/>
      <c r="L673" s="255"/>
      <c r="M673" s="255"/>
      <c r="N673" s="256"/>
      <c r="O673" s="255"/>
      <c r="P673" s="255"/>
      <c r="Q673" s="257"/>
      <c r="R673" s="255"/>
      <c r="S673" s="255"/>
      <c r="T673" s="257"/>
      <c r="U673" s="257"/>
      <c r="V673" s="256"/>
      <c r="W673" s="257"/>
      <c r="X673" s="157"/>
      <c r="Y673" s="257"/>
      <c r="Z673" s="257"/>
      <c r="AA673" s="257"/>
      <c r="AB673" s="257"/>
      <c r="AC673" s="257"/>
      <c r="AD673" s="254"/>
      <c r="AE673" s="164"/>
    </row>
    <row r="674" ht="15.75" customHeight="1">
      <c r="A674" s="254"/>
      <c r="B674" s="255"/>
      <c r="C674" s="255"/>
      <c r="D674" s="255"/>
      <c r="E674" s="255"/>
      <c r="F674" s="255"/>
      <c r="G674" s="255"/>
      <c r="H674" s="255"/>
      <c r="I674" s="255"/>
      <c r="J674" s="254"/>
      <c r="K674" s="255"/>
      <c r="L674" s="255"/>
      <c r="M674" s="255"/>
      <c r="N674" s="256"/>
      <c r="O674" s="255"/>
      <c r="P674" s="255"/>
      <c r="Q674" s="257"/>
      <c r="R674" s="255"/>
      <c r="S674" s="255"/>
      <c r="T674" s="257"/>
      <c r="U674" s="257"/>
      <c r="V674" s="256"/>
      <c r="W674" s="257"/>
      <c r="X674" s="157"/>
      <c r="Y674" s="257"/>
      <c r="Z674" s="257"/>
      <c r="AA674" s="257"/>
      <c r="AB674" s="257"/>
      <c r="AC674" s="257"/>
      <c r="AD674" s="254"/>
      <c r="AE674" s="164"/>
    </row>
    <row r="675" ht="15.75" customHeight="1">
      <c r="A675" s="254"/>
      <c r="B675" s="255"/>
      <c r="C675" s="255"/>
      <c r="D675" s="255"/>
      <c r="E675" s="255"/>
      <c r="F675" s="255"/>
      <c r="G675" s="255"/>
      <c r="H675" s="255"/>
      <c r="I675" s="255"/>
      <c r="J675" s="254"/>
      <c r="K675" s="255"/>
      <c r="L675" s="255"/>
      <c r="M675" s="255"/>
      <c r="N675" s="256"/>
      <c r="O675" s="255"/>
      <c r="P675" s="255"/>
      <c r="Q675" s="257"/>
      <c r="R675" s="255"/>
      <c r="S675" s="255"/>
      <c r="T675" s="257"/>
      <c r="U675" s="257"/>
      <c r="V675" s="256"/>
      <c r="W675" s="257"/>
      <c r="X675" s="157"/>
      <c r="Y675" s="257"/>
      <c r="Z675" s="257"/>
      <c r="AA675" s="257"/>
      <c r="AB675" s="257"/>
      <c r="AC675" s="257"/>
      <c r="AD675" s="254"/>
      <c r="AE675" s="164"/>
    </row>
    <row r="676" ht="15.75" customHeight="1">
      <c r="A676" s="254"/>
      <c r="B676" s="255"/>
      <c r="C676" s="255"/>
      <c r="D676" s="255"/>
      <c r="E676" s="255"/>
      <c r="F676" s="255"/>
      <c r="G676" s="255"/>
      <c r="H676" s="255"/>
      <c r="I676" s="255"/>
      <c r="J676" s="254"/>
      <c r="K676" s="255"/>
      <c r="L676" s="255"/>
      <c r="M676" s="255"/>
      <c r="N676" s="256"/>
      <c r="O676" s="255"/>
      <c r="P676" s="255"/>
      <c r="Q676" s="257"/>
      <c r="R676" s="255"/>
      <c r="S676" s="255"/>
      <c r="T676" s="257"/>
      <c r="U676" s="257"/>
      <c r="V676" s="256"/>
      <c r="W676" s="257"/>
      <c r="X676" s="157"/>
      <c r="Y676" s="257"/>
      <c r="Z676" s="257"/>
      <c r="AA676" s="257"/>
      <c r="AB676" s="257"/>
      <c r="AC676" s="257"/>
      <c r="AD676" s="254"/>
      <c r="AE676" s="164"/>
    </row>
    <row r="677" ht="15.75" customHeight="1">
      <c r="A677" s="254"/>
      <c r="B677" s="255"/>
      <c r="C677" s="255"/>
      <c r="D677" s="255"/>
      <c r="E677" s="255"/>
      <c r="F677" s="255"/>
      <c r="G677" s="255"/>
      <c r="H677" s="255"/>
      <c r="I677" s="255"/>
      <c r="J677" s="254"/>
      <c r="K677" s="255"/>
      <c r="L677" s="255"/>
      <c r="M677" s="255"/>
      <c r="N677" s="256"/>
      <c r="O677" s="255"/>
      <c r="P677" s="255"/>
      <c r="Q677" s="257"/>
      <c r="R677" s="255"/>
      <c r="S677" s="255"/>
      <c r="T677" s="257"/>
      <c r="U677" s="257"/>
      <c r="V677" s="256"/>
      <c r="W677" s="257"/>
      <c r="X677" s="157"/>
      <c r="Y677" s="257"/>
      <c r="Z677" s="257"/>
      <c r="AA677" s="257"/>
      <c r="AB677" s="257"/>
      <c r="AC677" s="257"/>
      <c r="AD677" s="254"/>
      <c r="AE677" s="164"/>
    </row>
    <row r="678" ht="15.75" customHeight="1">
      <c r="A678" s="254"/>
      <c r="B678" s="255"/>
      <c r="C678" s="255"/>
      <c r="D678" s="255"/>
      <c r="E678" s="255"/>
      <c r="F678" s="255"/>
      <c r="G678" s="255"/>
      <c r="H678" s="255"/>
      <c r="I678" s="255"/>
      <c r="J678" s="254"/>
      <c r="K678" s="255"/>
      <c r="L678" s="255"/>
      <c r="M678" s="255"/>
      <c r="N678" s="256"/>
      <c r="O678" s="255"/>
      <c r="P678" s="255"/>
      <c r="Q678" s="257"/>
      <c r="R678" s="255"/>
      <c r="S678" s="255"/>
      <c r="T678" s="257"/>
      <c r="U678" s="257"/>
      <c r="V678" s="256"/>
      <c r="W678" s="257"/>
      <c r="X678" s="157"/>
      <c r="Y678" s="257"/>
      <c r="Z678" s="257"/>
      <c r="AA678" s="257"/>
      <c r="AB678" s="257"/>
      <c r="AC678" s="257"/>
      <c r="AD678" s="254"/>
      <c r="AE678" s="164"/>
    </row>
    <row r="679" ht="15.75" customHeight="1">
      <c r="A679" s="254"/>
      <c r="B679" s="255"/>
      <c r="C679" s="255"/>
      <c r="D679" s="255"/>
      <c r="E679" s="255"/>
      <c r="F679" s="255"/>
      <c r="G679" s="255"/>
      <c r="H679" s="255"/>
      <c r="I679" s="255"/>
      <c r="J679" s="254"/>
      <c r="K679" s="255"/>
      <c r="L679" s="255"/>
      <c r="M679" s="255"/>
      <c r="N679" s="256"/>
      <c r="O679" s="255"/>
      <c r="P679" s="255"/>
      <c r="Q679" s="257"/>
      <c r="R679" s="255"/>
      <c r="S679" s="255"/>
      <c r="T679" s="257"/>
      <c r="U679" s="257"/>
      <c r="V679" s="256"/>
      <c r="W679" s="257"/>
      <c r="X679" s="157"/>
      <c r="Y679" s="257"/>
      <c r="Z679" s="257"/>
      <c r="AA679" s="257"/>
      <c r="AB679" s="257"/>
      <c r="AC679" s="257"/>
      <c r="AD679" s="254"/>
      <c r="AE679" s="164"/>
    </row>
    <row r="680" ht="15.75" customHeight="1">
      <c r="A680" s="254"/>
      <c r="B680" s="255"/>
      <c r="C680" s="255"/>
      <c r="D680" s="255"/>
      <c r="E680" s="255"/>
      <c r="F680" s="255"/>
      <c r="G680" s="255"/>
      <c r="H680" s="255"/>
      <c r="I680" s="255"/>
      <c r="J680" s="254"/>
      <c r="K680" s="255"/>
      <c r="L680" s="255"/>
      <c r="M680" s="255"/>
      <c r="N680" s="256"/>
      <c r="O680" s="255"/>
      <c r="P680" s="255"/>
      <c r="Q680" s="257"/>
      <c r="R680" s="255"/>
      <c r="S680" s="255"/>
      <c r="T680" s="257"/>
      <c r="U680" s="257"/>
      <c r="V680" s="256"/>
      <c r="W680" s="257"/>
      <c r="X680" s="157"/>
      <c r="Y680" s="257"/>
      <c r="Z680" s="257"/>
      <c r="AA680" s="257"/>
      <c r="AB680" s="257"/>
      <c r="AC680" s="257"/>
      <c r="AD680" s="254"/>
      <c r="AE680" s="164"/>
    </row>
    <row r="681" ht="15.75" customHeight="1">
      <c r="A681" s="254"/>
      <c r="B681" s="255"/>
      <c r="C681" s="255"/>
      <c r="D681" s="255"/>
      <c r="E681" s="255"/>
      <c r="F681" s="255"/>
      <c r="G681" s="255"/>
      <c r="H681" s="255"/>
      <c r="I681" s="255"/>
      <c r="J681" s="254"/>
      <c r="K681" s="255"/>
      <c r="L681" s="255"/>
      <c r="M681" s="255"/>
      <c r="N681" s="256"/>
      <c r="O681" s="255"/>
      <c r="P681" s="255"/>
      <c r="Q681" s="257"/>
      <c r="R681" s="255"/>
      <c r="S681" s="255"/>
      <c r="T681" s="257"/>
      <c r="U681" s="257"/>
      <c r="V681" s="256"/>
      <c r="W681" s="257"/>
      <c r="X681" s="157"/>
      <c r="Y681" s="257"/>
      <c r="Z681" s="257"/>
      <c r="AA681" s="257"/>
      <c r="AB681" s="257"/>
      <c r="AC681" s="257"/>
      <c r="AD681" s="254"/>
      <c r="AE681" s="164"/>
    </row>
    <row r="682" ht="15.75" customHeight="1">
      <c r="A682" s="254"/>
      <c r="B682" s="255"/>
      <c r="C682" s="255"/>
      <c r="D682" s="255"/>
      <c r="E682" s="255"/>
      <c r="F682" s="255"/>
      <c r="G682" s="255"/>
      <c r="H682" s="255"/>
      <c r="I682" s="255"/>
      <c r="J682" s="254"/>
      <c r="K682" s="255"/>
      <c r="L682" s="255"/>
      <c r="M682" s="255"/>
      <c r="N682" s="256"/>
      <c r="O682" s="255"/>
      <c r="P682" s="255"/>
      <c r="Q682" s="257"/>
      <c r="R682" s="255"/>
      <c r="S682" s="255"/>
      <c r="T682" s="257"/>
      <c r="U682" s="257"/>
      <c r="V682" s="256"/>
      <c r="W682" s="257"/>
      <c r="X682" s="157"/>
      <c r="Y682" s="257"/>
      <c r="Z682" s="257"/>
      <c r="AA682" s="257"/>
      <c r="AB682" s="257"/>
      <c r="AC682" s="257"/>
      <c r="AD682" s="254"/>
      <c r="AE682" s="164"/>
    </row>
    <row r="683" ht="15.75" customHeight="1">
      <c r="A683" s="254"/>
      <c r="B683" s="255"/>
      <c r="C683" s="255"/>
      <c r="D683" s="255"/>
      <c r="E683" s="255"/>
      <c r="F683" s="255"/>
      <c r="G683" s="255"/>
      <c r="H683" s="255"/>
      <c r="I683" s="255"/>
      <c r="J683" s="254"/>
      <c r="K683" s="255"/>
      <c r="L683" s="255"/>
      <c r="M683" s="255"/>
      <c r="N683" s="256"/>
      <c r="O683" s="255"/>
      <c r="P683" s="255"/>
      <c r="Q683" s="257"/>
      <c r="R683" s="255"/>
      <c r="S683" s="255"/>
      <c r="T683" s="257"/>
      <c r="U683" s="257"/>
      <c r="V683" s="256"/>
      <c r="W683" s="257"/>
      <c r="X683" s="157"/>
      <c r="Y683" s="257"/>
      <c r="Z683" s="257"/>
      <c r="AA683" s="257"/>
      <c r="AB683" s="257"/>
      <c r="AC683" s="257"/>
      <c r="AD683" s="254"/>
      <c r="AE683" s="164"/>
    </row>
    <row r="684" ht="15.75" customHeight="1">
      <c r="A684" s="254"/>
      <c r="B684" s="255"/>
      <c r="C684" s="255"/>
      <c r="D684" s="255"/>
      <c r="E684" s="255"/>
      <c r="F684" s="255"/>
      <c r="G684" s="255"/>
      <c r="H684" s="255"/>
      <c r="I684" s="255"/>
      <c r="J684" s="254"/>
      <c r="K684" s="255"/>
      <c r="L684" s="255"/>
      <c r="M684" s="255"/>
      <c r="N684" s="256"/>
      <c r="O684" s="255"/>
      <c r="P684" s="255"/>
      <c r="Q684" s="257"/>
      <c r="R684" s="255"/>
      <c r="S684" s="255"/>
      <c r="T684" s="257"/>
      <c r="U684" s="257"/>
      <c r="V684" s="256"/>
      <c r="W684" s="257"/>
      <c r="X684" s="157"/>
      <c r="Y684" s="257"/>
      <c r="Z684" s="257"/>
      <c r="AA684" s="257"/>
      <c r="AB684" s="257"/>
      <c r="AC684" s="257"/>
      <c r="AD684" s="254"/>
      <c r="AE684" s="164"/>
    </row>
    <row r="685" ht="15.75" customHeight="1">
      <c r="A685" s="254"/>
      <c r="B685" s="255"/>
      <c r="C685" s="255"/>
      <c r="D685" s="255"/>
      <c r="E685" s="255"/>
      <c r="F685" s="255"/>
      <c r="G685" s="255"/>
      <c r="H685" s="255"/>
      <c r="I685" s="255"/>
      <c r="J685" s="254"/>
      <c r="K685" s="255"/>
      <c r="L685" s="255"/>
      <c r="M685" s="255"/>
      <c r="N685" s="256"/>
      <c r="O685" s="255"/>
      <c r="P685" s="255"/>
      <c r="Q685" s="257"/>
      <c r="R685" s="255"/>
      <c r="S685" s="255"/>
      <c r="T685" s="257"/>
      <c r="U685" s="257"/>
      <c r="V685" s="256"/>
      <c r="W685" s="257"/>
      <c r="X685" s="157"/>
      <c r="Y685" s="257"/>
      <c r="Z685" s="257"/>
      <c r="AA685" s="257"/>
      <c r="AB685" s="257"/>
      <c r="AC685" s="257"/>
      <c r="AD685" s="254"/>
      <c r="AE685" s="164"/>
    </row>
    <row r="686" ht="15.75" customHeight="1">
      <c r="A686" s="254"/>
      <c r="B686" s="255"/>
      <c r="C686" s="255"/>
      <c r="D686" s="255"/>
      <c r="E686" s="255"/>
      <c r="F686" s="255"/>
      <c r="G686" s="255"/>
      <c r="H686" s="255"/>
      <c r="I686" s="255"/>
      <c r="J686" s="254"/>
      <c r="K686" s="255"/>
      <c r="L686" s="255"/>
      <c r="M686" s="255"/>
      <c r="N686" s="256"/>
      <c r="O686" s="255"/>
      <c r="P686" s="255"/>
      <c r="Q686" s="257"/>
      <c r="R686" s="255"/>
      <c r="S686" s="255"/>
      <c r="T686" s="257"/>
      <c r="U686" s="257"/>
      <c r="V686" s="256"/>
      <c r="W686" s="257"/>
      <c r="X686" s="157"/>
      <c r="Y686" s="257"/>
      <c r="Z686" s="257"/>
      <c r="AA686" s="257"/>
      <c r="AB686" s="257"/>
      <c r="AC686" s="257"/>
      <c r="AD686" s="254"/>
      <c r="AE686" s="164"/>
    </row>
    <row r="687" ht="15.75" customHeight="1">
      <c r="A687" s="254"/>
      <c r="B687" s="255"/>
      <c r="C687" s="255"/>
      <c r="D687" s="255"/>
      <c r="E687" s="255"/>
      <c r="F687" s="255"/>
      <c r="G687" s="255"/>
      <c r="H687" s="255"/>
      <c r="I687" s="255"/>
      <c r="J687" s="254"/>
      <c r="K687" s="255"/>
      <c r="L687" s="255"/>
      <c r="M687" s="255"/>
      <c r="N687" s="256"/>
      <c r="O687" s="255"/>
      <c r="P687" s="255"/>
      <c r="Q687" s="257"/>
      <c r="R687" s="255"/>
      <c r="S687" s="255"/>
      <c r="T687" s="257"/>
      <c r="U687" s="257"/>
      <c r="V687" s="256"/>
      <c r="W687" s="257"/>
      <c r="X687" s="157"/>
      <c r="Y687" s="257"/>
      <c r="Z687" s="257"/>
      <c r="AA687" s="257"/>
      <c r="AB687" s="257"/>
      <c r="AC687" s="257"/>
      <c r="AD687" s="254"/>
      <c r="AE687" s="164"/>
    </row>
    <row r="688" ht="15.75" customHeight="1">
      <c r="A688" s="254"/>
      <c r="B688" s="255"/>
      <c r="C688" s="255"/>
      <c r="D688" s="255"/>
      <c r="E688" s="255"/>
      <c r="F688" s="255"/>
      <c r="G688" s="255"/>
      <c r="H688" s="255"/>
      <c r="I688" s="255"/>
      <c r="J688" s="254"/>
      <c r="K688" s="255"/>
      <c r="L688" s="255"/>
      <c r="M688" s="255"/>
      <c r="N688" s="256"/>
      <c r="O688" s="255"/>
      <c r="P688" s="255"/>
      <c r="Q688" s="257"/>
      <c r="R688" s="255"/>
      <c r="S688" s="255"/>
      <c r="T688" s="257"/>
      <c r="U688" s="257"/>
      <c r="V688" s="256"/>
      <c r="W688" s="257"/>
      <c r="X688" s="157"/>
      <c r="Y688" s="257"/>
      <c r="Z688" s="257"/>
      <c r="AA688" s="257"/>
      <c r="AB688" s="257"/>
      <c r="AC688" s="257"/>
      <c r="AD688" s="254"/>
      <c r="AE688" s="164"/>
    </row>
    <row r="689" ht="15.75" customHeight="1">
      <c r="A689" s="254"/>
      <c r="B689" s="255"/>
      <c r="C689" s="255"/>
      <c r="D689" s="255"/>
      <c r="E689" s="255"/>
      <c r="F689" s="255"/>
      <c r="G689" s="255"/>
      <c r="H689" s="255"/>
      <c r="I689" s="255"/>
      <c r="J689" s="254"/>
      <c r="K689" s="255"/>
      <c r="L689" s="255"/>
      <c r="M689" s="255"/>
      <c r="N689" s="256"/>
      <c r="O689" s="255"/>
      <c r="P689" s="255"/>
      <c r="Q689" s="257"/>
      <c r="R689" s="255"/>
      <c r="S689" s="255"/>
      <c r="T689" s="257"/>
      <c r="U689" s="257"/>
      <c r="V689" s="256"/>
      <c r="W689" s="257"/>
      <c r="X689" s="157"/>
      <c r="Y689" s="257"/>
      <c r="Z689" s="257"/>
      <c r="AA689" s="257"/>
      <c r="AB689" s="257"/>
      <c r="AC689" s="257"/>
      <c r="AD689" s="254"/>
      <c r="AE689" s="164"/>
    </row>
    <row r="690" ht="15.75" customHeight="1">
      <c r="A690" s="254"/>
      <c r="B690" s="255"/>
      <c r="C690" s="255"/>
      <c r="D690" s="255"/>
      <c r="E690" s="255"/>
      <c r="F690" s="255"/>
      <c r="G690" s="255"/>
      <c r="H690" s="255"/>
      <c r="I690" s="255"/>
      <c r="J690" s="254"/>
      <c r="K690" s="255"/>
      <c r="L690" s="255"/>
      <c r="M690" s="255"/>
      <c r="N690" s="256"/>
      <c r="O690" s="255"/>
      <c r="P690" s="255"/>
      <c r="Q690" s="257"/>
      <c r="R690" s="255"/>
      <c r="S690" s="255"/>
      <c r="T690" s="257"/>
      <c r="U690" s="257"/>
      <c r="V690" s="256"/>
      <c r="W690" s="257"/>
      <c r="X690" s="157"/>
      <c r="Y690" s="257"/>
      <c r="Z690" s="257"/>
      <c r="AA690" s="257"/>
      <c r="AB690" s="257"/>
      <c r="AC690" s="257"/>
      <c r="AD690" s="254"/>
      <c r="AE690" s="164"/>
    </row>
    <row r="691" ht="15.75" customHeight="1">
      <c r="A691" s="254"/>
      <c r="B691" s="255"/>
      <c r="C691" s="255"/>
      <c r="D691" s="255"/>
      <c r="E691" s="255"/>
      <c r="F691" s="255"/>
      <c r="G691" s="255"/>
      <c r="H691" s="255"/>
      <c r="I691" s="255"/>
      <c r="J691" s="254"/>
      <c r="K691" s="255"/>
      <c r="L691" s="255"/>
      <c r="M691" s="255"/>
      <c r="N691" s="256"/>
      <c r="O691" s="255"/>
      <c r="P691" s="255"/>
      <c r="Q691" s="257"/>
      <c r="R691" s="255"/>
      <c r="S691" s="255"/>
      <c r="T691" s="257"/>
      <c r="U691" s="257"/>
      <c r="V691" s="256"/>
      <c r="W691" s="257"/>
      <c r="X691" s="157"/>
      <c r="Y691" s="257"/>
      <c r="Z691" s="257"/>
      <c r="AA691" s="257"/>
      <c r="AB691" s="257"/>
      <c r="AC691" s="257"/>
      <c r="AD691" s="254"/>
      <c r="AE691" s="164"/>
    </row>
    <row r="692" ht="15.75" customHeight="1">
      <c r="A692" s="254"/>
      <c r="B692" s="255"/>
      <c r="C692" s="255"/>
      <c r="D692" s="255"/>
      <c r="E692" s="255"/>
      <c r="F692" s="255"/>
      <c r="G692" s="255"/>
      <c r="H692" s="255"/>
      <c r="I692" s="255"/>
      <c r="J692" s="254"/>
      <c r="K692" s="255"/>
      <c r="L692" s="255"/>
      <c r="M692" s="255"/>
      <c r="N692" s="256"/>
      <c r="O692" s="255"/>
      <c r="P692" s="255"/>
      <c r="Q692" s="257"/>
      <c r="R692" s="255"/>
      <c r="S692" s="255"/>
      <c r="T692" s="257"/>
      <c r="U692" s="257"/>
      <c r="V692" s="256"/>
      <c r="W692" s="257"/>
      <c r="X692" s="157"/>
      <c r="Y692" s="257"/>
      <c r="Z692" s="257"/>
      <c r="AA692" s="257"/>
      <c r="AB692" s="257"/>
      <c r="AC692" s="257"/>
      <c r="AD692" s="254"/>
      <c r="AE692" s="164"/>
    </row>
    <row r="693" ht="15.75" customHeight="1">
      <c r="A693" s="254"/>
      <c r="B693" s="255"/>
      <c r="C693" s="255"/>
      <c r="D693" s="255"/>
      <c r="E693" s="255"/>
      <c r="F693" s="255"/>
      <c r="G693" s="255"/>
      <c r="H693" s="255"/>
      <c r="I693" s="255"/>
      <c r="J693" s="254"/>
      <c r="K693" s="255"/>
      <c r="L693" s="255"/>
      <c r="M693" s="255"/>
      <c r="N693" s="256"/>
      <c r="O693" s="255"/>
      <c r="P693" s="255"/>
      <c r="Q693" s="257"/>
      <c r="R693" s="255"/>
      <c r="S693" s="255"/>
      <c r="T693" s="257"/>
      <c r="U693" s="257"/>
      <c r="V693" s="256"/>
      <c r="W693" s="257"/>
      <c r="X693" s="157"/>
      <c r="Y693" s="257"/>
      <c r="Z693" s="257"/>
      <c r="AA693" s="257"/>
      <c r="AB693" s="257"/>
      <c r="AC693" s="257"/>
      <c r="AD693" s="254"/>
      <c r="AE693" s="164"/>
    </row>
    <row r="694" ht="15.75" customHeight="1">
      <c r="A694" s="254"/>
      <c r="B694" s="255"/>
      <c r="C694" s="255"/>
      <c r="D694" s="255"/>
      <c r="E694" s="255"/>
      <c r="F694" s="255"/>
      <c r="G694" s="255"/>
      <c r="H694" s="255"/>
      <c r="I694" s="255"/>
      <c r="J694" s="254"/>
      <c r="K694" s="255"/>
      <c r="L694" s="255"/>
      <c r="M694" s="255"/>
      <c r="N694" s="256"/>
      <c r="O694" s="255"/>
      <c r="P694" s="255"/>
      <c r="Q694" s="257"/>
      <c r="R694" s="255"/>
      <c r="S694" s="255"/>
      <c r="T694" s="257"/>
      <c r="U694" s="257"/>
      <c r="V694" s="256"/>
      <c r="W694" s="257"/>
      <c r="X694" s="157"/>
      <c r="Y694" s="257"/>
      <c r="Z694" s="257"/>
      <c r="AA694" s="257"/>
      <c r="AB694" s="257"/>
      <c r="AC694" s="257"/>
      <c r="AD694" s="254"/>
      <c r="AE694" s="164"/>
    </row>
    <row r="695" ht="15.75" customHeight="1">
      <c r="A695" s="254"/>
      <c r="B695" s="255"/>
      <c r="C695" s="255"/>
      <c r="D695" s="255"/>
      <c r="E695" s="255"/>
      <c r="F695" s="255"/>
      <c r="G695" s="255"/>
      <c r="H695" s="255"/>
      <c r="I695" s="255"/>
      <c r="J695" s="254"/>
      <c r="K695" s="255"/>
      <c r="L695" s="255"/>
      <c r="M695" s="255"/>
      <c r="N695" s="256"/>
      <c r="O695" s="255"/>
      <c r="P695" s="255"/>
      <c r="Q695" s="257"/>
      <c r="R695" s="255"/>
      <c r="S695" s="255"/>
      <c r="T695" s="257"/>
      <c r="U695" s="257"/>
      <c r="V695" s="256"/>
      <c r="W695" s="257"/>
      <c r="X695" s="157"/>
      <c r="Y695" s="257"/>
      <c r="Z695" s="257"/>
      <c r="AA695" s="257"/>
      <c r="AB695" s="257"/>
      <c r="AC695" s="257"/>
      <c r="AD695" s="254"/>
      <c r="AE695" s="164"/>
    </row>
    <row r="696" ht="15.75" customHeight="1">
      <c r="A696" s="254"/>
      <c r="B696" s="255"/>
      <c r="C696" s="255"/>
      <c r="D696" s="255"/>
      <c r="E696" s="255"/>
      <c r="F696" s="255"/>
      <c r="G696" s="255"/>
      <c r="H696" s="255"/>
      <c r="I696" s="255"/>
      <c r="J696" s="254"/>
      <c r="K696" s="255"/>
      <c r="L696" s="255"/>
      <c r="M696" s="255"/>
      <c r="N696" s="256"/>
      <c r="O696" s="255"/>
      <c r="P696" s="255"/>
      <c r="Q696" s="257"/>
      <c r="R696" s="255"/>
      <c r="S696" s="255"/>
      <c r="T696" s="257"/>
      <c r="U696" s="257"/>
      <c r="V696" s="256"/>
      <c r="W696" s="257"/>
      <c r="X696" s="157"/>
      <c r="Y696" s="257"/>
      <c r="Z696" s="257"/>
      <c r="AA696" s="257"/>
      <c r="AB696" s="257"/>
      <c r="AC696" s="257"/>
      <c r="AD696" s="254"/>
      <c r="AE696" s="164"/>
    </row>
    <row r="697" ht="15.75" customHeight="1">
      <c r="A697" s="254"/>
      <c r="B697" s="255"/>
      <c r="C697" s="255"/>
      <c r="D697" s="255"/>
      <c r="E697" s="255"/>
      <c r="F697" s="255"/>
      <c r="G697" s="255"/>
      <c r="H697" s="255"/>
      <c r="I697" s="255"/>
      <c r="J697" s="254"/>
      <c r="K697" s="255"/>
      <c r="L697" s="255"/>
      <c r="M697" s="255"/>
      <c r="N697" s="256"/>
      <c r="O697" s="255"/>
      <c r="P697" s="255"/>
      <c r="Q697" s="257"/>
      <c r="R697" s="255"/>
      <c r="S697" s="255"/>
      <c r="T697" s="257"/>
      <c r="U697" s="257"/>
      <c r="V697" s="256"/>
      <c r="W697" s="257"/>
      <c r="X697" s="157"/>
      <c r="Y697" s="257"/>
      <c r="Z697" s="257"/>
      <c r="AA697" s="257"/>
      <c r="AB697" s="257"/>
      <c r="AC697" s="257"/>
      <c r="AD697" s="254"/>
      <c r="AE697" s="164"/>
    </row>
    <row r="698" ht="15.75" customHeight="1">
      <c r="A698" s="254"/>
      <c r="B698" s="255"/>
      <c r="C698" s="255"/>
      <c r="D698" s="255"/>
      <c r="E698" s="255"/>
      <c r="F698" s="255"/>
      <c r="G698" s="255"/>
      <c r="H698" s="255"/>
      <c r="I698" s="255"/>
      <c r="J698" s="254"/>
      <c r="K698" s="255"/>
      <c r="L698" s="255"/>
      <c r="M698" s="255"/>
      <c r="N698" s="256"/>
      <c r="O698" s="255"/>
      <c r="P698" s="255"/>
      <c r="Q698" s="257"/>
      <c r="R698" s="255"/>
      <c r="S698" s="255"/>
      <c r="T698" s="257"/>
      <c r="U698" s="257"/>
      <c r="V698" s="256"/>
      <c r="W698" s="257"/>
      <c r="X698" s="157"/>
      <c r="Y698" s="257"/>
      <c r="Z698" s="257"/>
      <c r="AA698" s="257"/>
      <c r="AB698" s="257"/>
      <c r="AC698" s="257"/>
      <c r="AD698" s="254"/>
      <c r="AE698" s="164"/>
    </row>
    <row r="699" ht="15.75" customHeight="1">
      <c r="A699" s="254"/>
      <c r="B699" s="255"/>
      <c r="C699" s="255"/>
      <c r="D699" s="255"/>
      <c r="E699" s="255"/>
      <c r="F699" s="255"/>
      <c r="G699" s="255"/>
      <c r="H699" s="255"/>
      <c r="I699" s="255"/>
      <c r="J699" s="254"/>
      <c r="K699" s="255"/>
      <c r="L699" s="255"/>
      <c r="M699" s="255"/>
      <c r="N699" s="256"/>
      <c r="O699" s="255"/>
      <c r="P699" s="255"/>
      <c r="Q699" s="257"/>
      <c r="R699" s="255"/>
      <c r="S699" s="255"/>
      <c r="T699" s="257"/>
      <c r="U699" s="257"/>
      <c r="V699" s="256"/>
      <c r="W699" s="257"/>
      <c r="X699" s="157"/>
      <c r="Y699" s="257"/>
      <c r="Z699" s="257"/>
      <c r="AA699" s="257"/>
      <c r="AB699" s="257"/>
      <c r="AC699" s="257"/>
      <c r="AD699" s="254"/>
      <c r="AE699" s="164"/>
    </row>
    <row r="700" ht="15.75" customHeight="1">
      <c r="A700" s="254"/>
      <c r="B700" s="255"/>
      <c r="C700" s="255"/>
      <c r="D700" s="255"/>
      <c r="E700" s="255"/>
      <c r="F700" s="255"/>
      <c r="G700" s="255"/>
      <c r="H700" s="255"/>
      <c r="I700" s="255"/>
      <c r="J700" s="254"/>
      <c r="K700" s="255"/>
      <c r="L700" s="255"/>
      <c r="M700" s="255"/>
      <c r="N700" s="256"/>
      <c r="O700" s="255"/>
      <c r="P700" s="255"/>
      <c r="Q700" s="257"/>
      <c r="R700" s="255"/>
      <c r="S700" s="255"/>
      <c r="T700" s="257"/>
      <c r="U700" s="257"/>
      <c r="V700" s="256"/>
      <c r="W700" s="257"/>
      <c r="X700" s="157"/>
      <c r="Y700" s="257"/>
      <c r="Z700" s="257"/>
      <c r="AA700" s="257"/>
      <c r="AB700" s="257"/>
      <c r="AC700" s="257"/>
      <c r="AD700" s="254"/>
      <c r="AE700" s="164"/>
    </row>
    <row r="701" ht="15.75" customHeight="1">
      <c r="A701" s="254"/>
      <c r="B701" s="255"/>
      <c r="C701" s="255"/>
      <c r="D701" s="255"/>
      <c r="E701" s="255"/>
      <c r="F701" s="255"/>
      <c r="G701" s="255"/>
      <c r="H701" s="255"/>
      <c r="I701" s="255"/>
      <c r="J701" s="254"/>
      <c r="K701" s="255"/>
      <c r="L701" s="255"/>
      <c r="M701" s="255"/>
      <c r="N701" s="256"/>
      <c r="O701" s="255"/>
      <c r="P701" s="255"/>
      <c r="Q701" s="257"/>
      <c r="R701" s="255"/>
      <c r="S701" s="255"/>
      <c r="T701" s="257"/>
      <c r="U701" s="257"/>
      <c r="V701" s="256"/>
      <c r="W701" s="257"/>
      <c r="X701" s="157"/>
      <c r="Y701" s="257"/>
      <c r="Z701" s="257"/>
      <c r="AA701" s="257"/>
      <c r="AB701" s="257"/>
      <c r="AC701" s="257"/>
      <c r="AD701" s="254"/>
      <c r="AE701" s="164"/>
    </row>
    <row r="702" ht="15.75" customHeight="1">
      <c r="A702" s="254"/>
      <c r="B702" s="255"/>
      <c r="C702" s="255"/>
      <c r="D702" s="255"/>
      <c r="E702" s="255"/>
      <c r="F702" s="255"/>
      <c r="G702" s="255"/>
      <c r="H702" s="255"/>
      <c r="I702" s="255"/>
      <c r="J702" s="254"/>
      <c r="K702" s="255"/>
      <c r="L702" s="255"/>
      <c r="M702" s="255"/>
      <c r="N702" s="256"/>
      <c r="O702" s="255"/>
      <c r="P702" s="255"/>
      <c r="Q702" s="257"/>
      <c r="R702" s="255"/>
      <c r="S702" s="255"/>
      <c r="T702" s="257"/>
      <c r="U702" s="257"/>
      <c r="V702" s="256"/>
      <c r="W702" s="257"/>
      <c r="X702" s="157"/>
      <c r="Y702" s="257"/>
      <c r="Z702" s="257"/>
      <c r="AA702" s="257"/>
      <c r="AB702" s="257"/>
      <c r="AC702" s="257"/>
      <c r="AD702" s="254"/>
      <c r="AE702" s="164"/>
    </row>
    <row r="703" ht="15.75" customHeight="1">
      <c r="A703" s="254"/>
      <c r="B703" s="255"/>
      <c r="C703" s="255"/>
      <c r="D703" s="255"/>
      <c r="E703" s="255"/>
      <c r="F703" s="255"/>
      <c r="G703" s="255"/>
      <c r="H703" s="255"/>
      <c r="I703" s="255"/>
      <c r="J703" s="254"/>
      <c r="K703" s="255"/>
      <c r="L703" s="255"/>
      <c r="M703" s="255"/>
      <c r="N703" s="256"/>
      <c r="O703" s="255"/>
      <c r="P703" s="255"/>
      <c r="Q703" s="257"/>
      <c r="R703" s="255"/>
      <c r="S703" s="255"/>
      <c r="T703" s="257"/>
      <c r="U703" s="257"/>
      <c r="V703" s="256"/>
      <c r="W703" s="257"/>
      <c r="X703" s="157"/>
      <c r="Y703" s="257"/>
      <c r="Z703" s="257"/>
      <c r="AA703" s="257"/>
      <c r="AB703" s="257"/>
      <c r="AC703" s="257"/>
      <c r="AD703" s="254"/>
      <c r="AE703" s="164"/>
    </row>
    <row r="704" ht="15.75" customHeight="1">
      <c r="A704" s="254"/>
      <c r="B704" s="255"/>
      <c r="C704" s="255"/>
      <c r="D704" s="255"/>
      <c r="E704" s="255"/>
      <c r="F704" s="255"/>
      <c r="G704" s="255"/>
      <c r="H704" s="255"/>
      <c r="I704" s="255"/>
      <c r="J704" s="254"/>
      <c r="K704" s="255"/>
      <c r="L704" s="255"/>
      <c r="M704" s="255"/>
      <c r="N704" s="256"/>
      <c r="O704" s="255"/>
      <c r="P704" s="255"/>
      <c r="Q704" s="257"/>
      <c r="R704" s="255"/>
      <c r="S704" s="255"/>
      <c r="T704" s="257"/>
      <c r="U704" s="257"/>
      <c r="V704" s="256"/>
      <c r="W704" s="257"/>
      <c r="X704" s="157"/>
      <c r="Y704" s="257"/>
      <c r="Z704" s="257"/>
      <c r="AA704" s="257"/>
      <c r="AB704" s="257"/>
      <c r="AC704" s="257"/>
      <c r="AD704" s="254"/>
      <c r="AE704" s="164"/>
    </row>
    <row r="705" ht="15.75" customHeight="1">
      <c r="A705" s="254"/>
      <c r="B705" s="255"/>
      <c r="C705" s="255"/>
      <c r="D705" s="255"/>
      <c r="E705" s="255"/>
      <c r="F705" s="255"/>
      <c r="G705" s="255"/>
      <c r="H705" s="255"/>
      <c r="I705" s="255"/>
      <c r="J705" s="254"/>
      <c r="K705" s="255"/>
      <c r="L705" s="255"/>
      <c r="M705" s="255"/>
      <c r="N705" s="256"/>
      <c r="O705" s="255"/>
      <c r="P705" s="255"/>
      <c r="Q705" s="257"/>
      <c r="R705" s="255"/>
      <c r="S705" s="255"/>
      <c r="T705" s="257"/>
      <c r="U705" s="257"/>
      <c r="V705" s="256"/>
      <c r="W705" s="257"/>
      <c r="X705" s="157"/>
      <c r="Y705" s="257"/>
      <c r="Z705" s="257"/>
      <c r="AA705" s="257"/>
      <c r="AB705" s="257"/>
      <c r="AC705" s="257"/>
      <c r="AD705" s="254"/>
      <c r="AE705" s="164"/>
    </row>
    <row r="706" ht="15.75" customHeight="1">
      <c r="A706" s="254"/>
      <c r="B706" s="255"/>
      <c r="C706" s="255"/>
      <c r="D706" s="255"/>
      <c r="E706" s="255"/>
      <c r="F706" s="255"/>
      <c r="G706" s="255"/>
      <c r="H706" s="255"/>
      <c r="I706" s="255"/>
      <c r="J706" s="254"/>
      <c r="K706" s="255"/>
      <c r="L706" s="255"/>
      <c r="M706" s="255"/>
      <c r="N706" s="256"/>
      <c r="O706" s="255"/>
      <c r="P706" s="255"/>
      <c r="Q706" s="257"/>
      <c r="R706" s="255"/>
      <c r="S706" s="255"/>
      <c r="T706" s="257"/>
      <c r="U706" s="257"/>
      <c r="V706" s="256"/>
      <c r="W706" s="257"/>
      <c r="X706" s="157"/>
      <c r="Y706" s="257"/>
      <c r="Z706" s="257"/>
      <c r="AA706" s="257"/>
      <c r="AB706" s="257"/>
      <c r="AC706" s="257"/>
      <c r="AD706" s="254"/>
      <c r="AE706" s="164"/>
    </row>
    <row r="707" ht="15.75" customHeight="1">
      <c r="A707" s="254"/>
      <c r="B707" s="255"/>
      <c r="C707" s="255"/>
      <c r="D707" s="255"/>
      <c r="E707" s="255"/>
      <c r="F707" s="255"/>
      <c r="G707" s="255"/>
      <c r="H707" s="255"/>
      <c r="I707" s="255"/>
      <c r="J707" s="254"/>
      <c r="K707" s="255"/>
      <c r="L707" s="255"/>
      <c r="M707" s="255"/>
      <c r="N707" s="256"/>
      <c r="O707" s="255"/>
      <c r="P707" s="255"/>
      <c r="Q707" s="257"/>
      <c r="R707" s="255"/>
      <c r="S707" s="255"/>
      <c r="T707" s="257"/>
      <c r="U707" s="257"/>
      <c r="V707" s="256"/>
      <c r="W707" s="257"/>
      <c r="X707" s="157"/>
      <c r="Y707" s="257"/>
      <c r="Z707" s="257"/>
      <c r="AA707" s="257"/>
      <c r="AB707" s="257"/>
      <c r="AC707" s="257"/>
      <c r="AD707" s="254"/>
      <c r="AE707" s="164"/>
    </row>
    <row r="708" ht="15.75" customHeight="1">
      <c r="A708" s="254"/>
      <c r="B708" s="255"/>
      <c r="C708" s="255"/>
      <c r="D708" s="255"/>
      <c r="E708" s="255"/>
      <c r="F708" s="255"/>
      <c r="G708" s="255"/>
      <c r="H708" s="255"/>
      <c r="I708" s="255"/>
      <c r="J708" s="254"/>
      <c r="K708" s="255"/>
      <c r="L708" s="255"/>
      <c r="M708" s="255"/>
      <c r="N708" s="256"/>
      <c r="O708" s="255"/>
      <c r="P708" s="255"/>
      <c r="Q708" s="257"/>
      <c r="R708" s="255"/>
      <c r="S708" s="255"/>
      <c r="T708" s="257"/>
      <c r="U708" s="257"/>
      <c r="V708" s="256"/>
      <c r="W708" s="257"/>
      <c r="X708" s="157"/>
      <c r="Y708" s="257"/>
      <c r="Z708" s="257"/>
      <c r="AA708" s="257"/>
      <c r="AB708" s="257"/>
      <c r="AC708" s="257"/>
      <c r="AD708" s="254"/>
      <c r="AE708" s="164"/>
    </row>
    <row r="709" ht="15.75" customHeight="1">
      <c r="A709" s="254"/>
      <c r="B709" s="255"/>
      <c r="C709" s="255"/>
      <c r="D709" s="255"/>
      <c r="E709" s="255"/>
      <c r="F709" s="255"/>
      <c r="G709" s="255"/>
      <c r="H709" s="255"/>
      <c r="I709" s="255"/>
      <c r="J709" s="254"/>
      <c r="K709" s="255"/>
      <c r="L709" s="255"/>
      <c r="M709" s="255"/>
      <c r="N709" s="256"/>
      <c r="O709" s="255"/>
      <c r="P709" s="255"/>
      <c r="Q709" s="257"/>
      <c r="R709" s="255"/>
      <c r="S709" s="255"/>
      <c r="T709" s="257"/>
      <c r="U709" s="257"/>
      <c r="V709" s="256"/>
      <c r="W709" s="257"/>
      <c r="X709" s="157"/>
      <c r="Y709" s="257"/>
      <c r="Z709" s="257"/>
      <c r="AA709" s="257"/>
      <c r="AB709" s="257"/>
      <c r="AC709" s="257"/>
      <c r="AD709" s="254"/>
      <c r="AE709" s="164"/>
    </row>
    <row r="710" ht="15.75" customHeight="1">
      <c r="A710" s="254"/>
      <c r="B710" s="255"/>
      <c r="C710" s="255"/>
      <c r="D710" s="255"/>
      <c r="E710" s="255"/>
      <c r="F710" s="255"/>
      <c r="G710" s="255"/>
      <c r="H710" s="255"/>
      <c r="I710" s="255"/>
      <c r="J710" s="254"/>
      <c r="K710" s="255"/>
      <c r="L710" s="255"/>
      <c r="M710" s="255"/>
      <c r="N710" s="256"/>
      <c r="O710" s="255"/>
      <c r="P710" s="255"/>
      <c r="Q710" s="257"/>
      <c r="R710" s="255"/>
      <c r="S710" s="255"/>
      <c r="T710" s="257"/>
      <c r="U710" s="257"/>
      <c r="V710" s="256"/>
      <c r="W710" s="257"/>
      <c r="X710" s="157"/>
      <c r="Y710" s="257"/>
      <c r="Z710" s="257"/>
      <c r="AA710" s="257"/>
      <c r="AB710" s="257"/>
      <c r="AC710" s="257"/>
      <c r="AD710" s="254"/>
      <c r="AE710" s="164"/>
    </row>
    <row r="711" ht="15.75" customHeight="1">
      <c r="A711" s="254"/>
      <c r="B711" s="255"/>
      <c r="C711" s="255"/>
      <c r="D711" s="255"/>
      <c r="E711" s="255"/>
      <c r="F711" s="255"/>
      <c r="G711" s="255"/>
      <c r="H711" s="255"/>
      <c r="I711" s="255"/>
      <c r="J711" s="254"/>
      <c r="K711" s="255"/>
      <c r="L711" s="255"/>
      <c r="M711" s="255"/>
      <c r="N711" s="256"/>
      <c r="O711" s="255"/>
      <c r="P711" s="255"/>
      <c r="Q711" s="257"/>
      <c r="R711" s="255"/>
      <c r="S711" s="255"/>
      <c r="T711" s="257"/>
      <c r="U711" s="257"/>
      <c r="V711" s="256"/>
      <c r="W711" s="257"/>
      <c r="X711" s="157"/>
      <c r="Y711" s="257"/>
      <c r="Z711" s="257"/>
      <c r="AA711" s="257"/>
      <c r="AB711" s="257"/>
      <c r="AC711" s="257"/>
      <c r="AD711" s="254"/>
      <c r="AE711" s="164"/>
    </row>
    <row r="712" ht="15.75" customHeight="1">
      <c r="A712" s="254"/>
      <c r="B712" s="255"/>
      <c r="C712" s="255"/>
      <c r="D712" s="255"/>
      <c r="E712" s="255"/>
      <c r="F712" s="255"/>
      <c r="G712" s="255"/>
      <c r="H712" s="255"/>
      <c r="I712" s="255"/>
      <c r="J712" s="254"/>
      <c r="K712" s="255"/>
      <c r="L712" s="255"/>
      <c r="M712" s="255"/>
      <c r="N712" s="256"/>
      <c r="O712" s="255"/>
      <c r="P712" s="255"/>
      <c r="Q712" s="257"/>
      <c r="R712" s="255"/>
      <c r="S712" s="255"/>
      <c r="T712" s="257"/>
      <c r="U712" s="257"/>
      <c r="V712" s="256"/>
      <c r="W712" s="257"/>
      <c r="X712" s="157"/>
      <c r="Y712" s="257"/>
      <c r="Z712" s="257"/>
      <c r="AA712" s="257"/>
      <c r="AB712" s="257"/>
      <c r="AC712" s="257"/>
      <c r="AD712" s="254"/>
      <c r="AE712" s="164"/>
    </row>
    <row r="713" ht="15.75" customHeight="1">
      <c r="A713" s="254"/>
      <c r="B713" s="255"/>
      <c r="C713" s="255"/>
      <c r="D713" s="255"/>
      <c r="E713" s="255"/>
      <c r="F713" s="255"/>
      <c r="G713" s="255"/>
      <c r="H713" s="255"/>
      <c r="I713" s="255"/>
      <c r="J713" s="254"/>
      <c r="K713" s="255"/>
      <c r="L713" s="255"/>
      <c r="M713" s="255"/>
      <c r="N713" s="256"/>
      <c r="O713" s="255"/>
      <c r="P713" s="255"/>
      <c r="Q713" s="257"/>
      <c r="R713" s="255"/>
      <c r="S713" s="255"/>
      <c r="T713" s="257"/>
      <c r="U713" s="257"/>
      <c r="V713" s="256"/>
      <c r="W713" s="257"/>
      <c r="X713" s="157"/>
      <c r="Y713" s="257"/>
      <c r="Z713" s="257"/>
      <c r="AA713" s="257"/>
      <c r="AB713" s="257"/>
      <c r="AC713" s="257"/>
      <c r="AD713" s="254"/>
      <c r="AE713" s="164"/>
    </row>
    <row r="714" ht="15.75" customHeight="1">
      <c r="A714" s="254"/>
      <c r="B714" s="255"/>
      <c r="C714" s="255"/>
      <c r="D714" s="255"/>
      <c r="E714" s="255"/>
      <c r="F714" s="255"/>
      <c r="G714" s="255"/>
      <c r="H714" s="255"/>
      <c r="I714" s="255"/>
      <c r="J714" s="254"/>
      <c r="K714" s="255"/>
      <c r="L714" s="255"/>
      <c r="M714" s="255"/>
      <c r="N714" s="256"/>
      <c r="O714" s="255"/>
      <c r="P714" s="255"/>
      <c r="Q714" s="257"/>
      <c r="R714" s="255"/>
      <c r="S714" s="255"/>
      <c r="T714" s="257"/>
      <c r="U714" s="257"/>
      <c r="V714" s="256"/>
      <c r="W714" s="257"/>
      <c r="X714" s="157"/>
      <c r="Y714" s="257"/>
      <c r="Z714" s="257"/>
      <c r="AA714" s="257"/>
      <c r="AB714" s="257"/>
      <c r="AC714" s="257"/>
      <c r="AD714" s="254"/>
      <c r="AE714" s="164"/>
    </row>
    <row r="715" ht="15.75" customHeight="1">
      <c r="A715" s="254"/>
      <c r="B715" s="255"/>
      <c r="C715" s="255"/>
      <c r="D715" s="255"/>
      <c r="E715" s="255"/>
      <c r="F715" s="255"/>
      <c r="G715" s="255"/>
      <c r="H715" s="255"/>
      <c r="I715" s="255"/>
      <c r="J715" s="254"/>
      <c r="K715" s="255"/>
      <c r="L715" s="255"/>
      <c r="M715" s="255"/>
      <c r="N715" s="256"/>
      <c r="O715" s="255"/>
      <c r="P715" s="255"/>
      <c r="Q715" s="257"/>
      <c r="R715" s="255"/>
      <c r="S715" s="255"/>
      <c r="T715" s="257"/>
      <c r="U715" s="257"/>
      <c r="V715" s="256"/>
      <c r="W715" s="257"/>
      <c r="X715" s="157"/>
      <c r="Y715" s="257"/>
      <c r="Z715" s="257"/>
      <c r="AA715" s="257"/>
      <c r="AB715" s="257"/>
      <c r="AC715" s="257"/>
      <c r="AD715" s="254"/>
      <c r="AE715" s="164"/>
    </row>
    <row r="716" ht="15.75" customHeight="1">
      <c r="A716" s="254"/>
      <c r="B716" s="255"/>
      <c r="C716" s="255"/>
      <c r="D716" s="255"/>
      <c r="E716" s="255"/>
      <c r="F716" s="255"/>
      <c r="G716" s="255"/>
      <c r="H716" s="255"/>
      <c r="I716" s="255"/>
      <c r="J716" s="254"/>
      <c r="K716" s="255"/>
      <c r="L716" s="255"/>
      <c r="M716" s="255"/>
      <c r="N716" s="256"/>
      <c r="O716" s="255"/>
      <c r="P716" s="255"/>
      <c r="Q716" s="257"/>
      <c r="R716" s="255"/>
      <c r="S716" s="255"/>
      <c r="T716" s="257"/>
      <c r="U716" s="257"/>
      <c r="V716" s="256"/>
      <c r="W716" s="257"/>
      <c r="X716" s="157"/>
      <c r="Y716" s="257"/>
      <c r="Z716" s="257"/>
      <c r="AA716" s="257"/>
      <c r="AB716" s="257"/>
      <c r="AC716" s="257"/>
      <c r="AD716" s="254"/>
      <c r="AE716" s="164"/>
    </row>
    <row r="717" ht="15.75" customHeight="1">
      <c r="A717" s="254"/>
      <c r="B717" s="255"/>
      <c r="C717" s="255"/>
      <c r="D717" s="255"/>
      <c r="E717" s="255"/>
      <c r="F717" s="255"/>
      <c r="G717" s="255"/>
      <c r="H717" s="255"/>
      <c r="I717" s="255"/>
      <c r="J717" s="254"/>
      <c r="K717" s="255"/>
      <c r="L717" s="255"/>
      <c r="M717" s="255"/>
      <c r="N717" s="256"/>
      <c r="O717" s="255"/>
      <c r="P717" s="255"/>
      <c r="Q717" s="257"/>
      <c r="R717" s="255"/>
      <c r="S717" s="255"/>
      <c r="T717" s="257"/>
      <c r="U717" s="257"/>
      <c r="V717" s="256"/>
      <c r="W717" s="257"/>
      <c r="X717" s="157"/>
      <c r="Y717" s="257"/>
      <c r="Z717" s="257"/>
      <c r="AA717" s="257"/>
      <c r="AB717" s="257"/>
      <c r="AC717" s="257"/>
      <c r="AD717" s="254"/>
      <c r="AE717" s="164"/>
    </row>
    <row r="718" ht="15.75" customHeight="1">
      <c r="A718" s="254"/>
      <c r="B718" s="255"/>
      <c r="C718" s="255"/>
      <c r="D718" s="255"/>
      <c r="E718" s="255"/>
      <c r="F718" s="255"/>
      <c r="G718" s="255"/>
      <c r="H718" s="255"/>
      <c r="I718" s="255"/>
      <c r="J718" s="254"/>
      <c r="K718" s="255"/>
      <c r="L718" s="255"/>
      <c r="M718" s="255"/>
      <c r="N718" s="256"/>
      <c r="O718" s="255"/>
      <c r="P718" s="255"/>
      <c r="Q718" s="257"/>
      <c r="R718" s="255"/>
      <c r="S718" s="255"/>
      <c r="T718" s="257"/>
      <c r="U718" s="257"/>
      <c r="V718" s="256"/>
      <c r="W718" s="257"/>
      <c r="X718" s="157"/>
      <c r="Y718" s="257"/>
      <c r="Z718" s="257"/>
      <c r="AA718" s="257"/>
      <c r="AB718" s="257"/>
      <c r="AC718" s="257"/>
      <c r="AD718" s="254"/>
      <c r="AE718" s="164"/>
    </row>
    <row r="719" ht="15.75" customHeight="1">
      <c r="A719" s="254"/>
      <c r="B719" s="255"/>
      <c r="C719" s="255"/>
      <c r="D719" s="255"/>
      <c r="E719" s="255"/>
      <c r="F719" s="255"/>
      <c r="G719" s="255"/>
      <c r="H719" s="255"/>
      <c r="I719" s="255"/>
      <c r="J719" s="254"/>
      <c r="K719" s="255"/>
      <c r="L719" s="255"/>
      <c r="M719" s="255"/>
      <c r="N719" s="256"/>
      <c r="O719" s="255"/>
      <c r="P719" s="255"/>
      <c r="Q719" s="257"/>
      <c r="R719" s="255"/>
      <c r="S719" s="255"/>
      <c r="T719" s="257"/>
      <c r="U719" s="257"/>
      <c r="V719" s="256"/>
      <c r="W719" s="257"/>
      <c r="X719" s="157"/>
      <c r="Y719" s="257"/>
      <c r="Z719" s="257"/>
      <c r="AA719" s="257"/>
      <c r="AB719" s="257"/>
      <c r="AC719" s="257"/>
      <c r="AD719" s="254"/>
      <c r="AE719" s="164"/>
    </row>
    <row r="720" ht="15.75" customHeight="1">
      <c r="A720" s="254"/>
      <c r="B720" s="255"/>
      <c r="C720" s="255"/>
      <c r="D720" s="255"/>
      <c r="E720" s="255"/>
      <c r="F720" s="255"/>
      <c r="G720" s="255"/>
      <c r="H720" s="255"/>
      <c r="I720" s="255"/>
      <c r="J720" s="254"/>
      <c r="K720" s="255"/>
      <c r="L720" s="255"/>
      <c r="M720" s="255"/>
      <c r="N720" s="256"/>
      <c r="O720" s="255"/>
      <c r="P720" s="255"/>
      <c r="Q720" s="257"/>
      <c r="R720" s="255"/>
      <c r="S720" s="255"/>
      <c r="T720" s="257"/>
      <c r="U720" s="257"/>
      <c r="V720" s="256"/>
      <c r="W720" s="257"/>
      <c r="X720" s="157"/>
      <c r="Y720" s="257"/>
      <c r="Z720" s="257"/>
      <c r="AA720" s="257"/>
      <c r="AB720" s="257"/>
      <c r="AC720" s="257"/>
      <c r="AD720" s="254"/>
      <c r="AE720" s="164"/>
    </row>
    <row r="721" ht="15.75" customHeight="1">
      <c r="A721" s="254"/>
      <c r="B721" s="255"/>
      <c r="C721" s="255"/>
      <c r="D721" s="255"/>
      <c r="E721" s="255"/>
      <c r="F721" s="255"/>
      <c r="G721" s="255"/>
      <c r="H721" s="255"/>
      <c r="I721" s="255"/>
      <c r="J721" s="254"/>
      <c r="K721" s="255"/>
      <c r="L721" s="255"/>
      <c r="M721" s="255"/>
      <c r="N721" s="256"/>
      <c r="O721" s="255"/>
      <c r="P721" s="255"/>
      <c r="Q721" s="257"/>
      <c r="R721" s="255"/>
      <c r="S721" s="255"/>
      <c r="T721" s="257"/>
      <c r="U721" s="257"/>
      <c r="V721" s="256"/>
      <c r="W721" s="257"/>
      <c r="X721" s="157"/>
      <c r="Y721" s="257"/>
      <c r="Z721" s="257"/>
      <c r="AA721" s="257"/>
      <c r="AB721" s="257"/>
      <c r="AC721" s="257"/>
      <c r="AD721" s="254"/>
      <c r="AE721" s="164"/>
    </row>
    <row r="722" ht="15.75" customHeight="1">
      <c r="A722" s="254"/>
      <c r="B722" s="255"/>
      <c r="C722" s="255"/>
      <c r="D722" s="255"/>
      <c r="E722" s="255"/>
      <c r="F722" s="255"/>
      <c r="G722" s="255"/>
      <c r="H722" s="255"/>
      <c r="I722" s="255"/>
      <c r="J722" s="254"/>
      <c r="K722" s="255"/>
      <c r="L722" s="255"/>
      <c r="M722" s="255"/>
      <c r="N722" s="256"/>
      <c r="O722" s="255"/>
      <c r="P722" s="255"/>
      <c r="Q722" s="257"/>
      <c r="R722" s="255"/>
      <c r="S722" s="255"/>
      <c r="T722" s="257"/>
      <c r="U722" s="257"/>
      <c r="V722" s="256"/>
      <c r="W722" s="257"/>
      <c r="X722" s="157"/>
      <c r="Y722" s="257"/>
      <c r="Z722" s="257"/>
      <c r="AA722" s="257"/>
      <c r="AB722" s="257"/>
      <c r="AC722" s="257"/>
      <c r="AD722" s="254"/>
      <c r="AE722" s="164"/>
    </row>
    <row r="723" ht="15.75" customHeight="1">
      <c r="A723" s="254"/>
      <c r="B723" s="255"/>
      <c r="C723" s="255"/>
      <c r="D723" s="255"/>
      <c r="E723" s="255"/>
      <c r="F723" s="255"/>
      <c r="G723" s="255"/>
      <c r="H723" s="255"/>
      <c r="I723" s="255"/>
      <c r="J723" s="254"/>
      <c r="K723" s="255"/>
      <c r="L723" s="255"/>
      <c r="M723" s="255"/>
      <c r="N723" s="256"/>
      <c r="O723" s="255"/>
      <c r="P723" s="255"/>
      <c r="Q723" s="257"/>
      <c r="R723" s="255"/>
      <c r="S723" s="255"/>
      <c r="T723" s="257"/>
      <c r="U723" s="257"/>
      <c r="V723" s="256"/>
      <c r="W723" s="257"/>
      <c r="X723" s="157"/>
      <c r="Y723" s="257"/>
      <c r="Z723" s="257"/>
      <c r="AA723" s="257"/>
      <c r="AB723" s="257"/>
      <c r="AC723" s="257"/>
      <c r="AD723" s="254"/>
      <c r="AE723" s="164"/>
    </row>
    <row r="724" ht="15.75" customHeight="1">
      <c r="A724" s="254"/>
      <c r="B724" s="255"/>
      <c r="C724" s="255"/>
      <c r="D724" s="255"/>
      <c r="E724" s="255"/>
      <c r="F724" s="255"/>
      <c r="G724" s="255"/>
      <c r="H724" s="255"/>
      <c r="I724" s="255"/>
      <c r="J724" s="254"/>
      <c r="K724" s="255"/>
      <c r="L724" s="255"/>
      <c r="M724" s="255"/>
      <c r="N724" s="256"/>
      <c r="O724" s="255"/>
      <c r="P724" s="255"/>
      <c r="Q724" s="257"/>
      <c r="R724" s="255"/>
      <c r="S724" s="255"/>
      <c r="T724" s="257"/>
      <c r="U724" s="257"/>
      <c r="V724" s="256"/>
      <c r="W724" s="257"/>
      <c r="X724" s="157"/>
      <c r="Y724" s="257"/>
      <c r="Z724" s="257"/>
      <c r="AA724" s="257"/>
      <c r="AB724" s="257"/>
      <c r="AC724" s="257"/>
      <c r="AD724" s="254"/>
      <c r="AE724" s="164"/>
    </row>
    <row r="725" ht="15.75" customHeight="1">
      <c r="A725" s="254"/>
      <c r="B725" s="255"/>
      <c r="C725" s="255"/>
      <c r="D725" s="255"/>
      <c r="E725" s="255"/>
      <c r="F725" s="255"/>
      <c r="G725" s="255"/>
      <c r="H725" s="255"/>
      <c r="I725" s="255"/>
      <c r="J725" s="254"/>
      <c r="K725" s="255"/>
      <c r="L725" s="255"/>
      <c r="M725" s="255"/>
      <c r="N725" s="256"/>
      <c r="O725" s="255"/>
      <c r="P725" s="255"/>
      <c r="Q725" s="257"/>
      <c r="R725" s="255"/>
      <c r="S725" s="255"/>
      <c r="T725" s="257"/>
      <c r="U725" s="257"/>
      <c r="V725" s="256"/>
      <c r="W725" s="257"/>
      <c r="X725" s="157"/>
      <c r="Y725" s="257"/>
      <c r="Z725" s="257"/>
      <c r="AA725" s="257"/>
      <c r="AB725" s="257"/>
      <c r="AC725" s="257"/>
      <c r="AD725" s="254"/>
      <c r="AE725" s="164"/>
    </row>
    <row r="726" ht="15.75" customHeight="1">
      <c r="A726" s="254"/>
      <c r="B726" s="255"/>
      <c r="C726" s="255"/>
      <c r="D726" s="255"/>
      <c r="E726" s="255"/>
      <c r="F726" s="255"/>
      <c r="G726" s="255"/>
      <c r="H726" s="255"/>
      <c r="I726" s="255"/>
      <c r="J726" s="254"/>
      <c r="K726" s="255"/>
      <c r="L726" s="255"/>
      <c r="M726" s="255"/>
      <c r="N726" s="256"/>
      <c r="O726" s="255"/>
      <c r="P726" s="255"/>
      <c r="Q726" s="257"/>
      <c r="R726" s="255"/>
      <c r="S726" s="255"/>
      <c r="T726" s="257"/>
      <c r="U726" s="257"/>
      <c r="V726" s="256"/>
      <c r="W726" s="257"/>
      <c r="X726" s="157"/>
      <c r="Y726" s="257"/>
      <c r="Z726" s="257"/>
      <c r="AA726" s="257"/>
      <c r="AB726" s="257"/>
      <c r="AC726" s="257"/>
      <c r="AD726" s="254"/>
      <c r="AE726" s="164"/>
    </row>
    <row r="727" ht="15.75" customHeight="1">
      <c r="A727" s="254"/>
      <c r="B727" s="255"/>
      <c r="C727" s="255"/>
      <c r="D727" s="255"/>
      <c r="E727" s="255"/>
      <c r="F727" s="255"/>
      <c r="G727" s="255"/>
      <c r="H727" s="255"/>
      <c r="I727" s="255"/>
      <c r="J727" s="254"/>
      <c r="K727" s="255"/>
      <c r="L727" s="255"/>
      <c r="M727" s="255"/>
      <c r="N727" s="256"/>
      <c r="O727" s="255"/>
      <c r="P727" s="255"/>
      <c r="Q727" s="257"/>
      <c r="R727" s="255"/>
      <c r="S727" s="255"/>
      <c r="T727" s="257"/>
      <c r="U727" s="257"/>
      <c r="V727" s="256"/>
      <c r="W727" s="257"/>
      <c r="X727" s="157"/>
      <c r="Y727" s="257"/>
      <c r="Z727" s="257"/>
      <c r="AA727" s="257"/>
      <c r="AB727" s="257"/>
      <c r="AC727" s="257"/>
      <c r="AD727" s="254"/>
      <c r="AE727" s="164"/>
    </row>
    <row r="728" ht="15.75" customHeight="1">
      <c r="A728" s="254"/>
      <c r="B728" s="255"/>
      <c r="C728" s="255"/>
      <c r="D728" s="255"/>
      <c r="E728" s="255"/>
      <c r="F728" s="255"/>
      <c r="G728" s="255"/>
      <c r="H728" s="255"/>
      <c r="I728" s="255"/>
      <c r="J728" s="254"/>
      <c r="K728" s="255"/>
      <c r="L728" s="255"/>
      <c r="M728" s="255"/>
      <c r="N728" s="256"/>
      <c r="O728" s="255"/>
      <c r="P728" s="255"/>
      <c r="Q728" s="257"/>
      <c r="R728" s="255"/>
      <c r="S728" s="255"/>
      <c r="T728" s="257"/>
      <c r="U728" s="257"/>
      <c r="V728" s="256"/>
      <c r="W728" s="257"/>
      <c r="X728" s="157"/>
      <c r="Y728" s="257"/>
      <c r="Z728" s="257"/>
      <c r="AA728" s="257"/>
      <c r="AB728" s="257"/>
      <c r="AC728" s="257"/>
      <c r="AD728" s="254"/>
      <c r="AE728" s="164"/>
    </row>
    <row r="729" ht="15.75" customHeight="1">
      <c r="A729" s="254"/>
      <c r="B729" s="255"/>
      <c r="C729" s="255"/>
      <c r="D729" s="255"/>
      <c r="E729" s="255"/>
      <c r="F729" s="255"/>
      <c r="G729" s="255"/>
      <c r="H729" s="255"/>
      <c r="I729" s="255"/>
      <c r="J729" s="254"/>
      <c r="K729" s="255"/>
      <c r="L729" s="255"/>
      <c r="M729" s="255"/>
      <c r="N729" s="256"/>
      <c r="O729" s="255"/>
      <c r="P729" s="255"/>
      <c r="Q729" s="257"/>
      <c r="R729" s="255"/>
      <c r="S729" s="255"/>
      <c r="T729" s="257"/>
      <c r="U729" s="257"/>
      <c r="V729" s="256"/>
      <c r="W729" s="257"/>
      <c r="X729" s="157"/>
      <c r="Y729" s="257"/>
      <c r="Z729" s="257"/>
      <c r="AA729" s="257"/>
      <c r="AB729" s="257"/>
      <c r="AC729" s="257"/>
      <c r="AD729" s="254"/>
      <c r="AE729" s="164"/>
    </row>
    <row r="730" ht="15.75" customHeight="1">
      <c r="A730" s="254"/>
      <c r="B730" s="255"/>
      <c r="C730" s="255"/>
      <c r="D730" s="255"/>
      <c r="E730" s="255"/>
      <c r="F730" s="255"/>
      <c r="G730" s="255"/>
      <c r="H730" s="255"/>
      <c r="I730" s="255"/>
      <c r="J730" s="254"/>
      <c r="K730" s="255"/>
      <c r="L730" s="255"/>
      <c r="M730" s="255"/>
      <c r="N730" s="256"/>
      <c r="O730" s="255"/>
      <c r="P730" s="255"/>
      <c r="Q730" s="257"/>
      <c r="R730" s="255"/>
      <c r="S730" s="255"/>
      <c r="T730" s="257"/>
      <c r="U730" s="257"/>
      <c r="V730" s="256"/>
      <c r="W730" s="257"/>
      <c r="X730" s="157"/>
      <c r="Y730" s="257"/>
      <c r="Z730" s="257"/>
      <c r="AA730" s="257"/>
      <c r="AB730" s="257"/>
      <c r="AC730" s="257"/>
      <c r="AD730" s="254"/>
      <c r="AE730" s="164"/>
    </row>
    <row r="731" ht="15.75" customHeight="1">
      <c r="A731" s="254"/>
      <c r="B731" s="255"/>
      <c r="C731" s="255"/>
      <c r="D731" s="255"/>
      <c r="E731" s="255"/>
      <c r="F731" s="255"/>
      <c r="G731" s="255"/>
      <c r="H731" s="255"/>
      <c r="I731" s="255"/>
      <c r="J731" s="254"/>
      <c r="K731" s="255"/>
      <c r="L731" s="255"/>
      <c r="M731" s="255"/>
      <c r="N731" s="256"/>
      <c r="O731" s="255"/>
      <c r="P731" s="255"/>
      <c r="Q731" s="257"/>
      <c r="R731" s="255"/>
      <c r="S731" s="255"/>
      <c r="T731" s="257"/>
      <c r="U731" s="257"/>
      <c r="V731" s="256"/>
      <c r="W731" s="257"/>
      <c r="X731" s="157"/>
      <c r="Y731" s="257"/>
      <c r="Z731" s="257"/>
      <c r="AA731" s="257"/>
      <c r="AB731" s="257"/>
      <c r="AC731" s="257"/>
      <c r="AD731" s="254"/>
      <c r="AE731" s="164"/>
    </row>
    <row r="732" ht="15.75" customHeight="1">
      <c r="A732" s="254"/>
      <c r="B732" s="255"/>
      <c r="C732" s="255"/>
      <c r="D732" s="255"/>
      <c r="E732" s="255"/>
      <c r="F732" s="255"/>
      <c r="G732" s="255"/>
      <c r="H732" s="255"/>
      <c r="I732" s="255"/>
      <c r="J732" s="254"/>
      <c r="K732" s="255"/>
      <c r="L732" s="255"/>
      <c r="M732" s="255"/>
      <c r="N732" s="256"/>
      <c r="O732" s="255"/>
      <c r="P732" s="255"/>
      <c r="Q732" s="257"/>
      <c r="R732" s="255"/>
      <c r="S732" s="255"/>
      <c r="T732" s="257"/>
      <c r="U732" s="257"/>
      <c r="V732" s="256"/>
      <c r="W732" s="257"/>
      <c r="X732" s="157"/>
      <c r="Y732" s="257"/>
      <c r="Z732" s="257"/>
      <c r="AA732" s="257"/>
      <c r="AB732" s="257"/>
      <c r="AC732" s="257"/>
      <c r="AD732" s="254"/>
      <c r="AE732" s="164"/>
    </row>
    <row r="733" ht="15.75" customHeight="1">
      <c r="A733" s="254"/>
      <c r="B733" s="255"/>
      <c r="C733" s="255"/>
      <c r="D733" s="255"/>
      <c r="E733" s="255"/>
      <c r="F733" s="255"/>
      <c r="G733" s="255"/>
      <c r="H733" s="255"/>
      <c r="I733" s="255"/>
      <c r="J733" s="254"/>
      <c r="K733" s="255"/>
      <c r="L733" s="255"/>
      <c r="M733" s="255"/>
      <c r="N733" s="256"/>
      <c r="O733" s="255"/>
      <c r="P733" s="255"/>
      <c r="Q733" s="257"/>
      <c r="R733" s="255"/>
      <c r="S733" s="255"/>
      <c r="T733" s="257"/>
      <c r="U733" s="257"/>
      <c r="V733" s="256"/>
      <c r="W733" s="257"/>
      <c r="X733" s="157"/>
      <c r="Y733" s="257"/>
      <c r="Z733" s="257"/>
      <c r="AA733" s="257"/>
      <c r="AB733" s="257"/>
      <c r="AC733" s="257"/>
      <c r="AD733" s="254"/>
      <c r="AE733" s="164"/>
    </row>
    <row r="734" ht="15.75" customHeight="1">
      <c r="A734" s="254"/>
      <c r="B734" s="255"/>
      <c r="C734" s="255"/>
      <c r="D734" s="255"/>
      <c r="E734" s="255"/>
      <c r="F734" s="255"/>
      <c r="G734" s="255"/>
      <c r="H734" s="255"/>
      <c r="I734" s="255"/>
      <c r="J734" s="254"/>
      <c r="K734" s="255"/>
      <c r="L734" s="255"/>
      <c r="M734" s="255"/>
      <c r="N734" s="256"/>
      <c r="O734" s="255"/>
      <c r="P734" s="255"/>
      <c r="Q734" s="257"/>
      <c r="R734" s="255"/>
      <c r="S734" s="255"/>
      <c r="T734" s="257"/>
      <c r="U734" s="257"/>
      <c r="V734" s="256"/>
      <c r="W734" s="257"/>
      <c r="X734" s="157"/>
      <c r="Y734" s="257"/>
      <c r="Z734" s="257"/>
      <c r="AA734" s="257"/>
      <c r="AB734" s="257"/>
      <c r="AC734" s="257"/>
      <c r="AD734" s="254"/>
      <c r="AE734" s="164"/>
    </row>
    <row r="735" ht="15.75" customHeight="1">
      <c r="A735" s="254"/>
      <c r="B735" s="255"/>
      <c r="C735" s="255"/>
      <c r="D735" s="255"/>
      <c r="E735" s="255"/>
      <c r="F735" s="255"/>
      <c r="G735" s="255"/>
      <c r="H735" s="255"/>
      <c r="I735" s="255"/>
      <c r="J735" s="254"/>
      <c r="K735" s="255"/>
      <c r="L735" s="255"/>
      <c r="M735" s="255"/>
      <c r="N735" s="256"/>
      <c r="O735" s="255"/>
      <c r="P735" s="255"/>
      <c r="Q735" s="257"/>
      <c r="R735" s="255"/>
      <c r="S735" s="255"/>
      <c r="T735" s="257"/>
      <c r="U735" s="257"/>
      <c r="V735" s="256"/>
      <c r="W735" s="257"/>
      <c r="X735" s="157"/>
      <c r="Y735" s="257"/>
      <c r="Z735" s="257"/>
      <c r="AA735" s="257"/>
      <c r="AB735" s="257"/>
      <c r="AC735" s="257"/>
      <c r="AD735" s="254"/>
      <c r="AE735" s="164"/>
    </row>
    <row r="736" ht="15.75" customHeight="1">
      <c r="A736" s="254"/>
      <c r="B736" s="255"/>
      <c r="C736" s="255"/>
      <c r="D736" s="255"/>
      <c r="E736" s="255"/>
      <c r="F736" s="255"/>
      <c r="G736" s="255"/>
      <c r="H736" s="255"/>
      <c r="I736" s="255"/>
      <c r="J736" s="254"/>
      <c r="K736" s="255"/>
      <c r="L736" s="255"/>
      <c r="M736" s="255"/>
      <c r="N736" s="256"/>
      <c r="O736" s="255"/>
      <c r="P736" s="255"/>
      <c r="Q736" s="257"/>
      <c r="R736" s="255"/>
      <c r="S736" s="255"/>
      <c r="T736" s="257"/>
      <c r="U736" s="257"/>
      <c r="V736" s="256"/>
      <c r="W736" s="257"/>
      <c r="X736" s="157"/>
      <c r="Y736" s="257"/>
      <c r="Z736" s="257"/>
      <c r="AA736" s="257"/>
      <c r="AB736" s="257"/>
      <c r="AC736" s="257"/>
      <c r="AD736" s="254"/>
      <c r="AE736" s="164"/>
    </row>
    <row r="737" ht="15.75" customHeight="1">
      <c r="A737" s="254"/>
      <c r="B737" s="255"/>
      <c r="C737" s="255"/>
      <c r="D737" s="255"/>
      <c r="E737" s="255"/>
      <c r="F737" s="255"/>
      <c r="G737" s="255"/>
      <c r="H737" s="255"/>
      <c r="I737" s="255"/>
      <c r="J737" s="254"/>
      <c r="K737" s="255"/>
      <c r="L737" s="255"/>
      <c r="M737" s="255"/>
      <c r="N737" s="256"/>
      <c r="O737" s="255"/>
      <c r="P737" s="255"/>
      <c r="Q737" s="257"/>
      <c r="R737" s="255"/>
      <c r="S737" s="255"/>
      <c r="T737" s="257"/>
      <c r="U737" s="257"/>
      <c r="V737" s="256"/>
      <c r="W737" s="257"/>
      <c r="X737" s="157"/>
      <c r="Y737" s="257"/>
      <c r="Z737" s="257"/>
      <c r="AA737" s="257"/>
      <c r="AB737" s="257"/>
      <c r="AC737" s="257"/>
      <c r="AD737" s="254"/>
      <c r="AE737" s="164"/>
    </row>
    <row r="738" ht="15.75" customHeight="1">
      <c r="A738" s="254"/>
      <c r="B738" s="255"/>
      <c r="C738" s="255"/>
      <c r="D738" s="255"/>
      <c r="E738" s="255"/>
      <c r="F738" s="255"/>
      <c r="G738" s="255"/>
      <c r="H738" s="255"/>
      <c r="I738" s="255"/>
      <c r="J738" s="254"/>
      <c r="K738" s="255"/>
      <c r="L738" s="255"/>
      <c r="M738" s="255"/>
      <c r="N738" s="256"/>
      <c r="O738" s="255"/>
      <c r="P738" s="255"/>
      <c r="Q738" s="257"/>
      <c r="R738" s="255"/>
      <c r="S738" s="255"/>
      <c r="T738" s="257"/>
      <c r="U738" s="257"/>
      <c r="V738" s="256"/>
      <c r="W738" s="257"/>
      <c r="X738" s="157"/>
      <c r="Y738" s="257"/>
      <c r="Z738" s="257"/>
      <c r="AA738" s="257"/>
      <c r="AB738" s="257"/>
      <c r="AC738" s="257"/>
      <c r="AD738" s="254"/>
      <c r="AE738" s="164"/>
    </row>
    <row r="739" ht="15.75" customHeight="1">
      <c r="A739" s="254"/>
      <c r="B739" s="255"/>
      <c r="C739" s="255"/>
      <c r="D739" s="255"/>
      <c r="E739" s="255"/>
      <c r="F739" s="255"/>
      <c r="G739" s="255"/>
      <c r="H739" s="255"/>
      <c r="I739" s="255"/>
      <c r="J739" s="254"/>
      <c r="K739" s="255"/>
      <c r="L739" s="255"/>
      <c r="M739" s="255"/>
      <c r="N739" s="256"/>
      <c r="O739" s="255"/>
      <c r="P739" s="255"/>
      <c r="Q739" s="257"/>
      <c r="R739" s="255"/>
      <c r="S739" s="255"/>
      <c r="T739" s="257"/>
      <c r="U739" s="257"/>
      <c r="V739" s="256"/>
      <c r="W739" s="257"/>
      <c r="X739" s="157"/>
      <c r="Y739" s="257"/>
      <c r="Z739" s="257"/>
      <c r="AA739" s="257"/>
      <c r="AB739" s="257"/>
      <c r="AC739" s="257"/>
      <c r="AD739" s="254"/>
      <c r="AE739" s="164"/>
    </row>
    <row r="740" ht="15.75" customHeight="1">
      <c r="A740" s="254"/>
      <c r="B740" s="255"/>
      <c r="C740" s="255"/>
      <c r="D740" s="255"/>
      <c r="E740" s="255"/>
      <c r="F740" s="255"/>
      <c r="G740" s="255"/>
      <c r="H740" s="255"/>
      <c r="I740" s="255"/>
      <c r="J740" s="254"/>
      <c r="K740" s="255"/>
      <c r="L740" s="255"/>
      <c r="M740" s="255"/>
      <c r="N740" s="256"/>
      <c r="O740" s="255"/>
      <c r="P740" s="255"/>
      <c r="Q740" s="257"/>
      <c r="R740" s="255"/>
      <c r="S740" s="255"/>
      <c r="T740" s="257"/>
      <c r="U740" s="257"/>
      <c r="V740" s="256"/>
      <c r="W740" s="257"/>
      <c r="X740" s="157"/>
      <c r="Y740" s="257"/>
      <c r="Z740" s="257"/>
      <c r="AA740" s="257"/>
      <c r="AB740" s="257"/>
      <c r="AC740" s="257"/>
      <c r="AD740" s="254"/>
      <c r="AE740" s="164"/>
    </row>
    <row r="741" ht="15.75" customHeight="1">
      <c r="A741" s="254"/>
      <c r="B741" s="255"/>
      <c r="C741" s="255"/>
      <c r="D741" s="255"/>
      <c r="E741" s="255"/>
      <c r="F741" s="255"/>
      <c r="G741" s="255"/>
      <c r="H741" s="255"/>
      <c r="I741" s="255"/>
      <c r="J741" s="254"/>
      <c r="K741" s="255"/>
      <c r="L741" s="255"/>
      <c r="M741" s="255"/>
      <c r="N741" s="256"/>
      <c r="O741" s="255"/>
      <c r="P741" s="255"/>
      <c r="Q741" s="257"/>
      <c r="R741" s="255"/>
      <c r="S741" s="255"/>
      <c r="T741" s="257"/>
      <c r="U741" s="257"/>
      <c r="V741" s="256"/>
      <c r="W741" s="257"/>
      <c r="X741" s="157"/>
      <c r="Y741" s="257"/>
      <c r="Z741" s="257"/>
      <c r="AA741" s="257"/>
      <c r="AB741" s="257"/>
      <c r="AC741" s="257"/>
      <c r="AD741" s="254"/>
      <c r="AE741" s="164"/>
    </row>
    <row r="742" ht="15.75" customHeight="1">
      <c r="A742" s="254"/>
      <c r="B742" s="255"/>
      <c r="C742" s="255"/>
      <c r="D742" s="255"/>
      <c r="E742" s="255"/>
      <c r="F742" s="255"/>
      <c r="G742" s="255"/>
      <c r="H742" s="255"/>
      <c r="I742" s="255"/>
      <c r="J742" s="254"/>
      <c r="K742" s="255"/>
      <c r="L742" s="255"/>
      <c r="M742" s="255"/>
      <c r="N742" s="256"/>
      <c r="O742" s="255"/>
      <c r="P742" s="255"/>
      <c r="Q742" s="257"/>
      <c r="R742" s="255"/>
      <c r="S742" s="255"/>
      <c r="T742" s="257"/>
      <c r="U742" s="257"/>
      <c r="V742" s="256"/>
      <c r="W742" s="257"/>
      <c r="X742" s="157"/>
      <c r="Y742" s="257"/>
      <c r="Z742" s="257"/>
      <c r="AA742" s="257"/>
      <c r="AB742" s="257"/>
      <c r="AC742" s="257"/>
      <c r="AD742" s="254"/>
      <c r="AE742" s="164"/>
    </row>
    <row r="743" ht="15.75" customHeight="1">
      <c r="A743" s="254"/>
      <c r="B743" s="255"/>
      <c r="C743" s="255"/>
      <c r="D743" s="255"/>
      <c r="E743" s="255"/>
      <c r="F743" s="255"/>
      <c r="G743" s="255"/>
      <c r="H743" s="255"/>
      <c r="I743" s="255"/>
      <c r="J743" s="254"/>
      <c r="K743" s="255"/>
      <c r="L743" s="255"/>
      <c r="M743" s="255"/>
      <c r="N743" s="256"/>
      <c r="O743" s="255"/>
      <c r="P743" s="255"/>
      <c r="Q743" s="257"/>
      <c r="R743" s="255"/>
      <c r="S743" s="255"/>
      <c r="T743" s="257"/>
      <c r="U743" s="257"/>
      <c r="V743" s="256"/>
      <c r="W743" s="257"/>
      <c r="X743" s="157"/>
      <c r="Y743" s="257"/>
      <c r="Z743" s="257"/>
      <c r="AA743" s="257"/>
      <c r="AB743" s="257"/>
      <c r="AC743" s="257"/>
      <c r="AD743" s="254"/>
      <c r="AE743" s="164"/>
    </row>
    <row r="744" ht="15.75" customHeight="1">
      <c r="A744" s="254"/>
      <c r="B744" s="255"/>
      <c r="C744" s="255"/>
      <c r="D744" s="255"/>
      <c r="E744" s="255"/>
      <c r="F744" s="255"/>
      <c r="G744" s="255"/>
      <c r="H744" s="255"/>
      <c r="I744" s="255"/>
      <c r="J744" s="254"/>
      <c r="K744" s="255"/>
      <c r="L744" s="255"/>
      <c r="M744" s="255"/>
      <c r="N744" s="256"/>
      <c r="O744" s="255"/>
      <c r="P744" s="255"/>
      <c r="Q744" s="257"/>
      <c r="R744" s="255"/>
      <c r="S744" s="255"/>
      <c r="T744" s="257"/>
      <c r="U744" s="257"/>
      <c r="V744" s="256"/>
      <c r="W744" s="257"/>
      <c r="X744" s="157"/>
      <c r="Y744" s="257"/>
      <c r="Z744" s="257"/>
      <c r="AA744" s="257"/>
      <c r="AB744" s="257"/>
      <c r="AC744" s="257"/>
      <c r="AD744" s="254"/>
      <c r="AE744" s="164"/>
    </row>
    <row r="745" ht="15.75" customHeight="1">
      <c r="A745" s="254"/>
      <c r="B745" s="255"/>
      <c r="C745" s="255"/>
      <c r="D745" s="255"/>
      <c r="E745" s="255"/>
      <c r="F745" s="255"/>
      <c r="G745" s="255"/>
      <c r="H745" s="255"/>
      <c r="I745" s="255"/>
      <c r="J745" s="254"/>
      <c r="K745" s="255"/>
      <c r="L745" s="255"/>
      <c r="M745" s="255"/>
      <c r="N745" s="256"/>
      <c r="O745" s="255"/>
      <c r="P745" s="255"/>
      <c r="Q745" s="257"/>
      <c r="R745" s="255"/>
      <c r="S745" s="255"/>
      <c r="T745" s="257"/>
      <c r="U745" s="257"/>
      <c r="V745" s="256"/>
      <c r="W745" s="257"/>
      <c r="X745" s="157"/>
      <c r="Y745" s="257"/>
      <c r="Z745" s="257"/>
      <c r="AA745" s="257"/>
      <c r="AB745" s="257"/>
      <c r="AC745" s="257"/>
      <c r="AD745" s="254"/>
      <c r="AE745" s="164"/>
    </row>
    <row r="746" ht="15.75" customHeight="1">
      <c r="A746" s="254"/>
      <c r="B746" s="255"/>
      <c r="C746" s="255"/>
      <c r="D746" s="255"/>
      <c r="E746" s="255"/>
      <c r="F746" s="255"/>
      <c r="G746" s="255"/>
      <c r="H746" s="255"/>
      <c r="I746" s="255"/>
      <c r="J746" s="254"/>
      <c r="K746" s="255"/>
      <c r="L746" s="255"/>
      <c r="M746" s="255"/>
      <c r="N746" s="256"/>
      <c r="O746" s="255"/>
      <c r="P746" s="255"/>
      <c r="Q746" s="257"/>
      <c r="R746" s="255"/>
      <c r="S746" s="255"/>
      <c r="T746" s="257"/>
      <c r="U746" s="257"/>
      <c r="V746" s="256"/>
      <c r="W746" s="257"/>
      <c r="X746" s="157"/>
      <c r="Y746" s="257"/>
      <c r="Z746" s="257"/>
      <c r="AA746" s="257"/>
      <c r="AB746" s="257"/>
      <c r="AC746" s="257"/>
      <c r="AD746" s="254"/>
      <c r="AE746" s="164"/>
    </row>
    <row r="747" ht="15.75" customHeight="1">
      <c r="A747" s="254"/>
      <c r="B747" s="255"/>
      <c r="C747" s="255"/>
      <c r="D747" s="255"/>
      <c r="E747" s="255"/>
      <c r="F747" s="255"/>
      <c r="G747" s="255"/>
      <c r="H747" s="255"/>
      <c r="I747" s="255"/>
      <c r="J747" s="254"/>
      <c r="K747" s="255"/>
      <c r="L747" s="255"/>
      <c r="M747" s="255"/>
      <c r="N747" s="256"/>
      <c r="O747" s="255"/>
      <c r="P747" s="255"/>
      <c r="Q747" s="257"/>
      <c r="R747" s="255"/>
      <c r="S747" s="255"/>
      <c r="T747" s="257"/>
      <c r="U747" s="257"/>
      <c r="V747" s="256"/>
      <c r="W747" s="257"/>
      <c r="X747" s="157"/>
      <c r="Y747" s="257"/>
      <c r="Z747" s="257"/>
      <c r="AA747" s="257"/>
      <c r="AB747" s="257"/>
      <c r="AC747" s="257"/>
      <c r="AD747" s="254"/>
      <c r="AE747" s="164"/>
    </row>
    <row r="748" ht="15.75" customHeight="1">
      <c r="A748" s="254"/>
      <c r="B748" s="255"/>
      <c r="C748" s="255"/>
      <c r="D748" s="255"/>
      <c r="E748" s="255"/>
      <c r="F748" s="255"/>
      <c r="G748" s="255"/>
      <c r="H748" s="255"/>
      <c r="I748" s="255"/>
      <c r="J748" s="254"/>
      <c r="K748" s="255"/>
      <c r="L748" s="255"/>
      <c r="M748" s="255"/>
      <c r="N748" s="256"/>
      <c r="O748" s="255"/>
      <c r="P748" s="255"/>
      <c r="Q748" s="257"/>
      <c r="R748" s="255"/>
      <c r="S748" s="255"/>
      <c r="T748" s="257"/>
      <c r="U748" s="257"/>
      <c r="V748" s="256"/>
      <c r="W748" s="257"/>
      <c r="X748" s="157"/>
      <c r="Y748" s="257"/>
      <c r="Z748" s="257"/>
      <c r="AA748" s="257"/>
      <c r="AB748" s="257"/>
      <c r="AC748" s="257"/>
      <c r="AD748" s="254"/>
      <c r="AE748" s="164"/>
    </row>
    <row r="749" ht="15.75" customHeight="1">
      <c r="A749" s="254"/>
      <c r="B749" s="255"/>
      <c r="C749" s="255"/>
      <c r="D749" s="255"/>
      <c r="E749" s="255"/>
      <c r="F749" s="255"/>
      <c r="G749" s="255"/>
      <c r="H749" s="255"/>
      <c r="I749" s="255"/>
      <c r="J749" s="254"/>
      <c r="K749" s="255"/>
      <c r="L749" s="255"/>
      <c r="M749" s="255"/>
      <c r="N749" s="256"/>
      <c r="O749" s="255"/>
      <c r="P749" s="255"/>
      <c r="Q749" s="257"/>
      <c r="R749" s="255"/>
      <c r="S749" s="255"/>
      <c r="T749" s="257"/>
      <c r="U749" s="257"/>
      <c r="V749" s="256"/>
      <c r="W749" s="257"/>
      <c r="X749" s="157"/>
      <c r="Y749" s="257"/>
      <c r="Z749" s="257"/>
      <c r="AA749" s="257"/>
      <c r="AB749" s="257"/>
      <c r="AC749" s="257"/>
      <c r="AD749" s="254"/>
      <c r="AE749" s="164"/>
    </row>
    <row r="750" ht="15.75" customHeight="1">
      <c r="A750" s="254"/>
      <c r="B750" s="255"/>
      <c r="C750" s="255"/>
      <c r="D750" s="255"/>
      <c r="E750" s="255"/>
      <c r="F750" s="255"/>
      <c r="G750" s="255"/>
      <c r="H750" s="255"/>
      <c r="I750" s="255"/>
      <c r="J750" s="254"/>
      <c r="K750" s="255"/>
      <c r="L750" s="255"/>
      <c r="M750" s="255"/>
      <c r="N750" s="256"/>
      <c r="O750" s="255"/>
      <c r="P750" s="255"/>
      <c r="Q750" s="257"/>
      <c r="R750" s="255"/>
      <c r="S750" s="255"/>
      <c r="T750" s="257"/>
      <c r="U750" s="257"/>
      <c r="V750" s="256"/>
      <c r="W750" s="257"/>
      <c r="X750" s="157"/>
      <c r="Y750" s="257"/>
      <c r="Z750" s="257"/>
      <c r="AA750" s="257"/>
      <c r="AB750" s="257"/>
      <c r="AC750" s="257"/>
      <c r="AD750" s="254"/>
      <c r="AE750" s="164"/>
    </row>
    <row r="751" ht="15.75" customHeight="1">
      <c r="A751" s="254"/>
      <c r="B751" s="255"/>
      <c r="C751" s="255"/>
      <c r="D751" s="255"/>
      <c r="E751" s="255"/>
      <c r="F751" s="255"/>
      <c r="G751" s="255"/>
      <c r="H751" s="255"/>
      <c r="I751" s="255"/>
      <c r="J751" s="254"/>
      <c r="K751" s="255"/>
      <c r="L751" s="255"/>
      <c r="M751" s="255"/>
      <c r="N751" s="256"/>
      <c r="O751" s="255"/>
      <c r="P751" s="255"/>
      <c r="Q751" s="257"/>
      <c r="R751" s="255"/>
      <c r="S751" s="255"/>
      <c r="T751" s="257"/>
      <c r="U751" s="257"/>
      <c r="V751" s="256"/>
      <c r="W751" s="257"/>
      <c r="X751" s="157"/>
      <c r="Y751" s="257"/>
      <c r="Z751" s="257"/>
      <c r="AA751" s="257"/>
      <c r="AB751" s="257"/>
      <c r="AC751" s="257"/>
      <c r="AD751" s="254"/>
      <c r="AE751" s="164"/>
    </row>
    <row r="752" ht="15.75" customHeight="1">
      <c r="A752" s="254"/>
      <c r="B752" s="255"/>
      <c r="C752" s="255"/>
      <c r="D752" s="255"/>
      <c r="E752" s="255"/>
      <c r="F752" s="255"/>
      <c r="G752" s="255"/>
      <c r="H752" s="255"/>
      <c r="I752" s="255"/>
      <c r="J752" s="254"/>
      <c r="K752" s="255"/>
      <c r="L752" s="255"/>
      <c r="M752" s="255"/>
      <c r="N752" s="256"/>
      <c r="O752" s="255"/>
      <c r="P752" s="255"/>
      <c r="Q752" s="257"/>
      <c r="R752" s="255"/>
      <c r="S752" s="255"/>
      <c r="T752" s="257"/>
      <c r="U752" s="257"/>
      <c r="V752" s="256"/>
      <c r="W752" s="257"/>
      <c r="X752" s="157"/>
      <c r="Y752" s="257"/>
      <c r="Z752" s="257"/>
      <c r="AA752" s="257"/>
      <c r="AB752" s="257"/>
      <c r="AC752" s="257"/>
      <c r="AD752" s="254"/>
      <c r="AE752" s="164"/>
    </row>
    <row r="753" ht="15.75" customHeight="1">
      <c r="A753" s="254"/>
      <c r="B753" s="255"/>
      <c r="C753" s="255"/>
      <c r="D753" s="255"/>
      <c r="E753" s="255"/>
      <c r="F753" s="255"/>
      <c r="G753" s="255"/>
      <c r="H753" s="255"/>
      <c r="I753" s="255"/>
      <c r="J753" s="254"/>
      <c r="K753" s="255"/>
      <c r="L753" s="255"/>
      <c r="M753" s="255"/>
      <c r="N753" s="256"/>
      <c r="O753" s="255"/>
      <c r="P753" s="255"/>
      <c r="Q753" s="257"/>
      <c r="R753" s="255"/>
      <c r="S753" s="255"/>
      <c r="T753" s="257"/>
      <c r="U753" s="257"/>
      <c r="V753" s="256"/>
      <c r="W753" s="257"/>
      <c r="X753" s="157"/>
      <c r="Y753" s="257"/>
      <c r="Z753" s="257"/>
      <c r="AA753" s="257"/>
      <c r="AB753" s="257"/>
      <c r="AC753" s="257"/>
      <c r="AD753" s="254"/>
      <c r="AE753" s="164"/>
    </row>
    <row r="754" ht="15.75" customHeight="1">
      <c r="A754" s="254"/>
      <c r="B754" s="255"/>
      <c r="C754" s="255"/>
      <c r="D754" s="255"/>
      <c r="E754" s="255"/>
      <c r="F754" s="255"/>
      <c r="G754" s="255"/>
      <c r="H754" s="255"/>
      <c r="I754" s="255"/>
      <c r="J754" s="254"/>
      <c r="K754" s="255"/>
      <c r="L754" s="255"/>
      <c r="M754" s="255"/>
      <c r="N754" s="256"/>
      <c r="O754" s="255"/>
      <c r="P754" s="255"/>
      <c r="Q754" s="257"/>
      <c r="R754" s="255"/>
      <c r="S754" s="255"/>
      <c r="T754" s="257"/>
      <c r="U754" s="257"/>
      <c r="V754" s="256"/>
      <c r="W754" s="257"/>
      <c r="X754" s="157"/>
      <c r="Y754" s="257"/>
      <c r="Z754" s="257"/>
      <c r="AA754" s="257"/>
      <c r="AB754" s="257"/>
      <c r="AC754" s="257"/>
      <c r="AD754" s="254"/>
      <c r="AE754" s="164"/>
    </row>
    <row r="755" ht="15.75" customHeight="1">
      <c r="A755" s="254"/>
      <c r="B755" s="255"/>
      <c r="C755" s="255"/>
      <c r="D755" s="255"/>
      <c r="E755" s="255"/>
      <c r="F755" s="255"/>
      <c r="G755" s="255"/>
      <c r="H755" s="255"/>
      <c r="I755" s="255"/>
      <c r="J755" s="254"/>
      <c r="K755" s="255"/>
      <c r="L755" s="255"/>
      <c r="M755" s="255"/>
      <c r="N755" s="256"/>
      <c r="O755" s="255"/>
      <c r="P755" s="255"/>
      <c r="Q755" s="257"/>
      <c r="R755" s="255"/>
      <c r="S755" s="255"/>
      <c r="T755" s="257"/>
      <c r="U755" s="257"/>
      <c r="V755" s="256"/>
      <c r="W755" s="257"/>
      <c r="X755" s="157"/>
      <c r="Y755" s="257"/>
      <c r="Z755" s="257"/>
      <c r="AA755" s="257"/>
      <c r="AB755" s="257"/>
      <c r="AC755" s="257"/>
      <c r="AD755" s="254"/>
      <c r="AE755" s="164"/>
    </row>
    <row r="756" ht="15.75" customHeight="1">
      <c r="A756" s="254"/>
      <c r="B756" s="255"/>
      <c r="C756" s="255"/>
      <c r="D756" s="255"/>
      <c r="E756" s="255"/>
      <c r="F756" s="255"/>
      <c r="G756" s="255"/>
      <c r="H756" s="255"/>
      <c r="I756" s="255"/>
      <c r="J756" s="254"/>
      <c r="K756" s="255"/>
      <c r="L756" s="255"/>
      <c r="M756" s="255"/>
      <c r="N756" s="256"/>
      <c r="O756" s="255"/>
      <c r="P756" s="255"/>
      <c r="Q756" s="257"/>
      <c r="R756" s="255"/>
      <c r="S756" s="255"/>
      <c r="T756" s="257"/>
      <c r="U756" s="257"/>
      <c r="V756" s="256"/>
      <c r="W756" s="257"/>
      <c r="X756" s="157"/>
      <c r="Y756" s="257"/>
      <c r="Z756" s="257"/>
      <c r="AA756" s="257"/>
      <c r="AB756" s="257"/>
      <c r="AC756" s="257"/>
      <c r="AD756" s="254"/>
      <c r="AE756" s="164"/>
    </row>
    <row r="757" ht="15.75" customHeight="1">
      <c r="A757" s="254"/>
      <c r="B757" s="255"/>
      <c r="C757" s="255"/>
      <c r="D757" s="255"/>
      <c r="E757" s="255"/>
      <c r="F757" s="255"/>
      <c r="G757" s="255"/>
      <c r="H757" s="255"/>
      <c r="I757" s="255"/>
      <c r="J757" s="254"/>
      <c r="K757" s="255"/>
      <c r="L757" s="255"/>
      <c r="M757" s="255"/>
      <c r="N757" s="256"/>
      <c r="O757" s="255"/>
      <c r="P757" s="255"/>
      <c r="Q757" s="257"/>
      <c r="R757" s="255"/>
      <c r="S757" s="255"/>
      <c r="T757" s="257"/>
      <c r="U757" s="257"/>
      <c r="V757" s="256"/>
      <c r="W757" s="257"/>
      <c r="X757" s="157"/>
      <c r="Y757" s="257"/>
      <c r="Z757" s="257"/>
      <c r="AA757" s="257"/>
      <c r="AB757" s="257"/>
      <c r="AC757" s="257"/>
      <c r="AD757" s="254"/>
      <c r="AE757" s="164"/>
    </row>
    <row r="758" ht="15.75" customHeight="1">
      <c r="A758" s="254"/>
      <c r="B758" s="255"/>
      <c r="C758" s="255"/>
      <c r="D758" s="255"/>
      <c r="E758" s="255"/>
      <c r="F758" s="255"/>
      <c r="G758" s="255"/>
      <c r="H758" s="255"/>
      <c r="I758" s="255"/>
      <c r="J758" s="254"/>
      <c r="K758" s="255"/>
      <c r="L758" s="255"/>
      <c r="M758" s="255"/>
      <c r="N758" s="256"/>
      <c r="O758" s="255"/>
      <c r="P758" s="255"/>
      <c r="Q758" s="257"/>
      <c r="R758" s="255"/>
      <c r="S758" s="255"/>
      <c r="T758" s="257"/>
      <c r="U758" s="257"/>
      <c r="V758" s="256"/>
      <c r="W758" s="257"/>
      <c r="X758" s="157"/>
      <c r="Y758" s="257"/>
      <c r="Z758" s="257"/>
      <c r="AA758" s="257"/>
      <c r="AB758" s="257"/>
      <c r="AC758" s="257"/>
      <c r="AD758" s="254"/>
      <c r="AE758" s="164"/>
    </row>
    <row r="759" ht="15.75" customHeight="1">
      <c r="A759" s="254"/>
      <c r="B759" s="255"/>
      <c r="C759" s="255"/>
      <c r="D759" s="255"/>
      <c r="E759" s="255"/>
      <c r="F759" s="255"/>
      <c r="G759" s="255"/>
      <c r="H759" s="255"/>
      <c r="I759" s="255"/>
      <c r="J759" s="254"/>
      <c r="K759" s="255"/>
      <c r="L759" s="255"/>
      <c r="M759" s="255"/>
      <c r="N759" s="256"/>
      <c r="O759" s="255"/>
      <c r="P759" s="255"/>
      <c r="Q759" s="257"/>
      <c r="R759" s="255"/>
      <c r="S759" s="255"/>
      <c r="T759" s="257"/>
      <c r="U759" s="257"/>
      <c r="V759" s="256"/>
      <c r="W759" s="257"/>
      <c r="X759" s="157"/>
      <c r="Y759" s="257"/>
      <c r="Z759" s="257"/>
      <c r="AA759" s="257"/>
      <c r="AB759" s="257"/>
      <c r="AC759" s="257"/>
      <c r="AD759" s="254"/>
      <c r="AE759" s="164"/>
    </row>
    <row r="760" ht="15.75" customHeight="1">
      <c r="A760" s="254"/>
      <c r="B760" s="255"/>
      <c r="C760" s="255"/>
      <c r="D760" s="255"/>
      <c r="E760" s="255"/>
      <c r="F760" s="255"/>
      <c r="G760" s="255"/>
      <c r="H760" s="255"/>
      <c r="I760" s="255"/>
      <c r="J760" s="254"/>
      <c r="K760" s="255"/>
      <c r="L760" s="255"/>
      <c r="M760" s="255"/>
      <c r="N760" s="256"/>
      <c r="O760" s="255"/>
      <c r="P760" s="255"/>
      <c r="Q760" s="257"/>
      <c r="R760" s="255"/>
      <c r="S760" s="255"/>
      <c r="T760" s="257"/>
      <c r="U760" s="257"/>
      <c r="V760" s="256"/>
      <c r="W760" s="257"/>
      <c r="X760" s="157"/>
      <c r="Y760" s="257"/>
      <c r="Z760" s="257"/>
      <c r="AA760" s="257"/>
      <c r="AB760" s="257"/>
      <c r="AC760" s="257"/>
      <c r="AD760" s="254"/>
      <c r="AE760" s="164"/>
    </row>
    <row r="761" ht="15.75" customHeight="1">
      <c r="A761" s="254"/>
      <c r="B761" s="255"/>
      <c r="C761" s="255"/>
      <c r="D761" s="255"/>
      <c r="E761" s="255"/>
      <c r="F761" s="255"/>
      <c r="G761" s="255"/>
      <c r="H761" s="255"/>
      <c r="I761" s="255"/>
      <c r="J761" s="254"/>
      <c r="K761" s="255"/>
      <c r="L761" s="255"/>
      <c r="M761" s="255"/>
      <c r="N761" s="256"/>
      <c r="O761" s="255"/>
      <c r="P761" s="255"/>
      <c r="Q761" s="257"/>
      <c r="R761" s="255"/>
      <c r="S761" s="255"/>
      <c r="T761" s="257"/>
      <c r="U761" s="257"/>
      <c r="V761" s="256"/>
      <c r="W761" s="257"/>
      <c r="X761" s="157"/>
      <c r="Y761" s="257"/>
      <c r="Z761" s="257"/>
      <c r="AA761" s="257"/>
      <c r="AB761" s="257"/>
      <c r="AC761" s="257"/>
      <c r="AD761" s="254"/>
      <c r="AE761" s="164"/>
    </row>
    <row r="762" ht="15.75" customHeight="1">
      <c r="A762" s="254"/>
      <c r="B762" s="255"/>
      <c r="C762" s="255"/>
      <c r="D762" s="255"/>
      <c r="E762" s="255"/>
      <c r="F762" s="255"/>
      <c r="G762" s="255"/>
      <c r="H762" s="255"/>
      <c r="I762" s="255"/>
      <c r="J762" s="254"/>
      <c r="K762" s="255"/>
      <c r="L762" s="255"/>
      <c r="M762" s="255"/>
      <c r="N762" s="256"/>
      <c r="O762" s="255"/>
      <c r="P762" s="255"/>
      <c r="Q762" s="257"/>
      <c r="R762" s="255"/>
      <c r="S762" s="255"/>
      <c r="T762" s="257"/>
      <c r="U762" s="257"/>
      <c r="V762" s="256"/>
      <c r="W762" s="257"/>
      <c r="X762" s="157"/>
      <c r="Y762" s="257"/>
      <c r="Z762" s="257"/>
      <c r="AA762" s="257"/>
      <c r="AB762" s="257"/>
      <c r="AC762" s="257"/>
      <c r="AD762" s="254"/>
      <c r="AE762" s="164"/>
    </row>
    <row r="763" ht="15.75" customHeight="1">
      <c r="A763" s="254"/>
      <c r="B763" s="255"/>
      <c r="C763" s="255"/>
      <c r="D763" s="255"/>
      <c r="E763" s="255"/>
      <c r="F763" s="255"/>
      <c r="G763" s="255"/>
      <c r="H763" s="255"/>
      <c r="I763" s="255"/>
      <c r="J763" s="254"/>
      <c r="K763" s="255"/>
      <c r="L763" s="255"/>
      <c r="M763" s="255"/>
      <c r="N763" s="256"/>
      <c r="O763" s="255"/>
      <c r="P763" s="255"/>
      <c r="Q763" s="257"/>
      <c r="R763" s="255"/>
      <c r="S763" s="255"/>
      <c r="T763" s="257"/>
      <c r="U763" s="257"/>
      <c r="V763" s="256"/>
      <c r="W763" s="257"/>
      <c r="X763" s="157"/>
      <c r="Y763" s="257"/>
      <c r="Z763" s="257"/>
      <c r="AA763" s="257"/>
      <c r="AB763" s="257"/>
      <c r="AC763" s="257"/>
      <c r="AD763" s="254"/>
      <c r="AE763" s="164"/>
    </row>
    <row r="764" ht="15.75" customHeight="1">
      <c r="A764" s="254"/>
      <c r="B764" s="255"/>
      <c r="C764" s="255"/>
      <c r="D764" s="255"/>
      <c r="E764" s="255"/>
      <c r="F764" s="255"/>
      <c r="G764" s="255"/>
      <c r="H764" s="255"/>
      <c r="I764" s="255"/>
      <c r="J764" s="254"/>
      <c r="K764" s="255"/>
      <c r="L764" s="255"/>
      <c r="M764" s="255"/>
      <c r="N764" s="256"/>
      <c r="O764" s="255"/>
      <c r="P764" s="255"/>
      <c r="Q764" s="257"/>
      <c r="R764" s="255"/>
      <c r="S764" s="255"/>
      <c r="T764" s="257"/>
      <c r="U764" s="257"/>
      <c r="V764" s="256"/>
      <c r="W764" s="257"/>
      <c r="X764" s="157"/>
      <c r="Y764" s="257"/>
      <c r="Z764" s="257"/>
      <c r="AA764" s="257"/>
      <c r="AB764" s="257"/>
      <c r="AC764" s="257"/>
      <c r="AD764" s="254"/>
      <c r="AE764" s="164"/>
    </row>
    <row r="765" ht="15.75" customHeight="1">
      <c r="A765" s="254"/>
      <c r="B765" s="255"/>
      <c r="C765" s="255"/>
      <c r="D765" s="255"/>
      <c r="E765" s="255"/>
      <c r="F765" s="255"/>
      <c r="G765" s="255"/>
      <c r="H765" s="255"/>
      <c r="I765" s="255"/>
      <c r="J765" s="254"/>
      <c r="K765" s="255"/>
      <c r="L765" s="255"/>
      <c r="M765" s="255"/>
      <c r="N765" s="256"/>
      <c r="O765" s="255"/>
      <c r="P765" s="255"/>
      <c r="Q765" s="257"/>
      <c r="R765" s="255"/>
      <c r="S765" s="255"/>
      <c r="T765" s="257"/>
      <c r="U765" s="257"/>
      <c r="V765" s="256"/>
      <c r="W765" s="257"/>
      <c r="X765" s="157"/>
      <c r="Y765" s="257"/>
      <c r="Z765" s="257"/>
      <c r="AA765" s="257"/>
      <c r="AB765" s="257"/>
      <c r="AC765" s="257"/>
      <c r="AD765" s="254"/>
      <c r="AE765" s="164"/>
    </row>
    <row r="766" ht="15.75" customHeight="1">
      <c r="A766" s="254"/>
      <c r="B766" s="255"/>
      <c r="C766" s="255"/>
      <c r="D766" s="255"/>
      <c r="E766" s="255"/>
      <c r="F766" s="255"/>
      <c r="G766" s="255"/>
      <c r="H766" s="255"/>
      <c r="I766" s="255"/>
      <c r="J766" s="254"/>
      <c r="K766" s="255"/>
      <c r="L766" s="255"/>
      <c r="M766" s="255"/>
      <c r="N766" s="256"/>
      <c r="O766" s="255"/>
      <c r="P766" s="255"/>
      <c r="Q766" s="257"/>
      <c r="R766" s="255"/>
      <c r="S766" s="255"/>
      <c r="T766" s="257"/>
      <c r="U766" s="257"/>
      <c r="V766" s="256"/>
      <c r="W766" s="257"/>
      <c r="X766" s="157"/>
      <c r="Y766" s="257"/>
      <c r="Z766" s="257"/>
      <c r="AA766" s="257"/>
      <c r="AB766" s="257"/>
      <c r="AC766" s="257"/>
      <c r="AD766" s="254"/>
      <c r="AE766" s="164"/>
    </row>
    <row r="767" ht="15.75" customHeight="1">
      <c r="A767" s="254"/>
      <c r="B767" s="255"/>
      <c r="C767" s="255"/>
      <c r="D767" s="255"/>
      <c r="E767" s="255"/>
      <c r="F767" s="255"/>
      <c r="G767" s="255"/>
      <c r="H767" s="255"/>
      <c r="I767" s="255"/>
      <c r="J767" s="254"/>
      <c r="K767" s="255"/>
      <c r="L767" s="255"/>
      <c r="M767" s="255"/>
      <c r="N767" s="256"/>
      <c r="O767" s="255"/>
      <c r="P767" s="255"/>
      <c r="Q767" s="257"/>
      <c r="R767" s="255"/>
      <c r="S767" s="255"/>
      <c r="T767" s="257"/>
      <c r="U767" s="257"/>
      <c r="V767" s="256"/>
      <c r="W767" s="257"/>
      <c r="X767" s="157"/>
      <c r="Y767" s="257"/>
      <c r="Z767" s="257"/>
      <c r="AA767" s="257"/>
      <c r="AB767" s="257"/>
      <c r="AC767" s="257"/>
      <c r="AD767" s="254"/>
      <c r="AE767" s="164"/>
    </row>
    <row r="768" ht="15.75" customHeight="1">
      <c r="A768" s="254"/>
      <c r="B768" s="255"/>
      <c r="C768" s="255"/>
      <c r="D768" s="255"/>
      <c r="E768" s="255"/>
      <c r="F768" s="255"/>
      <c r="G768" s="255"/>
      <c r="H768" s="255"/>
      <c r="I768" s="255"/>
      <c r="J768" s="254"/>
      <c r="K768" s="255"/>
      <c r="L768" s="255"/>
      <c r="M768" s="255"/>
      <c r="N768" s="256"/>
      <c r="O768" s="255"/>
      <c r="P768" s="255"/>
      <c r="Q768" s="257"/>
      <c r="R768" s="255"/>
      <c r="S768" s="255"/>
      <c r="T768" s="257"/>
      <c r="U768" s="257"/>
      <c r="V768" s="256"/>
      <c r="W768" s="257"/>
      <c r="X768" s="157"/>
      <c r="Y768" s="257"/>
      <c r="Z768" s="257"/>
      <c r="AA768" s="257"/>
      <c r="AB768" s="257"/>
      <c r="AC768" s="257"/>
      <c r="AD768" s="254"/>
      <c r="AE768" s="164"/>
    </row>
    <row r="769" ht="15.75" customHeight="1">
      <c r="A769" s="254"/>
      <c r="B769" s="255"/>
      <c r="C769" s="255"/>
      <c r="D769" s="255"/>
      <c r="E769" s="255"/>
      <c r="F769" s="255"/>
      <c r="G769" s="255"/>
      <c r="H769" s="255"/>
      <c r="I769" s="255"/>
      <c r="J769" s="254"/>
      <c r="K769" s="255"/>
      <c r="L769" s="255"/>
      <c r="M769" s="255"/>
      <c r="N769" s="256"/>
      <c r="O769" s="255"/>
      <c r="P769" s="255"/>
      <c r="Q769" s="257"/>
      <c r="R769" s="255"/>
      <c r="S769" s="255"/>
      <c r="T769" s="257"/>
      <c r="U769" s="257"/>
      <c r="V769" s="256"/>
      <c r="W769" s="257"/>
      <c r="X769" s="157"/>
      <c r="Y769" s="257"/>
      <c r="Z769" s="257"/>
      <c r="AA769" s="257"/>
      <c r="AB769" s="257"/>
      <c r="AC769" s="257"/>
      <c r="AD769" s="254"/>
      <c r="AE769" s="164"/>
    </row>
    <row r="770" ht="15.75" customHeight="1">
      <c r="A770" s="254"/>
      <c r="B770" s="255"/>
      <c r="C770" s="255"/>
      <c r="D770" s="255"/>
      <c r="E770" s="255"/>
      <c r="F770" s="255"/>
      <c r="G770" s="255"/>
      <c r="H770" s="255"/>
      <c r="I770" s="255"/>
      <c r="J770" s="254"/>
      <c r="K770" s="255"/>
      <c r="L770" s="255"/>
      <c r="M770" s="255"/>
      <c r="N770" s="256"/>
      <c r="O770" s="255"/>
      <c r="P770" s="255"/>
      <c r="Q770" s="257"/>
      <c r="R770" s="255"/>
      <c r="S770" s="255"/>
      <c r="T770" s="257"/>
      <c r="U770" s="257"/>
      <c r="V770" s="256"/>
      <c r="W770" s="257"/>
      <c r="X770" s="157"/>
      <c r="Y770" s="257"/>
      <c r="Z770" s="257"/>
      <c r="AA770" s="257"/>
      <c r="AB770" s="257"/>
      <c r="AC770" s="257"/>
      <c r="AD770" s="254"/>
      <c r="AE770" s="164"/>
    </row>
    <row r="771" ht="15.75" customHeight="1">
      <c r="A771" s="254"/>
      <c r="B771" s="255"/>
      <c r="C771" s="255"/>
      <c r="D771" s="255"/>
      <c r="E771" s="255"/>
      <c r="F771" s="255"/>
      <c r="G771" s="255"/>
      <c r="H771" s="255"/>
      <c r="I771" s="255"/>
      <c r="J771" s="254"/>
      <c r="K771" s="255"/>
      <c r="L771" s="255"/>
      <c r="M771" s="255"/>
      <c r="N771" s="256"/>
      <c r="O771" s="255"/>
      <c r="P771" s="255"/>
      <c r="Q771" s="257"/>
      <c r="R771" s="255"/>
      <c r="S771" s="255"/>
      <c r="T771" s="257"/>
      <c r="U771" s="257"/>
      <c r="V771" s="256"/>
      <c r="W771" s="257"/>
      <c r="X771" s="157"/>
      <c r="Y771" s="257"/>
      <c r="Z771" s="257"/>
      <c r="AA771" s="257"/>
      <c r="AB771" s="257"/>
      <c r="AC771" s="257"/>
      <c r="AD771" s="254"/>
      <c r="AE771" s="164"/>
    </row>
    <row r="772" ht="15.75" customHeight="1">
      <c r="A772" s="254"/>
      <c r="B772" s="255"/>
      <c r="C772" s="255"/>
      <c r="D772" s="255"/>
      <c r="E772" s="255"/>
      <c r="F772" s="255"/>
      <c r="G772" s="255"/>
      <c r="H772" s="255"/>
      <c r="I772" s="255"/>
      <c r="J772" s="254"/>
      <c r="K772" s="255"/>
      <c r="L772" s="255"/>
      <c r="M772" s="255"/>
      <c r="N772" s="256"/>
      <c r="O772" s="255"/>
      <c r="P772" s="255"/>
      <c r="Q772" s="257"/>
      <c r="R772" s="255"/>
      <c r="S772" s="255"/>
      <c r="T772" s="257"/>
      <c r="U772" s="257"/>
      <c r="V772" s="256"/>
      <c r="W772" s="257"/>
      <c r="X772" s="157"/>
      <c r="Y772" s="257"/>
      <c r="Z772" s="257"/>
      <c r="AA772" s="257"/>
      <c r="AB772" s="257"/>
      <c r="AC772" s="257"/>
      <c r="AD772" s="254"/>
      <c r="AE772" s="164"/>
    </row>
    <row r="773" ht="15.75" customHeight="1">
      <c r="A773" s="254"/>
      <c r="B773" s="255"/>
      <c r="C773" s="255"/>
      <c r="D773" s="255"/>
      <c r="E773" s="255"/>
      <c r="F773" s="255"/>
      <c r="G773" s="255"/>
      <c r="H773" s="255"/>
      <c r="I773" s="255"/>
      <c r="J773" s="254"/>
      <c r="K773" s="255"/>
      <c r="L773" s="255"/>
      <c r="M773" s="255"/>
      <c r="N773" s="256"/>
      <c r="O773" s="255"/>
      <c r="P773" s="255"/>
      <c r="Q773" s="257"/>
      <c r="R773" s="255"/>
      <c r="S773" s="255"/>
      <c r="T773" s="257"/>
      <c r="U773" s="257"/>
      <c r="V773" s="256"/>
      <c r="W773" s="257"/>
      <c r="X773" s="157"/>
      <c r="Y773" s="257"/>
      <c r="Z773" s="257"/>
      <c r="AA773" s="257"/>
      <c r="AB773" s="257"/>
      <c r="AC773" s="257"/>
      <c r="AD773" s="254"/>
      <c r="AE773" s="164"/>
    </row>
    <row r="774" ht="15.75" customHeight="1">
      <c r="A774" s="254"/>
      <c r="B774" s="255"/>
      <c r="C774" s="255"/>
      <c r="D774" s="255"/>
      <c r="E774" s="255"/>
      <c r="F774" s="255"/>
      <c r="G774" s="255"/>
      <c r="H774" s="255"/>
      <c r="I774" s="255"/>
      <c r="J774" s="254"/>
      <c r="K774" s="255"/>
      <c r="L774" s="255"/>
      <c r="M774" s="255"/>
      <c r="N774" s="256"/>
      <c r="O774" s="255"/>
      <c r="P774" s="255"/>
      <c r="Q774" s="257"/>
      <c r="R774" s="255"/>
      <c r="S774" s="255"/>
      <c r="T774" s="257"/>
      <c r="U774" s="257"/>
      <c r="V774" s="256"/>
      <c r="W774" s="257"/>
      <c r="X774" s="157"/>
      <c r="Y774" s="257"/>
      <c r="Z774" s="257"/>
      <c r="AA774" s="257"/>
      <c r="AB774" s="257"/>
      <c r="AC774" s="257"/>
      <c r="AD774" s="254"/>
      <c r="AE774" s="164"/>
    </row>
    <row r="775" ht="15.75" customHeight="1">
      <c r="A775" s="254"/>
      <c r="B775" s="255"/>
      <c r="C775" s="255"/>
      <c r="D775" s="255"/>
      <c r="E775" s="255"/>
      <c r="F775" s="255"/>
      <c r="G775" s="255"/>
      <c r="H775" s="255"/>
      <c r="I775" s="255"/>
      <c r="J775" s="254"/>
      <c r="K775" s="255"/>
      <c r="L775" s="255"/>
      <c r="M775" s="255"/>
      <c r="N775" s="256"/>
      <c r="O775" s="255"/>
      <c r="P775" s="255"/>
      <c r="Q775" s="257"/>
      <c r="R775" s="255"/>
      <c r="S775" s="255"/>
      <c r="T775" s="257"/>
      <c r="U775" s="257"/>
      <c r="V775" s="256"/>
      <c r="W775" s="257"/>
      <c r="X775" s="157"/>
      <c r="Y775" s="257"/>
      <c r="Z775" s="257"/>
      <c r="AA775" s="257"/>
      <c r="AB775" s="257"/>
      <c r="AC775" s="257"/>
      <c r="AD775" s="254"/>
      <c r="AE775" s="164"/>
    </row>
    <row r="776" ht="15.75" customHeight="1">
      <c r="A776" s="254"/>
      <c r="B776" s="255"/>
      <c r="C776" s="255"/>
      <c r="D776" s="255"/>
      <c r="E776" s="255"/>
      <c r="F776" s="255"/>
      <c r="G776" s="255"/>
      <c r="H776" s="255"/>
      <c r="I776" s="255"/>
      <c r="J776" s="254"/>
      <c r="K776" s="255"/>
      <c r="L776" s="255"/>
      <c r="M776" s="255"/>
      <c r="N776" s="256"/>
      <c r="O776" s="255"/>
      <c r="P776" s="255"/>
      <c r="Q776" s="257"/>
      <c r="R776" s="255"/>
      <c r="S776" s="255"/>
      <c r="T776" s="257"/>
      <c r="U776" s="257"/>
      <c r="V776" s="256"/>
      <c r="W776" s="257"/>
      <c r="X776" s="157"/>
      <c r="Y776" s="257"/>
      <c r="Z776" s="257"/>
      <c r="AA776" s="257"/>
      <c r="AB776" s="257"/>
      <c r="AC776" s="257"/>
      <c r="AD776" s="254"/>
      <c r="AE776" s="164"/>
    </row>
    <row r="777" ht="15.75" customHeight="1">
      <c r="A777" s="254"/>
      <c r="B777" s="255"/>
      <c r="C777" s="255"/>
      <c r="D777" s="255"/>
      <c r="E777" s="255"/>
      <c r="F777" s="255"/>
      <c r="G777" s="255"/>
      <c r="H777" s="255"/>
      <c r="I777" s="255"/>
      <c r="J777" s="254"/>
      <c r="K777" s="255"/>
      <c r="L777" s="255"/>
      <c r="M777" s="255"/>
      <c r="N777" s="256"/>
      <c r="O777" s="255"/>
      <c r="P777" s="255"/>
      <c r="Q777" s="257"/>
      <c r="R777" s="255"/>
      <c r="S777" s="255"/>
      <c r="T777" s="257"/>
      <c r="U777" s="257"/>
      <c r="V777" s="256"/>
      <c r="W777" s="257"/>
      <c r="X777" s="157"/>
      <c r="Y777" s="257"/>
      <c r="Z777" s="257"/>
      <c r="AA777" s="257"/>
      <c r="AB777" s="257"/>
      <c r="AC777" s="257"/>
      <c r="AD777" s="254"/>
      <c r="AE777" s="164"/>
    </row>
    <row r="778" ht="15.75" customHeight="1">
      <c r="A778" s="254"/>
      <c r="B778" s="255"/>
      <c r="C778" s="255"/>
      <c r="D778" s="255"/>
      <c r="E778" s="255"/>
      <c r="F778" s="255"/>
      <c r="G778" s="255"/>
      <c r="H778" s="255"/>
      <c r="I778" s="255"/>
      <c r="J778" s="254"/>
      <c r="K778" s="255"/>
      <c r="L778" s="255"/>
      <c r="M778" s="255"/>
      <c r="N778" s="256"/>
      <c r="O778" s="255"/>
      <c r="P778" s="255"/>
      <c r="Q778" s="257"/>
      <c r="R778" s="255"/>
      <c r="S778" s="255"/>
      <c r="T778" s="257"/>
      <c r="U778" s="257"/>
      <c r="V778" s="256"/>
      <c r="W778" s="257"/>
      <c r="X778" s="157"/>
      <c r="Y778" s="257"/>
      <c r="Z778" s="257"/>
      <c r="AA778" s="257"/>
      <c r="AB778" s="257"/>
      <c r="AC778" s="257"/>
      <c r="AD778" s="254"/>
      <c r="AE778" s="164"/>
    </row>
    <row r="779" ht="15.75" customHeight="1">
      <c r="A779" s="254"/>
      <c r="B779" s="255"/>
      <c r="C779" s="255"/>
      <c r="D779" s="255"/>
      <c r="E779" s="255"/>
      <c r="F779" s="255"/>
      <c r="G779" s="255"/>
      <c r="H779" s="255"/>
      <c r="I779" s="255"/>
      <c r="J779" s="254"/>
      <c r="K779" s="255"/>
      <c r="L779" s="255"/>
      <c r="M779" s="255"/>
      <c r="N779" s="256"/>
      <c r="O779" s="255"/>
      <c r="P779" s="255"/>
      <c r="Q779" s="257"/>
      <c r="R779" s="255"/>
      <c r="S779" s="255"/>
      <c r="T779" s="257"/>
      <c r="U779" s="257"/>
      <c r="V779" s="256"/>
      <c r="W779" s="257"/>
      <c r="X779" s="157"/>
      <c r="Y779" s="257"/>
      <c r="Z779" s="257"/>
      <c r="AA779" s="257"/>
      <c r="AB779" s="257"/>
      <c r="AC779" s="257"/>
      <c r="AD779" s="254"/>
      <c r="AE779" s="164"/>
    </row>
    <row r="780" ht="15.75" customHeight="1">
      <c r="A780" s="254"/>
      <c r="B780" s="255"/>
      <c r="C780" s="255"/>
      <c r="D780" s="255"/>
      <c r="E780" s="255"/>
      <c r="F780" s="255"/>
      <c r="G780" s="255"/>
      <c r="H780" s="255"/>
      <c r="I780" s="255"/>
      <c r="J780" s="254"/>
      <c r="K780" s="255"/>
      <c r="L780" s="255"/>
      <c r="M780" s="255"/>
      <c r="N780" s="256"/>
      <c r="O780" s="255"/>
      <c r="P780" s="255"/>
      <c r="Q780" s="257"/>
      <c r="R780" s="255"/>
      <c r="S780" s="255"/>
      <c r="T780" s="257"/>
      <c r="U780" s="257"/>
      <c r="V780" s="256"/>
      <c r="W780" s="257"/>
      <c r="X780" s="157"/>
      <c r="Y780" s="257"/>
      <c r="Z780" s="257"/>
      <c r="AA780" s="257"/>
      <c r="AB780" s="257"/>
      <c r="AC780" s="257"/>
      <c r="AD780" s="254"/>
      <c r="AE780" s="164"/>
    </row>
    <row r="781" ht="15.75" customHeight="1">
      <c r="A781" s="254"/>
      <c r="B781" s="255"/>
      <c r="C781" s="255"/>
      <c r="D781" s="255"/>
      <c r="E781" s="255"/>
      <c r="F781" s="255"/>
      <c r="G781" s="255"/>
      <c r="H781" s="255"/>
      <c r="I781" s="255"/>
      <c r="J781" s="254"/>
      <c r="K781" s="255"/>
      <c r="L781" s="255"/>
      <c r="M781" s="255"/>
      <c r="N781" s="256"/>
      <c r="O781" s="255"/>
      <c r="P781" s="255"/>
      <c r="Q781" s="257"/>
      <c r="R781" s="255"/>
      <c r="S781" s="255"/>
      <c r="T781" s="257"/>
      <c r="U781" s="257"/>
      <c r="V781" s="256"/>
      <c r="W781" s="257"/>
      <c r="X781" s="157"/>
      <c r="Y781" s="257"/>
      <c r="Z781" s="257"/>
      <c r="AA781" s="257"/>
      <c r="AB781" s="257"/>
      <c r="AC781" s="257"/>
      <c r="AD781" s="254"/>
      <c r="AE781" s="164"/>
    </row>
    <row r="782" ht="15.75" customHeight="1">
      <c r="A782" s="254"/>
      <c r="B782" s="255"/>
      <c r="C782" s="255"/>
      <c r="D782" s="255"/>
      <c r="E782" s="255"/>
      <c r="F782" s="255"/>
      <c r="G782" s="255"/>
      <c r="H782" s="255"/>
      <c r="I782" s="255"/>
      <c r="J782" s="254"/>
      <c r="K782" s="255"/>
      <c r="L782" s="255"/>
      <c r="M782" s="255"/>
      <c r="N782" s="256"/>
      <c r="O782" s="255"/>
      <c r="P782" s="255"/>
      <c r="Q782" s="257"/>
      <c r="R782" s="255"/>
      <c r="S782" s="255"/>
      <c r="T782" s="257"/>
      <c r="U782" s="257"/>
      <c r="V782" s="256"/>
      <c r="W782" s="257"/>
      <c r="X782" s="157"/>
      <c r="Y782" s="257"/>
      <c r="Z782" s="257"/>
      <c r="AA782" s="257"/>
      <c r="AB782" s="257"/>
      <c r="AC782" s="257"/>
      <c r="AD782" s="254"/>
      <c r="AE782" s="164"/>
    </row>
    <row r="783" ht="15.75" customHeight="1">
      <c r="A783" s="254"/>
      <c r="B783" s="255"/>
      <c r="C783" s="255"/>
      <c r="D783" s="255"/>
      <c r="E783" s="255"/>
      <c r="F783" s="255"/>
      <c r="G783" s="255"/>
      <c r="H783" s="255"/>
      <c r="I783" s="255"/>
      <c r="J783" s="254"/>
      <c r="K783" s="255"/>
      <c r="L783" s="255"/>
      <c r="M783" s="255"/>
      <c r="N783" s="256"/>
      <c r="O783" s="255"/>
      <c r="P783" s="255"/>
      <c r="Q783" s="257"/>
      <c r="R783" s="255"/>
      <c r="S783" s="255"/>
      <c r="T783" s="257"/>
      <c r="U783" s="257"/>
      <c r="V783" s="256"/>
      <c r="W783" s="257"/>
      <c r="X783" s="157"/>
      <c r="Y783" s="257"/>
      <c r="Z783" s="257"/>
      <c r="AA783" s="257"/>
      <c r="AB783" s="257"/>
      <c r="AC783" s="257"/>
      <c r="AD783" s="254"/>
      <c r="AE783" s="164"/>
    </row>
    <row r="784" ht="15.75" customHeight="1">
      <c r="A784" s="254"/>
      <c r="B784" s="255"/>
      <c r="C784" s="255"/>
      <c r="D784" s="255"/>
      <c r="E784" s="255"/>
      <c r="F784" s="255"/>
      <c r="G784" s="255"/>
      <c r="H784" s="255"/>
      <c r="I784" s="255"/>
      <c r="J784" s="254"/>
      <c r="K784" s="255"/>
      <c r="L784" s="255"/>
      <c r="M784" s="255"/>
      <c r="N784" s="256"/>
      <c r="O784" s="255"/>
      <c r="P784" s="255"/>
      <c r="Q784" s="257"/>
      <c r="R784" s="255"/>
      <c r="S784" s="255"/>
      <c r="T784" s="257"/>
      <c r="U784" s="257"/>
      <c r="V784" s="256"/>
      <c r="W784" s="257"/>
      <c r="X784" s="157"/>
      <c r="Y784" s="257"/>
      <c r="Z784" s="257"/>
      <c r="AA784" s="257"/>
      <c r="AB784" s="257"/>
      <c r="AC784" s="257"/>
      <c r="AD784" s="254"/>
      <c r="AE784" s="164"/>
    </row>
    <row r="785" ht="15.75" customHeight="1">
      <c r="A785" s="254"/>
      <c r="B785" s="255"/>
      <c r="C785" s="255"/>
      <c r="D785" s="255"/>
      <c r="E785" s="255"/>
      <c r="F785" s="255"/>
      <c r="G785" s="255"/>
      <c r="H785" s="255"/>
      <c r="I785" s="255"/>
      <c r="J785" s="254"/>
      <c r="K785" s="255"/>
      <c r="L785" s="255"/>
      <c r="M785" s="255"/>
      <c r="N785" s="256"/>
      <c r="O785" s="255"/>
      <c r="P785" s="255"/>
      <c r="Q785" s="257"/>
      <c r="R785" s="255"/>
      <c r="S785" s="255"/>
      <c r="T785" s="257"/>
      <c r="U785" s="257"/>
      <c r="V785" s="256"/>
      <c r="W785" s="257"/>
      <c r="X785" s="157"/>
      <c r="Y785" s="257"/>
      <c r="Z785" s="257"/>
      <c r="AA785" s="257"/>
      <c r="AB785" s="257"/>
      <c r="AC785" s="257"/>
      <c r="AD785" s="254"/>
      <c r="AE785" s="164"/>
    </row>
    <row r="786" ht="15.75" customHeight="1">
      <c r="A786" s="254"/>
      <c r="B786" s="255"/>
      <c r="C786" s="255"/>
      <c r="D786" s="255"/>
      <c r="E786" s="255"/>
      <c r="F786" s="255"/>
      <c r="G786" s="255"/>
      <c r="H786" s="255"/>
      <c r="I786" s="255"/>
      <c r="J786" s="254"/>
      <c r="K786" s="255"/>
      <c r="L786" s="255"/>
      <c r="M786" s="255"/>
      <c r="N786" s="256"/>
      <c r="O786" s="255"/>
      <c r="P786" s="255"/>
      <c r="Q786" s="257"/>
      <c r="R786" s="255"/>
      <c r="S786" s="255"/>
      <c r="T786" s="257"/>
      <c r="U786" s="257"/>
      <c r="V786" s="256"/>
      <c r="W786" s="257"/>
      <c r="X786" s="157"/>
      <c r="Y786" s="257"/>
      <c r="Z786" s="257"/>
      <c r="AA786" s="257"/>
      <c r="AB786" s="257"/>
      <c r="AC786" s="257"/>
      <c r="AD786" s="254"/>
      <c r="AE786" s="164"/>
    </row>
    <row r="787" ht="15.75" customHeight="1">
      <c r="A787" s="254"/>
      <c r="B787" s="255"/>
      <c r="C787" s="255"/>
      <c r="D787" s="255"/>
      <c r="E787" s="255"/>
      <c r="F787" s="255"/>
      <c r="G787" s="255"/>
      <c r="H787" s="255"/>
      <c r="I787" s="255"/>
      <c r="J787" s="254"/>
      <c r="K787" s="255"/>
      <c r="L787" s="255"/>
      <c r="M787" s="255"/>
      <c r="N787" s="256"/>
      <c r="O787" s="255"/>
      <c r="P787" s="255"/>
      <c r="Q787" s="257"/>
      <c r="R787" s="255"/>
      <c r="S787" s="255"/>
      <c r="T787" s="257"/>
      <c r="U787" s="257"/>
      <c r="V787" s="256"/>
      <c r="W787" s="257"/>
      <c r="X787" s="157"/>
      <c r="Y787" s="257"/>
      <c r="Z787" s="257"/>
      <c r="AA787" s="257"/>
      <c r="AB787" s="257"/>
      <c r="AC787" s="257"/>
      <c r="AD787" s="254"/>
      <c r="AE787" s="164"/>
    </row>
    <row r="788" ht="15.75" customHeight="1">
      <c r="A788" s="254"/>
      <c r="B788" s="255"/>
      <c r="C788" s="255"/>
      <c r="D788" s="255"/>
      <c r="E788" s="255"/>
      <c r="F788" s="255"/>
      <c r="G788" s="255"/>
      <c r="H788" s="255"/>
      <c r="I788" s="255"/>
      <c r="J788" s="254"/>
      <c r="K788" s="255"/>
      <c r="L788" s="255"/>
      <c r="M788" s="255"/>
      <c r="N788" s="256"/>
      <c r="O788" s="255"/>
      <c r="P788" s="255"/>
      <c r="Q788" s="257"/>
      <c r="R788" s="255"/>
      <c r="S788" s="255"/>
      <c r="T788" s="257"/>
      <c r="U788" s="257"/>
      <c r="V788" s="256"/>
      <c r="W788" s="257"/>
      <c r="X788" s="157"/>
      <c r="Y788" s="257"/>
      <c r="Z788" s="257"/>
      <c r="AA788" s="257"/>
      <c r="AB788" s="257"/>
      <c r="AC788" s="257"/>
      <c r="AD788" s="254"/>
      <c r="AE788" s="164"/>
    </row>
    <row r="789" ht="15.75" customHeight="1">
      <c r="A789" s="254"/>
      <c r="B789" s="255"/>
      <c r="C789" s="255"/>
      <c r="D789" s="255"/>
      <c r="E789" s="255"/>
      <c r="F789" s="255"/>
      <c r="G789" s="255"/>
      <c r="H789" s="255"/>
      <c r="I789" s="255"/>
      <c r="J789" s="254"/>
      <c r="K789" s="255"/>
      <c r="L789" s="255"/>
      <c r="M789" s="255"/>
      <c r="N789" s="256"/>
      <c r="O789" s="255"/>
      <c r="P789" s="255"/>
      <c r="Q789" s="257"/>
      <c r="R789" s="255"/>
      <c r="S789" s="255"/>
      <c r="T789" s="257"/>
      <c r="U789" s="257"/>
      <c r="V789" s="256"/>
      <c r="W789" s="257"/>
      <c r="X789" s="157"/>
      <c r="Y789" s="257"/>
      <c r="Z789" s="257"/>
      <c r="AA789" s="257"/>
      <c r="AB789" s="257"/>
      <c r="AC789" s="257"/>
      <c r="AD789" s="254"/>
      <c r="AE789" s="164"/>
    </row>
    <row r="790" ht="15.75" customHeight="1">
      <c r="A790" s="254"/>
      <c r="B790" s="255"/>
      <c r="C790" s="255"/>
      <c r="D790" s="255"/>
      <c r="E790" s="255"/>
      <c r="F790" s="255"/>
      <c r="G790" s="255"/>
      <c r="H790" s="255"/>
      <c r="I790" s="255"/>
      <c r="J790" s="254"/>
      <c r="K790" s="255"/>
      <c r="L790" s="255"/>
      <c r="M790" s="255"/>
      <c r="N790" s="256"/>
      <c r="O790" s="255"/>
      <c r="P790" s="255"/>
      <c r="Q790" s="257"/>
      <c r="R790" s="255"/>
      <c r="S790" s="255"/>
      <c r="T790" s="257"/>
      <c r="U790" s="257"/>
      <c r="V790" s="256"/>
      <c r="W790" s="257"/>
      <c r="X790" s="157"/>
      <c r="Y790" s="257"/>
      <c r="Z790" s="257"/>
      <c r="AA790" s="257"/>
      <c r="AB790" s="257"/>
      <c r="AC790" s="257"/>
      <c r="AD790" s="254"/>
      <c r="AE790" s="164"/>
    </row>
    <row r="791" ht="15.75" customHeight="1">
      <c r="A791" s="254"/>
      <c r="B791" s="255"/>
      <c r="C791" s="255"/>
      <c r="D791" s="255"/>
      <c r="E791" s="255"/>
      <c r="F791" s="255"/>
      <c r="G791" s="255"/>
      <c r="H791" s="255"/>
      <c r="I791" s="255"/>
      <c r="J791" s="254"/>
      <c r="K791" s="255"/>
      <c r="L791" s="255"/>
      <c r="M791" s="255"/>
      <c r="N791" s="256"/>
      <c r="O791" s="255"/>
      <c r="P791" s="255"/>
      <c r="Q791" s="257"/>
      <c r="R791" s="255"/>
      <c r="S791" s="255"/>
      <c r="T791" s="257"/>
      <c r="U791" s="257"/>
      <c r="V791" s="256"/>
      <c r="W791" s="257"/>
      <c r="X791" s="157"/>
      <c r="Y791" s="257"/>
      <c r="Z791" s="257"/>
      <c r="AA791" s="257"/>
      <c r="AB791" s="257"/>
      <c r="AC791" s="257"/>
      <c r="AD791" s="254"/>
      <c r="AE791" s="164"/>
    </row>
    <row r="792" ht="15.75" customHeight="1">
      <c r="A792" s="254"/>
      <c r="B792" s="255"/>
      <c r="C792" s="255"/>
      <c r="D792" s="255"/>
      <c r="E792" s="255"/>
      <c r="F792" s="255"/>
      <c r="G792" s="255"/>
      <c r="H792" s="255"/>
      <c r="I792" s="255"/>
      <c r="J792" s="254"/>
      <c r="K792" s="255"/>
      <c r="L792" s="255"/>
      <c r="M792" s="255"/>
      <c r="N792" s="256"/>
      <c r="O792" s="255"/>
      <c r="P792" s="255"/>
      <c r="Q792" s="257"/>
      <c r="R792" s="255"/>
      <c r="S792" s="255"/>
      <c r="T792" s="257"/>
      <c r="U792" s="257"/>
      <c r="V792" s="256"/>
      <c r="W792" s="257"/>
      <c r="X792" s="157"/>
      <c r="Y792" s="257"/>
      <c r="Z792" s="257"/>
      <c r="AA792" s="257"/>
      <c r="AB792" s="257"/>
      <c r="AC792" s="257"/>
      <c r="AD792" s="254"/>
      <c r="AE792" s="164"/>
    </row>
    <row r="793" ht="15.75" customHeight="1">
      <c r="A793" s="254"/>
      <c r="B793" s="255"/>
      <c r="C793" s="255"/>
      <c r="D793" s="255"/>
      <c r="E793" s="255"/>
      <c r="F793" s="255"/>
      <c r="G793" s="255"/>
      <c r="H793" s="255"/>
      <c r="I793" s="255"/>
      <c r="J793" s="254"/>
      <c r="K793" s="255"/>
      <c r="L793" s="255"/>
      <c r="M793" s="255"/>
      <c r="N793" s="256"/>
      <c r="O793" s="255"/>
      <c r="P793" s="255"/>
      <c r="Q793" s="257"/>
      <c r="R793" s="255"/>
      <c r="S793" s="255"/>
      <c r="T793" s="257"/>
      <c r="U793" s="257"/>
      <c r="V793" s="256"/>
      <c r="W793" s="257"/>
      <c r="X793" s="157"/>
      <c r="Y793" s="257"/>
      <c r="Z793" s="257"/>
      <c r="AA793" s="257"/>
      <c r="AB793" s="257"/>
      <c r="AC793" s="257"/>
      <c r="AD793" s="254"/>
      <c r="AE793" s="164"/>
    </row>
    <row r="794" ht="15.75" customHeight="1">
      <c r="A794" s="254"/>
      <c r="B794" s="255"/>
      <c r="C794" s="255"/>
      <c r="D794" s="255"/>
      <c r="E794" s="255"/>
      <c r="F794" s="255"/>
      <c r="G794" s="255"/>
      <c r="H794" s="255"/>
      <c r="I794" s="255"/>
      <c r="J794" s="254"/>
      <c r="K794" s="255"/>
      <c r="L794" s="255"/>
      <c r="M794" s="255"/>
      <c r="N794" s="256"/>
      <c r="O794" s="255"/>
      <c r="P794" s="255"/>
      <c r="Q794" s="257"/>
      <c r="R794" s="255"/>
      <c r="S794" s="255"/>
      <c r="T794" s="257"/>
      <c r="U794" s="257"/>
      <c r="V794" s="256"/>
      <c r="W794" s="257"/>
      <c r="X794" s="157"/>
      <c r="Y794" s="257"/>
      <c r="Z794" s="257"/>
      <c r="AA794" s="257"/>
      <c r="AB794" s="257"/>
      <c r="AC794" s="257"/>
      <c r="AD794" s="254"/>
      <c r="AE794" s="164"/>
    </row>
    <row r="795" ht="15.75" customHeight="1">
      <c r="A795" s="254"/>
      <c r="B795" s="255"/>
      <c r="C795" s="255"/>
      <c r="D795" s="255"/>
      <c r="E795" s="255"/>
      <c r="F795" s="255"/>
      <c r="G795" s="255"/>
      <c r="H795" s="255"/>
      <c r="I795" s="255"/>
      <c r="J795" s="254"/>
      <c r="K795" s="255"/>
      <c r="L795" s="255"/>
      <c r="M795" s="255"/>
      <c r="N795" s="256"/>
      <c r="O795" s="255"/>
      <c r="P795" s="255"/>
      <c r="Q795" s="257"/>
      <c r="R795" s="255"/>
      <c r="S795" s="255"/>
      <c r="T795" s="257"/>
      <c r="U795" s="257"/>
      <c r="V795" s="256"/>
      <c r="W795" s="257"/>
      <c r="X795" s="157"/>
      <c r="Y795" s="257"/>
      <c r="Z795" s="257"/>
      <c r="AA795" s="257"/>
      <c r="AB795" s="257"/>
      <c r="AC795" s="257"/>
      <c r="AD795" s="254"/>
      <c r="AE795" s="164"/>
    </row>
    <row r="796" ht="15.75" customHeight="1">
      <c r="A796" s="254"/>
      <c r="B796" s="255"/>
      <c r="C796" s="255"/>
      <c r="D796" s="255"/>
      <c r="E796" s="255"/>
      <c r="F796" s="255"/>
      <c r="G796" s="255"/>
      <c r="H796" s="255"/>
      <c r="I796" s="255"/>
      <c r="J796" s="254"/>
      <c r="K796" s="255"/>
      <c r="L796" s="255"/>
      <c r="M796" s="255"/>
      <c r="N796" s="256"/>
      <c r="O796" s="255"/>
      <c r="P796" s="255"/>
      <c r="Q796" s="257"/>
      <c r="R796" s="255"/>
      <c r="S796" s="255"/>
      <c r="T796" s="257"/>
      <c r="U796" s="257"/>
      <c r="V796" s="256"/>
      <c r="W796" s="257"/>
      <c r="X796" s="157"/>
      <c r="Y796" s="257"/>
      <c r="Z796" s="257"/>
      <c r="AA796" s="257"/>
      <c r="AB796" s="257"/>
      <c r="AC796" s="257"/>
      <c r="AD796" s="254"/>
      <c r="AE796" s="164"/>
    </row>
    <row r="797" ht="15.75" customHeight="1">
      <c r="A797" s="254"/>
      <c r="B797" s="255"/>
      <c r="C797" s="255"/>
      <c r="D797" s="255"/>
      <c r="E797" s="255"/>
      <c r="F797" s="255"/>
      <c r="G797" s="255"/>
      <c r="H797" s="255"/>
      <c r="I797" s="255"/>
      <c r="J797" s="254"/>
      <c r="K797" s="255"/>
      <c r="L797" s="255"/>
      <c r="M797" s="255"/>
      <c r="N797" s="256"/>
      <c r="O797" s="255"/>
      <c r="P797" s="255"/>
      <c r="Q797" s="257"/>
      <c r="R797" s="255"/>
      <c r="S797" s="255"/>
      <c r="T797" s="257"/>
      <c r="U797" s="257"/>
      <c r="V797" s="256"/>
      <c r="W797" s="257"/>
      <c r="X797" s="157"/>
      <c r="Y797" s="257"/>
      <c r="Z797" s="257"/>
      <c r="AA797" s="257"/>
      <c r="AB797" s="257"/>
      <c r="AC797" s="257"/>
      <c r="AD797" s="254"/>
      <c r="AE797" s="164"/>
    </row>
    <row r="798" ht="15.75" customHeight="1">
      <c r="A798" s="254"/>
      <c r="B798" s="255"/>
      <c r="C798" s="255"/>
      <c r="D798" s="255"/>
      <c r="E798" s="255"/>
      <c r="F798" s="255"/>
      <c r="G798" s="255"/>
      <c r="H798" s="255"/>
      <c r="I798" s="255"/>
      <c r="J798" s="254"/>
      <c r="K798" s="255"/>
      <c r="L798" s="255"/>
      <c r="M798" s="255"/>
      <c r="N798" s="256"/>
      <c r="O798" s="255"/>
      <c r="P798" s="255"/>
      <c r="Q798" s="257"/>
      <c r="R798" s="255"/>
      <c r="S798" s="255"/>
      <c r="T798" s="257"/>
      <c r="U798" s="257"/>
      <c r="V798" s="256"/>
      <c r="W798" s="257"/>
      <c r="X798" s="157"/>
      <c r="Y798" s="257"/>
      <c r="Z798" s="257"/>
      <c r="AA798" s="257"/>
      <c r="AB798" s="257"/>
      <c r="AC798" s="257"/>
      <c r="AD798" s="254"/>
      <c r="AE798" s="164"/>
    </row>
    <row r="799" ht="15.75" customHeight="1">
      <c r="A799" s="254"/>
      <c r="B799" s="255"/>
      <c r="C799" s="255"/>
      <c r="D799" s="255"/>
      <c r="E799" s="255"/>
      <c r="F799" s="255"/>
      <c r="G799" s="255"/>
      <c r="H799" s="255"/>
      <c r="I799" s="255"/>
      <c r="J799" s="254"/>
      <c r="K799" s="255"/>
      <c r="L799" s="255"/>
      <c r="M799" s="255"/>
      <c r="N799" s="256"/>
      <c r="O799" s="255"/>
      <c r="P799" s="255"/>
      <c r="Q799" s="257"/>
      <c r="R799" s="255"/>
      <c r="S799" s="255"/>
      <c r="T799" s="257"/>
      <c r="U799" s="257"/>
      <c r="V799" s="256"/>
      <c r="W799" s="257"/>
      <c r="X799" s="157"/>
      <c r="Y799" s="257"/>
      <c r="Z799" s="257"/>
      <c r="AA799" s="257"/>
      <c r="AB799" s="257"/>
      <c r="AC799" s="257"/>
      <c r="AD799" s="254"/>
      <c r="AE799" s="164"/>
    </row>
    <row r="800" ht="15.75" customHeight="1">
      <c r="A800" s="254"/>
      <c r="B800" s="255"/>
      <c r="C800" s="255"/>
      <c r="D800" s="255"/>
      <c r="E800" s="255"/>
      <c r="F800" s="255"/>
      <c r="G800" s="255"/>
      <c r="H800" s="255"/>
      <c r="I800" s="255"/>
      <c r="J800" s="254"/>
      <c r="K800" s="255"/>
      <c r="L800" s="255"/>
      <c r="M800" s="255"/>
      <c r="N800" s="256"/>
      <c r="O800" s="255"/>
      <c r="P800" s="255"/>
      <c r="Q800" s="257"/>
      <c r="R800" s="255"/>
      <c r="S800" s="255"/>
      <c r="T800" s="257"/>
      <c r="U800" s="257"/>
      <c r="V800" s="256"/>
      <c r="W800" s="257"/>
      <c r="X800" s="157"/>
      <c r="Y800" s="257"/>
      <c r="Z800" s="257"/>
      <c r="AA800" s="257"/>
      <c r="AB800" s="257"/>
      <c r="AC800" s="257"/>
      <c r="AD800" s="254"/>
      <c r="AE800" s="164"/>
    </row>
    <row r="801" ht="15.75" customHeight="1">
      <c r="A801" s="254"/>
      <c r="B801" s="255"/>
      <c r="C801" s="255"/>
      <c r="D801" s="255"/>
      <c r="E801" s="255"/>
      <c r="F801" s="255"/>
      <c r="G801" s="255"/>
      <c r="H801" s="255"/>
      <c r="I801" s="255"/>
      <c r="J801" s="254"/>
      <c r="K801" s="255"/>
      <c r="L801" s="255"/>
      <c r="M801" s="255"/>
      <c r="N801" s="256"/>
      <c r="O801" s="255"/>
      <c r="P801" s="255"/>
      <c r="Q801" s="257"/>
      <c r="R801" s="255"/>
      <c r="S801" s="255"/>
      <c r="T801" s="257"/>
      <c r="U801" s="257"/>
      <c r="V801" s="256"/>
      <c r="W801" s="257"/>
      <c r="X801" s="157"/>
      <c r="Y801" s="257"/>
      <c r="Z801" s="257"/>
      <c r="AA801" s="257"/>
      <c r="AB801" s="257"/>
      <c r="AC801" s="257"/>
      <c r="AD801" s="254"/>
      <c r="AE801" s="164"/>
    </row>
    <row r="802" ht="15.75" customHeight="1">
      <c r="A802" s="254"/>
      <c r="B802" s="255"/>
      <c r="C802" s="255"/>
      <c r="D802" s="255"/>
      <c r="E802" s="255"/>
      <c r="F802" s="255"/>
      <c r="G802" s="255"/>
      <c r="H802" s="255"/>
      <c r="I802" s="255"/>
      <c r="J802" s="254"/>
      <c r="K802" s="255"/>
      <c r="L802" s="255"/>
      <c r="M802" s="255"/>
      <c r="N802" s="256"/>
      <c r="O802" s="255"/>
      <c r="P802" s="255"/>
      <c r="Q802" s="257"/>
      <c r="R802" s="255"/>
      <c r="S802" s="255"/>
      <c r="T802" s="257"/>
      <c r="U802" s="257"/>
      <c r="V802" s="256"/>
      <c r="W802" s="257"/>
      <c r="X802" s="157"/>
      <c r="Y802" s="257"/>
      <c r="Z802" s="257"/>
      <c r="AA802" s="257"/>
      <c r="AB802" s="257"/>
      <c r="AC802" s="257"/>
      <c r="AD802" s="254"/>
      <c r="AE802" s="164"/>
    </row>
    <row r="803" ht="15.75" customHeight="1">
      <c r="A803" s="254"/>
      <c r="B803" s="255"/>
      <c r="C803" s="255"/>
      <c r="D803" s="255"/>
      <c r="E803" s="255"/>
      <c r="F803" s="255"/>
      <c r="G803" s="255"/>
      <c r="H803" s="255"/>
      <c r="I803" s="255"/>
      <c r="J803" s="254"/>
      <c r="K803" s="255"/>
      <c r="L803" s="255"/>
      <c r="M803" s="255"/>
      <c r="N803" s="256"/>
      <c r="O803" s="255"/>
      <c r="P803" s="255"/>
      <c r="Q803" s="257"/>
      <c r="R803" s="255"/>
      <c r="S803" s="255"/>
      <c r="T803" s="257"/>
      <c r="U803" s="257"/>
      <c r="V803" s="256"/>
      <c r="W803" s="257"/>
      <c r="X803" s="157"/>
      <c r="Y803" s="257"/>
      <c r="Z803" s="257"/>
      <c r="AA803" s="257"/>
      <c r="AB803" s="257"/>
      <c r="AC803" s="257"/>
      <c r="AD803" s="254"/>
      <c r="AE803" s="164"/>
    </row>
    <row r="804" ht="15.75" customHeight="1">
      <c r="A804" s="254"/>
      <c r="B804" s="255"/>
      <c r="C804" s="255"/>
      <c r="D804" s="255"/>
      <c r="E804" s="255"/>
      <c r="F804" s="255"/>
      <c r="G804" s="255"/>
      <c r="H804" s="255"/>
      <c r="I804" s="255"/>
      <c r="J804" s="254"/>
      <c r="K804" s="255"/>
      <c r="L804" s="255"/>
      <c r="M804" s="255"/>
      <c r="N804" s="256"/>
      <c r="O804" s="255"/>
      <c r="P804" s="255"/>
      <c r="Q804" s="257"/>
      <c r="R804" s="255"/>
      <c r="S804" s="255"/>
      <c r="T804" s="257"/>
      <c r="U804" s="257"/>
      <c r="V804" s="256"/>
      <c r="W804" s="257"/>
      <c r="X804" s="157"/>
      <c r="Y804" s="257"/>
      <c r="Z804" s="257"/>
      <c r="AA804" s="257"/>
      <c r="AB804" s="257"/>
      <c r="AC804" s="257"/>
      <c r="AD804" s="254"/>
      <c r="AE804" s="164"/>
    </row>
    <row r="805" ht="15.75" customHeight="1">
      <c r="A805" s="254"/>
      <c r="B805" s="255"/>
      <c r="C805" s="255"/>
      <c r="D805" s="255"/>
      <c r="E805" s="255"/>
      <c r="F805" s="255"/>
      <c r="G805" s="255"/>
      <c r="H805" s="255"/>
      <c r="I805" s="255"/>
      <c r="J805" s="254"/>
      <c r="K805" s="255"/>
      <c r="L805" s="255"/>
      <c r="M805" s="255"/>
      <c r="N805" s="256"/>
      <c r="O805" s="255"/>
      <c r="P805" s="255"/>
      <c r="Q805" s="257"/>
      <c r="R805" s="255"/>
      <c r="S805" s="255"/>
      <c r="T805" s="257"/>
      <c r="U805" s="257"/>
      <c r="V805" s="256"/>
      <c r="W805" s="257"/>
      <c r="X805" s="157"/>
      <c r="Y805" s="257"/>
      <c r="Z805" s="257"/>
      <c r="AA805" s="257"/>
      <c r="AB805" s="257"/>
      <c r="AC805" s="257"/>
      <c r="AD805" s="254"/>
      <c r="AE805" s="164"/>
    </row>
    <row r="806" ht="15.75" customHeight="1">
      <c r="A806" s="254"/>
      <c r="B806" s="255"/>
      <c r="C806" s="255"/>
      <c r="D806" s="255"/>
      <c r="E806" s="255"/>
      <c r="F806" s="255"/>
      <c r="G806" s="255"/>
      <c r="H806" s="255"/>
      <c r="I806" s="255"/>
      <c r="J806" s="254"/>
      <c r="K806" s="255"/>
      <c r="L806" s="255"/>
      <c r="M806" s="255"/>
      <c r="N806" s="256"/>
      <c r="O806" s="255"/>
      <c r="P806" s="255"/>
      <c r="Q806" s="257"/>
      <c r="R806" s="255"/>
      <c r="S806" s="255"/>
      <c r="T806" s="257"/>
      <c r="U806" s="257"/>
      <c r="V806" s="256"/>
      <c r="W806" s="257"/>
      <c r="X806" s="157"/>
      <c r="Y806" s="257"/>
      <c r="Z806" s="257"/>
      <c r="AA806" s="257"/>
      <c r="AB806" s="257"/>
      <c r="AC806" s="257"/>
      <c r="AD806" s="254"/>
      <c r="AE806" s="164"/>
    </row>
    <row r="807" ht="15.75" customHeight="1">
      <c r="A807" s="254"/>
      <c r="B807" s="255"/>
      <c r="C807" s="255"/>
      <c r="D807" s="255"/>
      <c r="E807" s="255"/>
      <c r="F807" s="255"/>
      <c r="G807" s="255"/>
      <c r="H807" s="255"/>
      <c r="I807" s="255"/>
      <c r="J807" s="254"/>
      <c r="K807" s="255"/>
      <c r="L807" s="255"/>
      <c r="M807" s="255"/>
      <c r="N807" s="256"/>
      <c r="O807" s="255"/>
      <c r="P807" s="255"/>
      <c r="Q807" s="257"/>
      <c r="R807" s="255"/>
      <c r="S807" s="255"/>
      <c r="T807" s="257"/>
      <c r="U807" s="257"/>
      <c r="V807" s="256"/>
      <c r="W807" s="257"/>
      <c r="X807" s="157"/>
      <c r="Y807" s="257"/>
      <c r="Z807" s="257"/>
      <c r="AA807" s="257"/>
      <c r="AB807" s="257"/>
      <c r="AC807" s="257"/>
      <c r="AD807" s="254"/>
      <c r="AE807" s="164"/>
    </row>
    <row r="808" ht="15.75" customHeight="1">
      <c r="A808" s="254"/>
      <c r="B808" s="255"/>
      <c r="C808" s="255"/>
      <c r="D808" s="255"/>
      <c r="E808" s="255"/>
      <c r="F808" s="255"/>
      <c r="G808" s="255"/>
      <c r="H808" s="255"/>
      <c r="I808" s="255"/>
      <c r="J808" s="254"/>
      <c r="K808" s="255"/>
      <c r="L808" s="255"/>
      <c r="M808" s="255"/>
      <c r="N808" s="256"/>
      <c r="O808" s="255"/>
      <c r="P808" s="255"/>
      <c r="Q808" s="257"/>
      <c r="R808" s="255"/>
      <c r="S808" s="255"/>
      <c r="T808" s="257"/>
      <c r="U808" s="257"/>
      <c r="V808" s="256"/>
      <c r="W808" s="257"/>
      <c r="X808" s="157"/>
      <c r="Y808" s="257"/>
      <c r="Z808" s="257"/>
      <c r="AA808" s="257"/>
      <c r="AB808" s="257"/>
      <c r="AC808" s="257"/>
      <c r="AD808" s="254"/>
      <c r="AE808" s="164"/>
    </row>
    <row r="809" ht="15.75" customHeight="1">
      <c r="A809" s="254"/>
      <c r="B809" s="255"/>
      <c r="C809" s="255"/>
      <c r="D809" s="255"/>
      <c r="E809" s="255"/>
      <c r="F809" s="255"/>
      <c r="G809" s="255"/>
      <c r="H809" s="255"/>
      <c r="I809" s="255"/>
      <c r="J809" s="254"/>
      <c r="K809" s="255"/>
      <c r="L809" s="255"/>
      <c r="M809" s="255"/>
      <c r="N809" s="256"/>
      <c r="O809" s="255"/>
      <c r="P809" s="255"/>
      <c r="Q809" s="257"/>
      <c r="R809" s="255"/>
      <c r="S809" s="255"/>
      <c r="T809" s="257"/>
      <c r="U809" s="257"/>
      <c r="V809" s="256"/>
      <c r="W809" s="257"/>
      <c r="X809" s="157"/>
      <c r="Y809" s="257"/>
      <c r="Z809" s="257"/>
      <c r="AA809" s="257"/>
      <c r="AB809" s="257"/>
      <c r="AC809" s="257"/>
      <c r="AD809" s="254"/>
      <c r="AE809" s="164"/>
    </row>
    <row r="810" ht="15.75" customHeight="1">
      <c r="A810" s="254"/>
      <c r="B810" s="255"/>
      <c r="C810" s="255"/>
      <c r="D810" s="255"/>
      <c r="E810" s="255"/>
      <c r="F810" s="255"/>
      <c r="G810" s="255"/>
      <c r="H810" s="255"/>
      <c r="I810" s="255"/>
      <c r="J810" s="254"/>
      <c r="K810" s="255"/>
      <c r="L810" s="255"/>
      <c r="M810" s="255"/>
      <c r="N810" s="256"/>
      <c r="O810" s="255"/>
      <c r="P810" s="255"/>
      <c r="Q810" s="257"/>
      <c r="R810" s="255"/>
      <c r="S810" s="255"/>
      <c r="T810" s="257"/>
      <c r="U810" s="257"/>
      <c r="V810" s="256"/>
      <c r="W810" s="257"/>
      <c r="X810" s="157"/>
      <c r="Y810" s="257"/>
      <c r="Z810" s="257"/>
      <c r="AA810" s="257"/>
      <c r="AB810" s="257"/>
      <c r="AC810" s="257"/>
      <c r="AD810" s="254"/>
      <c r="AE810" s="164"/>
    </row>
    <row r="811" ht="15.75" customHeight="1">
      <c r="A811" s="254"/>
      <c r="B811" s="255"/>
      <c r="C811" s="255"/>
      <c r="D811" s="255"/>
      <c r="E811" s="255"/>
      <c r="F811" s="255"/>
      <c r="G811" s="255"/>
      <c r="H811" s="255"/>
      <c r="I811" s="255"/>
      <c r="J811" s="254"/>
      <c r="K811" s="255"/>
      <c r="L811" s="255"/>
      <c r="M811" s="255"/>
      <c r="N811" s="256"/>
      <c r="O811" s="255"/>
      <c r="P811" s="255"/>
      <c r="Q811" s="257"/>
      <c r="R811" s="255"/>
      <c r="S811" s="255"/>
      <c r="T811" s="257"/>
      <c r="U811" s="257"/>
      <c r="V811" s="256"/>
      <c r="W811" s="257"/>
      <c r="X811" s="157"/>
      <c r="Y811" s="257"/>
      <c r="Z811" s="257"/>
      <c r="AA811" s="257"/>
      <c r="AB811" s="257"/>
      <c r="AC811" s="257"/>
      <c r="AD811" s="254"/>
      <c r="AE811" s="164"/>
    </row>
    <row r="812" ht="15.75" customHeight="1">
      <c r="A812" s="254"/>
      <c r="B812" s="255"/>
      <c r="C812" s="255"/>
      <c r="D812" s="255"/>
      <c r="E812" s="255"/>
      <c r="F812" s="255"/>
      <c r="G812" s="255"/>
      <c r="H812" s="255"/>
      <c r="I812" s="255"/>
      <c r="J812" s="254"/>
      <c r="K812" s="255"/>
      <c r="L812" s="255"/>
      <c r="M812" s="255"/>
      <c r="N812" s="256"/>
      <c r="O812" s="255"/>
      <c r="P812" s="255"/>
      <c r="Q812" s="257"/>
      <c r="R812" s="255"/>
      <c r="S812" s="255"/>
      <c r="T812" s="257"/>
      <c r="U812" s="257"/>
      <c r="V812" s="256"/>
      <c r="W812" s="257"/>
      <c r="X812" s="157"/>
      <c r="Y812" s="257"/>
      <c r="Z812" s="257"/>
      <c r="AA812" s="257"/>
      <c r="AB812" s="257"/>
      <c r="AC812" s="257"/>
      <c r="AD812" s="254"/>
      <c r="AE812" s="164"/>
    </row>
    <row r="813" ht="15.75" customHeight="1">
      <c r="A813" s="254"/>
      <c r="B813" s="255"/>
      <c r="C813" s="255"/>
      <c r="D813" s="255"/>
      <c r="E813" s="255"/>
      <c r="F813" s="255"/>
      <c r="G813" s="255"/>
      <c r="H813" s="255"/>
      <c r="I813" s="255"/>
      <c r="J813" s="254"/>
      <c r="K813" s="255"/>
      <c r="L813" s="255"/>
      <c r="M813" s="255"/>
      <c r="N813" s="256"/>
      <c r="O813" s="255"/>
      <c r="P813" s="255"/>
      <c r="Q813" s="257"/>
      <c r="R813" s="255"/>
      <c r="S813" s="255"/>
      <c r="T813" s="257"/>
      <c r="U813" s="257"/>
      <c r="V813" s="256"/>
      <c r="W813" s="257"/>
      <c r="X813" s="157"/>
      <c r="Y813" s="257"/>
      <c r="Z813" s="257"/>
      <c r="AA813" s="257"/>
      <c r="AB813" s="257"/>
      <c r="AC813" s="257"/>
      <c r="AD813" s="254"/>
      <c r="AE813" s="164"/>
    </row>
    <row r="814" ht="15.75" customHeight="1">
      <c r="A814" s="254"/>
      <c r="B814" s="255"/>
      <c r="C814" s="255"/>
      <c r="D814" s="255"/>
      <c r="E814" s="255"/>
      <c r="F814" s="255"/>
      <c r="G814" s="255"/>
      <c r="H814" s="255"/>
      <c r="I814" s="255"/>
      <c r="J814" s="254"/>
      <c r="K814" s="255"/>
      <c r="L814" s="255"/>
      <c r="M814" s="255"/>
      <c r="N814" s="256"/>
      <c r="O814" s="255"/>
      <c r="P814" s="255"/>
      <c r="Q814" s="257"/>
      <c r="R814" s="255"/>
      <c r="S814" s="255"/>
      <c r="T814" s="257"/>
      <c r="U814" s="257"/>
      <c r="V814" s="256"/>
      <c r="W814" s="257"/>
      <c r="X814" s="157"/>
      <c r="Y814" s="257"/>
      <c r="Z814" s="257"/>
      <c r="AA814" s="257"/>
      <c r="AB814" s="257"/>
      <c r="AC814" s="257"/>
      <c r="AD814" s="254"/>
      <c r="AE814" s="164"/>
    </row>
    <row r="815" ht="15.75" customHeight="1">
      <c r="A815" s="254"/>
      <c r="B815" s="255"/>
      <c r="C815" s="255"/>
      <c r="D815" s="255"/>
      <c r="E815" s="255"/>
      <c r="F815" s="255"/>
      <c r="G815" s="255"/>
      <c r="H815" s="255"/>
      <c r="I815" s="255"/>
      <c r="J815" s="254"/>
      <c r="K815" s="255"/>
      <c r="L815" s="255"/>
      <c r="M815" s="255"/>
      <c r="N815" s="256"/>
      <c r="O815" s="255"/>
      <c r="P815" s="255"/>
      <c r="Q815" s="257"/>
      <c r="R815" s="255"/>
      <c r="S815" s="255"/>
      <c r="T815" s="257"/>
      <c r="U815" s="257"/>
      <c r="V815" s="256"/>
      <c r="W815" s="257"/>
      <c r="X815" s="157"/>
      <c r="Y815" s="257"/>
      <c r="Z815" s="257"/>
      <c r="AA815" s="257"/>
      <c r="AB815" s="257"/>
      <c r="AC815" s="257"/>
      <c r="AD815" s="254"/>
      <c r="AE815" s="164"/>
    </row>
    <row r="816" ht="15.75" customHeight="1">
      <c r="A816" s="254"/>
      <c r="B816" s="255"/>
      <c r="C816" s="255"/>
      <c r="D816" s="255"/>
      <c r="E816" s="255"/>
      <c r="F816" s="255"/>
      <c r="G816" s="255"/>
      <c r="H816" s="255"/>
      <c r="I816" s="255"/>
      <c r="J816" s="254"/>
      <c r="K816" s="255"/>
      <c r="L816" s="255"/>
      <c r="M816" s="255"/>
      <c r="N816" s="256"/>
      <c r="O816" s="255"/>
      <c r="P816" s="255"/>
      <c r="Q816" s="257"/>
      <c r="R816" s="255"/>
      <c r="S816" s="255"/>
      <c r="T816" s="257"/>
      <c r="U816" s="257"/>
      <c r="V816" s="256"/>
      <c r="W816" s="257"/>
      <c r="X816" s="157"/>
      <c r="Y816" s="257"/>
      <c r="Z816" s="257"/>
      <c r="AA816" s="257"/>
      <c r="AB816" s="257"/>
      <c r="AC816" s="257"/>
      <c r="AD816" s="254"/>
      <c r="AE816" s="164"/>
    </row>
    <row r="817" ht="15.75" customHeight="1">
      <c r="A817" s="254"/>
      <c r="B817" s="255"/>
      <c r="C817" s="255"/>
      <c r="D817" s="255"/>
      <c r="E817" s="255"/>
      <c r="F817" s="255"/>
      <c r="G817" s="255"/>
      <c r="H817" s="255"/>
      <c r="I817" s="255"/>
      <c r="J817" s="254"/>
      <c r="K817" s="255"/>
      <c r="L817" s="255"/>
      <c r="M817" s="255"/>
      <c r="N817" s="256"/>
      <c r="O817" s="255"/>
      <c r="P817" s="255"/>
      <c r="Q817" s="257"/>
      <c r="R817" s="255"/>
      <c r="S817" s="255"/>
      <c r="T817" s="257"/>
      <c r="U817" s="257"/>
      <c r="V817" s="256"/>
      <c r="W817" s="257"/>
      <c r="X817" s="157"/>
      <c r="Y817" s="257"/>
      <c r="Z817" s="257"/>
      <c r="AA817" s="257"/>
      <c r="AB817" s="257"/>
      <c r="AC817" s="257"/>
      <c r="AD817" s="254"/>
      <c r="AE817" s="164"/>
    </row>
    <row r="818" ht="15.75" customHeight="1">
      <c r="A818" s="254"/>
      <c r="B818" s="255"/>
      <c r="C818" s="255"/>
      <c r="D818" s="255"/>
      <c r="E818" s="255"/>
      <c r="F818" s="255"/>
      <c r="G818" s="255"/>
      <c r="H818" s="255"/>
      <c r="I818" s="255"/>
      <c r="J818" s="254"/>
      <c r="K818" s="255"/>
      <c r="L818" s="255"/>
      <c r="M818" s="255"/>
      <c r="N818" s="256"/>
      <c r="O818" s="255"/>
      <c r="P818" s="255"/>
      <c r="Q818" s="257"/>
      <c r="R818" s="255"/>
      <c r="S818" s="255"/>
      <c r="T818" s="257"/>
      <c r="U818" s="257"/>
      <c r="V818" s="256"/>
      <c r="W818" s="257"/>
      <c r="X818" s="157"/>
      <c r="Y818" s="257"/>
      <c r="Z818" s="257"/>
      <c r="AA818" s="257"/>
      <c r="AB818" s="257"/>
      <c r="AC818" s="257"/>
      <c r="AD818" s="254"/>
      <c r="AE818" s="164"/>
    </row>
    <row r="819" ht="15.75" customHeight="1">
      <c r="A819" s="254"/>
      <c r="B819" s="255"/>
      <c r="C819" s="255"/>
      <c r="D819" s="255"/>
      <c r="E819" s="255"/>
      <c r="F819" s="255"/>
      <c r="G819" s="255"/>
      <c r="H819" s="255"/>
      <c r="I819" s="255"/>
      <c r="J819" s="254"/>
      <c r="K819" s="255"/>
      <c r="L819" s="255"/>
      <c r="M819" s="255"/>
      <c r="N819" s="256"/>
      <c r="O819" s="255"/>
      <c r="P819" s="255"/>
      <c r="Q819" s="257"/>
      <c r="R819" s="255"/>
      <c r="S819" s="255"/>
      <c r="T819" s="257"/>
      <c r="U819" s="257"/>
      <c r="V819" s="256"/>
      <c r="W819" s="257"/>
      <c r="X819" s="157"/>
      <c r="Y819" s="257"/>
      <c r="Z819" s="257"/>
      <c r="AA819" s="257"/>
      <c r="AB819" s="257"/>
      <c r="AC819" s="257"/>
      <c r="AD819" s="254"/>
      <c r="AE819" s="164"/>
    </row>
    <row r="820" ht="15.75" customHeight="1">
      <c r="A820" s="254"/>
      <c r="B820" s="255"/>
      <c r="C820" s="255"/>
      <c r="D820" s="255"/>
      <c r="E820" s="255"/>
      <c r="F820" s="255"/>
      <c r="G820" s="255"/>
      <c r="H820" s="255"/>
      <c r="I820" s="255"/>
      <c r="J820" s="254"/>
      <c r="K820" s="255"/>
      <c r="L820" s="255"/>
      <c r="M820" s="255"/>
      <c r="N820" s="256"/>
      <c r="O820" s="255"/>
      <c r="P820" s="255"/>
      <c r="Q820" s="257"/>
      <c r="R820" s="255"/>
      <c r="S820" s="255"/>
      <c r="T820" s="257"/>
      <c r="U820" s="257"/>
      <c r="V820" s="256"/>
      <c r="W820" s="257"/>
      <c r="X820" s="157"/>
      <c r="Y820" s="257"/>
      <c r="Z820" s="257"/>
      <c r="AA820" s="257"/>
      <c r="AB820" s="257"/>
      <c r="AC820" s="257"/>
      <c r="AD820" s="254"/>
      <c r="AE820" s="164"/>
    </row>
    <row r="821" ht="15.75" customHeight="1">
      <c r="A821" s="254"/>
      <c r="B821" s="255"/>
      <c r="C821" s="255"/>
      <c r="D821" s="255"/>
      <c r="E821" s="255"/>
      <c r="F821" s="255"/>
      <c r="G821" s="255"/>
      <c r="H821" s="255"/>
      <c r="I821" s="255"/>
      <c r="J821" s="254"/>
      <c r="K821" s="255"/>
      <c r="L821" s="255"/>
      <c r="M821" s="255"/>
      <c r="N821" s="256"/>
      <c r="O821" s="255"/>
      <c r="P821" s="255"/>
      <c r="Q821" s="257"/>
      <c r="R821" s="255"/>
      <c r="S821" s="255"/>
      <c r="T821" s="257"/>
      <c r="U821" s="257"/>
      <c r="V821" s="256"/>
      <c r="W821" s="257"/>
      <c r="X821" s="157"/>
      <c r="Y821" s="257"/>
      <c r="Z821" s="257"/>
      <c r="AA821" s="257"/>
      <c r="AB821" s="257"/>
      <c r="AC821" s="257"/>
      <c r="AD821" s="254"/>
      <c r="AE821" s="164"/>
    </row>
    <row r="822" ht="15.75" customHeight="1">
      <c r="A822" s="254"/>
      <c r="B822" s="255"/>
      <c r="C822" s="255"/>
      <c r="D822" s="255"/>
      <c r="E822" s="255"/>
      <c r="F822" s="255"/>
      <c r="G822" s="255"/>
      <c r="H822" s="255"/>
      <c r="I822" s="255"/>
      <c r="J822" s="254"/>
      <c r="K822" s="255"/>
      <c r="L822" s="255"/>
      <c r="M822" s="255"/>
      <c r="N822" s="256"/>
      <c r="O822" s="255"/>
      <c r="P822" s="255"/>
      <c r="Q822" s="257"/>
      <c r="R822" s="255"/>
      <c r="S822" s="255"/>
      <c r="T822" s="257"/>
      <c r="U822" s="257"/>
      <c r="V822" s="256"/>
      <c r="W822" s="257"/>
      <c r="X822" s="157"/>
      <c r="Y822" s="257"/>
      <c r="Z822" s="257"/>
      <c r="AA822" s="257"/>
      <c r="AB822" s="257"/>
      <c r="AC822" s="257"/>
      <c r="AD822" s="254"/>
      <c r="AE822" s="164"/>
    </row>
    <row r="823" ht="15.75" customHeight="1">
      <c r="A823" s="254"/>
      <c r="B823" s="255"/>
      <c r="C823" s="255"/>
      <c r="D823" s="255"/>
      <c r="E823" s="255"/>
      <c r="F823" s="255"/>
      <c r="G823" s="255"/>
      <c r="H823" s="255"/>
      <c r="I823" s="255"/>
      <c r="J823" s="254"/>
      <c r="K823" s="255"/>
      <c r="L823" s="255"/>
      <c r="M823" s="255"/>
      <c r="N823" s="256"/>
      <c r="O823" s="255"/>
      <c r="P823" s="255"/>
      <c r="Q823" s="257"/>
      <c r="R823" s="255"/>
      <c r="S823" s="255"/>
      <c r="T823" s="257"/>
      <c r="U823" s="257"/>
      <c r="V823" s="256"/>
      <c r="W823" s="257"/>
      <c r="X823" s="157"/>
      <c r="Y823" s="257"/>
      <c r="Z823" s="257"/>
      <c r="AA823" s="257"/>
      <c r="AB823" s="257"/>
      <c r="AC823" s="257"/>
      <c r="AD823" s="254"/>
      <c r="AE823" s="164"/>
    </row>
    <row r="824" ht="15.75" customHeight="1">
      <c r="A824" s="254"/>
      <c r="B824" s="255"/>
      <c r="C824" s="255"/>
      <c r="D824" s="255"/>
      <c r="E824" s="255"/>
      <c r="F824" s="255"/>
      <c r="G824" s="255"/>
      <c r="H824" s="255"/>
      <c r="I824" s="255"/>
      <c r="J824" s="254"/>
      <c r="K824" s="255"/>
      <c r="L824" s="255"/>
      <c r="M824" s="255"/>
      <c r="N824" s="256"/>
      <c r="O824" s="255"/>
      <c r="P824" s="255"/>
      <c r="Q824" s="257"/>
      <c r="R824" s="255"/>
      <c r="S824" s="255"/>
      <c r="T824" s="257"/>
      <c r="U824" s="257"/>
      <c r="V824" s="256"/>
      <c r="W824" s="257"/>
      <c r="X824" s="157"/>
      <c r="Y824" s="257"/>
      <c r="Z824" s="257"/>
      <c r="AA824" s="257"/>
      <c r="AB824" s="257"/>
      <c r="AC824" s="257"/>
      <c r="AD824" s="254"/>
      <c r="AE824" s="164"/>
    </row>
    <row r="825" ht="15.75" customHeight="1">
      <c r="A825" s="254"/>
      <c r="B825" s="255"/>
      <c r="C825" s="255"/>
      <c r="D825" s="255"/>
      <c r="E825" s="255"/>
      <c r="F825" s="255"/>
      <c r="G825" s="255"/>
      <c r="H825" s="255"/>
      <c r="I825" s="255"/>
      <c r="J825" s="254"/>
      <c r="K825" s="255"/>
      <c r="L825" s="255"/>
      <c r="M825" s="255"/>
      <c r="N825" s="256"/>
      <c r="O825" s="255"/>
      <c r="P825" s="255"/>
      <c r="Q825" s="257"/>
      <c r="R825" s="255"/>
      <c r="S825" s="255"/>
      <c r="T825" s="257"/>
      <c r="U825" s="257"/>
      <c r="V825" s="256"/>
      <c r="W825" s="257"/>
      <c r="X825" s="157"/>
      <c r="Y825" s="257"/>
      <c r="Z825" s="257"/>
      <c r="AA825" s="257"/>
      <c r="AB825" s="257"/>
      <c r="AC825" s="257"/>
      <c r="AD825" s="254"/>
      <c r="AE825" s="164"/>
    </row>
    <row r="826" ht="15.75" customHeight="1">
      <c r="A826" s="254"/>
      <c r="B826" s="255"/>
      <c r="C826" s="255"/>
      <c r="D826" s="255"/>
      <c r="E826" s="255"/>
      <c r="F826" s="255"/>
      <c r="G826" s="255"/>
      <c r="H826" s="255"/>
      <c r="I826" s="255"/>
      <c r="J826" s="254"/>
      <c r="K826" s="255"/>
      <c r="L826" s="255"/>
      <c r="M826" s="255"/>
      <c r="N826" s="256"/>
      <c r="O826" s="255"/>
      <c r="P826" s="255"/>
      <c r="Q826" s="257"/>
      <c r="R826" s="255"/>
      <c r="S826" s="255"/>
      <c r="T826" s="257"/>
      <c r="U826" s="257"/>
      <c r="V826" s="256"/>
      <c r="W826" s="257"/>
      <c r="X826" s="157"/>
      <c r="Y826" s="257"/>
      <c r="Z826" s="257"/>
      <c r="AA826" s="257"/>
      <c r="AB826" s="257"/>
      <c r="AC826" s="257"/>
      <c r="AD826" s="254"/>
      <c r="AE826" s="164"/>
    </row>
    <row r="827" ht="15.75" customHeight="1">
      <c r="A827" s="254"/>
      <c r="B827" s="255"/>
      <c r="C827" s="255"/>
      <c r="D827" s="255"/>
      <c r="E827" s="255"/>
      <c r="F827" s="255"/>
      <c r="G827" s="255"/>
      <c r="H827" s="255"/>
      <c r="I827" s="255"/>
      <c r="J827" s="254"/>
      <c r="K827" s="255"/>
      <c r="L827" s="255"/>
      <c r="M827" s="255"/>
      <c r="N827" s="256"/>
      <c r="O827" s="255"/>
      <c r="P827" s="255"/>
      <c r="Q827" s="257"/>
      <c r="R827" s="255"/>
      <c r="S827" s="255"/>
      <c r="T827" s="257"/>
      <c r="U827" s="257"/>
      <c r="V827" s="256"/>
      <c r="W827" s="257"/>
      <c r="X827" s="157"/>
      <c r="Y827" s="257"/>
      <c r="Z827" s="257"/>
      <c r="AA827" s="257"/>
      <c r="AB827" s="257"/>
      <c r="AC827" s="257"/>
      <c r="AD827" s="254"/>
      <c r="AE827" s="164"/>
    </row>
    <row r="828" ht="15.75" customHeight="1">
      <c r="A828" s="254"/>
      <c r="B828" s="255"/>
      <c r="C828" s="255"/>
      <c r="D828" s="255"/>
      <c r="E828" s="255"/>
      <c r="F828" s="255"/>
      <c r="G828" s="255"/>
      <c r="H828" s="255"/>
      <c r="I828" s="255"/>
      <c r="J828" s="254"/>
      <c r="K828" s="255"/>
      <c r="L828" s="255"/>
      <c r="M828" s="255"/>
      <c r="N828" s="256"/>
      <c r="O828" s="255"/>
      <c r="P828" s="255"/>
      <c r="Q828" s="257"/>
      <c r="R828" s="255"/>
      <c r="S828" s="255"/>
      <c r="T828" s="257"/>
      <c r="U828" s="257"/>
      <c r="V828" s="256"/>
      <c r="W828" s="257"/>
      <c r="X828" s="157"/>
      <c r="Y828" s="257"/>
      <c r="Z828" s="257"/>
      <c r="AA828" s="257"/>
      <c r="AB828" s="257"/>
      <c r="AC828" s="257"/>
      <c r="AD828" s="254"/>
      <c r="AE828" s="164"/>
    </row>
    <row r="829" ht="15.75" customHeight="1">
      <c r="A829" s="254"/>
      <c r="B829" s="255"/>
      <c r="C829" s="255"/>
      <c r="D829" s="255"/>
      <c r="E829" s="255"/>
      <c r="F829" s="255"/>
      <c r="G829" s="255"/>
      <c r="H829" s="255"/>
      <c r="I829" s="255"/>
      <c r="J829" s="254"/>
      <c r="K829" s="255"/>
      <c r="L829" s="255"/>
      <c r="M829" s="255"/>
      <c r="N829" s="256"/>
      <c r="O829" s="255"/>
      <c r="P829" s="255"/>
      <c r="Q829" s="257"/>
      <c r="R829" s="255"/>
      <c r="S829" s="255"/>
      <c r="T829" s="257"/>
      <c r="U829" s="257"/>
      <c r="V829" s="256"/>
      <c r="W829" s="257"/>
      <c r="X829" s="157"/>
      <c r="Y829" s="257"/>
      <c r="Z829" s="257"/>
      <c r="AA829" s="257"/>
      <c r="AB829" s="257"/>
      <c r="AC829" s="257"/>
      <c r="AD829" s="254"/>
      <c r="AE829" s="164"/>
    </row>
    <row r="830" ht="15.75" customHeight="1">
      <c r="A830" s="254"/>
      <c r="B830" s="255"/>
      <c r="C830" s="255"/>
      <c r="D830" s="255"/>
      <c r="E830" s="255"/>
      <c r="F830" s="255"/>
      <c r="G830" s="255"/>
      <c r="H830" s="255"/>
      <c r="I830" s="255"/>
      <c r="J830" s="254"/>
      <c r="K830" s="255"/>
      <c r="L830" s="255"/>
      <c r="M830" s="255"/>
      <c r="N830" s="256"/>
      <c r="O830" s="255"/>
      <c r="P830" s="255"/>
      <c r="Q830" s="257"/>
      <c r="R830" s="255"/>
      <c r="S830" s="255"/>
      <c r="T830" s="257"/>
      <c r="U830" s="257"/>
      <c r="V830" s="256"/>
      <c r="W830" s="257"/>
      <c r="X830" s="157"/>
      <c r="Y830" s="257"/>
      <c r="Z830" s="257"/>
      <c r="AA830" s="257"/>
      <c r="AB830" s="257"/>
      <c r="AC830" s="257"/>
      <c r="AD830" s="254"/>
      <c r="AE830" s="164"/>
    </row>
    <row r="831" ht="15.75" customHeight="1">
      <c r="A831" s="254"/>
      <c r="B831" s="255"/>
      <c r="C831" s="255"/>
      <c r="D831" s="255"/>
      <c r="E831" s="255"/>
      <c r="F831" s="255"/>
      <c r="G831" s="255"/>
      <c r="H831" s="255"/>
      <c r="I831" s="255"/>
      <c r="J831" s="254"/>
      <c r="K831" s="255"/>
      <c r="L831" s="255"/>
      <c r="M831" s="255"/>
      <c r="N831" s="256"/>
      <c r="O831" s="255"/>
      <c r="P831" s="255"/>
      <c r="Q831" s="257"/>
      <c r="R831" s="255"/>
      <c r="S831" s="255"/>
      <c r="T831" s="257"/>
      <c r="U831" s="257"/>
      <c r="V831" s="256"/>
      <c r="W831" s="257"/>
      <c r="X831" s="157"/>
      <c r="Y831" s="257"/>
      <c r="Z831" s="257"/>
      <c r="AA831" s="257"/>
      <c r="AB831" s="257"/>
      <c r="AC831" s="257"/>
      <c r="AD831" s="254"/>
      <c r="AE831" s="164"/>
    </row>
    <row r="832" ht="15.75" customHeight="1">
      <c r="A832" s="254"/>
      <c r="B832" s="255"/>
      <c r="C832" s="255"/>
      <c r="D832" s="255"/>
      <c r="E832" s="255"/>
      <c r="F832" s="255"/>
      <c r="G832" s="255"/>
      <c r="H832" s="255"/>
      <c r="I832" s="255"/>
      <c r="J832" s="254"/>
      <c r="K832" s="255"/>
      <c r="L832" s="255"/>
      <c r="M832" s="255"/>
      <c r="N832" s="256"/>
      <c r="O832" s="255"/>
      <c r="P832" s="255"/>
      <c r="Q832" s="257"/>
      <c r="R832" s="255"/>
      <c r="S832" s="255"/>
      <c r="T832" s="257"/>
      <c r="U832" s="257"/>
      <c r="V832" s="256"/>
      <c r="W832" s="257"/>
      <c r="X832" s="157"/>
      <c r="Y832" s="257"/>
      <c r="Z832" s="257"/>
      <c r="AA832" s="257"/>
      <c r="AB832" s="257"/>
      <c r="AC832" s="257"/>
      <c r="AD832" s="254"/>
      <c r="AE832" s="164"/>
    </row>
    <row r="833" ht="15.75" customHeight="1">
      <c r="A833" s="254"/>
      <c r="B833" s="255"/>
      <c r="C833" s="255"/>
      <c r="D833" s="255"/>
      <c r="E833" s="255"/>
      <c r="F833" s="255"/>
      <c r="G833" s="255"/>
      <c r="H833" s="255"/>
      <c r="I833" s="255"/>
      <c r="J833" s="254"/>
      <c r="K833" s="255"/>
      <c r="L833" s="255"/>
      <c r="M833" s="255"/>
      <c r="N833" s="256"/>
      <c r="O833" s="255"/>
      <c r="P833" s="255"/>
      <c r="Q833" s="257"/>
      <c r="R833" s="255"/>
      <c r="S833" s="255"/>
      <c r="T833" s="257"/>
      <c r="U833" s="257"/>
      <c r="V833" s="256"/>
      <c r="W833" s="257"/>
      <c r="X833" s="157"/>
      <c r="Y833" s="257"/>
      <c r="Z833" s="257"/>
      <c r="AA833" s="257"/>
      <c r="AB833" s="257"/>
      <c r="AC833" s="257"/>
      <c r="AD833" s="254"/>
      <c r="AE833" s="164"/>
    </row>
    <row r="834" ht="15.75" customHeight="1">
      <c r="A834" s="254"/>
      <c r="B834" s="255"/>
      <c r="C834" s="255"/>
      <c r="D834" s="255"/>
      <c r="E834" s="255"/>
      <c r="F834" s="255"/>
      <c r="G834" s="255"/>
      <c r="H834" s="255"/>
      <c r="I834" s="255"/>
      <c r="J834" s="254"/>
      <c r="K834" s="255"/>
      <c r="L834" s="255"/>
      <c r="M834" s="255"/>
      <c r="N834" s="256"/>
      <c r="O834" s="255"/>
      <c r="P834" s="255"/>
      <c r="Q834" s="257"/>
      <c r="R834" s="255"/>
      <c r="S834" s="255"/>
      <c r="T834" s="257"/>
      <c r="U834" s="257"/>
      <c r="V834" s="256"/>
      <c r="W834" s="257"/>
      <c r="X834" s="157"/>
      <c r="Y834" s="257"/>
      <c r="Z834" s="257"/>
      <c r="AA834" s="257"/>
      <c r="AB834" s="257"/>
      <c r="AC834" s="257"/>
      <c r="AD834" s="254"/>
      <c r="AE834" s="164"/>
    </row>
    <row r="835" ht="15.75" customHeight="1">
      <c r="A835" s="254"/>
      <c r="B835" s="255"/>
      <c r="C835" s="255"/>
      <c r="D835" s="255"/>
      <c r="E835" s="255"/>
      <c r="F835" s="255"/>
      <c r="G835" s="255"/>
      <c r="H835" s="255"/>
      <c r="I835" s="255"/>
      <c r="J835" s="254"/>
      <c r="K835" s="255"/>
      <c r="L835" s="255"/>
      <c r="M835" s="255"/>
      <c r="N835" s="256"/>
      <c r="O835" s="255"/>
      <c r="P835" s="255"/>
      <c r="Q835" s="257"/>
      <c r="R835" s="255"/>
      <c r="S835" s="255"/>
      <c r="T835" s="257"/>
      <c r="U835" s="257"/>
      <c r="V835" s="256"/>
      <c r="W835" s="257"/>
      <c r="X835" s="157"/>
      <c r="Y835" s="257"/>
      <c r="Z835" s="257"/>
      <c r="AA835" s="257"/>
      <c r="AB835" s="257"/>
      <c r="AC835" s="257"/>
      <c r="AD835" s="254"/>
      <c r="AE835" s="164"/>
    </row>
    <row r="836" ht="15.75" customHeight="1">
      <c r="A836" s="254"/>
      <c r="B836" s="255"/>
      <c r="C836" s="255"/>
      <c r="D836" s="255"/>
      <c r="E836" s="255"/>
      <c r="F836" s="255"/>
      <c r="G836" s="255"/>
      <c r="H836" s="255"/>
      <c r="I836" s="255"/>
      <c r="J836" s="254"/>
      <c r="K836" s="255"/>
      <c r="L836" s="255"/>
      <c r="M836" s="255"/>
      <c r="N836" s="256"/>
      <c r="O836" s="255"/>
      <c r="P836" s="255"/>
      <c r="Q836" s="257"/>
      <c r="R836" s="255"/>
      <c r="S836" s="255"/>
      <c r="T836" s="257"/>
      <c r="U836" s="257"/>
      <c r="V836" s="256"/>
      <c r="W836" s="257"/>
      <c r="X836" s="157"/>
      <c r="Y836" s="257"/>
      <c r="Z836" s="257"/>
      <c r="AA836" s="257"/>
      <c r="AB836" s="257"/>
      <c r="AC836" s="257"/>
      <c r="AD836" s="254"/>
      <c r="AE836" s="164"/>
    </row>
    <row r="837" ht="15.75" customHeight="1">
      <c r="A837" s="254"/>
      <c r="B837" s="255"/>
      <c r="C837" s="255"/>
      <c r="D837" s="255"/>
      <c r="E837" s="255"/>
      <c r="F837" s="255"/>
      <c r="G837" s="255"/>
      <c r="H837" s="255"/>
      <c r="I837" s="255"/>
      <c r="J837" s="254"/>
      <c r="K837" s="255"/>
      <c r="L837" s="255"/>
      <c r="M837" s="255"/>
      <c r="N837" s="256"/>
      <c r="O837" s="255"/>
      <c r="P837" s="255"/>
      <c r="Q837" s="257"/>
      <c r="R837" s="255"/>
      <c r="S837" s="255"/>
      <c r="T837" s="257"/>
      <c r="U837" s="257"/>
      <c r="V837" s="256"/>
      <c r="W837" s="257"/>
      <c r="X837" s="157"/>
      <c r="Y837" s="257"/>
      <c r="Z837" s="257"/>
      <c r="AA837" s="257"/>
      <c r="AB837" s="257"/>
      <c r="AC837" s="257"/>
      <c r="AD837" s="254"/>
      <c r="AE837" s="164"/>
    </row>
    <row r="838" ht="15.75" customHeight="1">
      <c r="A838" s="254"/>
      <c r="B838" s="255"/>
      <c r="C838" s="255"/>
      <c r="D838" s="255"/>
      <c r="E838" s="255"/>
      <c r="F838" s="255"/>
      <c r="G838" s="255"/>
      <c r="H838" s="255"/>
      <c r="I838" s="255"/>
      <c r="J838" s="254"/>
      <c r="K838" s="255"/>
      <c r="L838" s="255"/>
      <c r="M838" s="255"/>
      <c r="N838" s="256"/>
      <c r="O838" s="255"/>
      <c r="P838" s="255"/>
      <c r="Q838" s="257"/>
      <c r="R838" s="255"/>
      <c r="S838" s="255"/>
      <c r="T838" s="257"/>
      <c r="U838" s="257"/>
      <c r="V838" s="256"/>
      <c r="W838" s="257"/>
      <c r="X838" s="157"/>
      <c r="Y838" s="257"/>
      <c r="Z838" s="257"/>
      <c r="AA838" s="257"/>
      <c r="AB838" s="257"/>
      <c r="AC838" s="257"/>
      <c r="AD838" s="254"/>
      <c r="AE838" s="164"/>
    </row>
    <row r="839" ht="15.75" customHeight="1">
      <c r="A839" s="254"/>
      <c r="B839" s="255"/>
      <c r="C839" s="255"/>
      <c r="D839" s="255"/>
      <c r="E839" s="255"/>
      <c r="F839" s="255"/>
      <c r="G839" s="255"/>
      <c r="H839" s="255"/>
      <c r="I839" s="255"/>
      <c r="J839" s="254"/>
      <c r="K839" s="255"/>
      <c r="L839" s="255"/>
      <c r="M839" s="255"/>
      <c r="N839" s="256"/>
      <c r="O839" s="255"/>
      <c r="P839" s="255"/>
      <c r="Q839" s="257"/>
      <c r="R839" s="255"/>
      <c r="S839" s="255"/>
      <c r="T839" s="257"/>
      <c r="U839" s="257"/>
      <c r="V839" s="256"/>
      <c r="W839" s="257"/>
      <c r="X839" s="157"/>
      <c r="Y839" s="257"/>
      <c r="Z839" s="257"/>
      <c r="AA839" s="257"/>
      <c r="AB839" s="257"/>
      <c r="AC839" s="257"/>
      <c r="AD839" s="254"/>
      <c r="AE839" s="164"/>
    </row>
    <row r="840" ht="15.75" customHeight="1">
      <c r="A840" s="254"/>
      <c r="B840" s="255"/>
      <c r="C840" s="255"/>
      <c r="D840" s="255"/>
      <c r="E840" s="255"/>
      <c r="F840" s="255"/>
      <c r="G840" s="255"/>
      <c r="H840" s="255"/>
      <c r="I840" s="255"/>
      <c r="J840" s="254"/>
      <c r="K840" s="255"/>
      <c r="L840" s="255"/>
      <c r="M840" s="255"/>
      <c r="N840" s="256"/>
      <c r="O840" s="255"/>
      <c r="P840" s="255"/>
      <c r="Q840" s="257"/>
      <c r="R840" s="255"/>
      <c r="S840" s="255"/>
      <c r="T840" s="257"/>
      <c r="U840" s="257"/>
      <c r="V840" s="256"/>
      <c r="W840" s="257"/>
      <c r="X840" s="157"/>
      <c r="Y840" s="257"/>
      <c r="Z840" s="257"/>
      <c r="AA840" s="257"/>
      <c r="AB840" s="257"/>
      <c r="AC840" s="257"/>
      <c r="AD840" s="254"/>
      <c r="AE840" s="164"/>
    </row>
    <row r="841" ht="15.75" customHeight="1">
      <c r="A841" s="254"/>
      <c r="B841" s="255"/>
      <c r="C841" s="255"/>
      <c r="D841" s="255"/>
      <c r="E841" s="255"/>
      <c r="F841" s="255"/>
      <c r="G841" s="255"/>
      <c r="H841" s="255"/>
      <c r="I841" s="255"/>
      <c r="J841" s="254"/>
      <c r="K841" s="255"/>
      <c r="L841" s="255"/>
      <c r="M841" s="255"/>
      <c r="N841" s="256"/>
      <c r="O841" s="255"/>
      <c r="P841" s="255"/>
      <c r="Q841" s="257"/>
      <c r="R841" s="255"/>
      <c r="S841" s="255"/>
      <c r="T841" s="257"/>
      <c r="U841" s="257"/>
      <c r="V841" s="256"/>
      <c r="W841" s="257"/>
      <c r="X841" s="157"/>
      <c r="Y841" s="257"/>
      <c r="Z841" s="257"/>
      <c r="AA841" s="257"/>
      <c r="AB841" s="257"/>
      <c r="AC841" s="257"/>
      <c r="AD841" s="254"/>
      <c r="AE841" s="164"/>
    </row>
    <row r="842" ht="15.75" customHeight="1">
      <c r="A842" s="254"/>
      <c r="B842" s="255"/>
      <c r="C842" s="255"/>
      <c r="D842" s="255"/>
      <c r="E842" s="255"/>
      <c r="F842" s="255"/>
      <c r="G842" s="255"/>
      <c r="H842" s="255"/>
      <c r="I842" s="255"/>
      <c r="J842" s="254"/>
      <c r="K842" s="255"/>
      <c r="L842" s="255"/>
      <c r="M842" s="255"/>
      <c r="N842" s="256"/>
      <c r="O842" s="255"/>
      <c r="P842" s="255"/>
      <c r="Q842" s="257"/>
      <c r="R842" s="255"/>
      <c r="S842" s="255"/>
      <c r="T842" s="257"/>
      <c r="U842" s="257"/>
      <c r="V842" s="256"/>
      <c r="W842" s="257"/>
      <c r="X842" s="157"/>
      <c r="Y842" s="257"/>
      <c r="Z842" s="257"/>
      <c r="AA842" s="257"/>
      <c r="AB842" s="257"/>
      <c r="AC842" s="257"/>
      <c r="AD842" s="254"/>
      <c r="AE842" s="164"/>
    </row>
    <row r="843" ht="15.75" customHeight="1">
      <c r="A843" s="254"/>
      <c r="B843" s="255"/>
      <c r="C843" s="255"/>
      <c r="D843" s="255"/>
      <c r="E843" s="255"/>
      <c r="F843" s="255"/>
      <c r="G843" s="255"/>
      <c r="H843" s="255"/>
      <c r="I843" s="255"/>
      <c r="J843" s="254"/>
      <c r="K843" s="255"/>
      <c r="L843" s="255"/>
      <c r="M843" s="255"/>
      <c r="N843" s="256"/>
      <c r="O843" s="255"/>
      <c r="P843" s="255"/>
      <c r="Q843" s="257"/>
      <c r="R843" s="255"/>
      <c r="S843" s="255"/>
      <c r="T843" s="257"/>
      <c r="U843" s="257"/>
      <c r="V843" s="256"/>
      <c r="W843" s="257"/>
      <c r="X843" s="157"/>
      <c r="Y843" s="257"/>
      <c r="Z843" s="257"/>
      <c r="AA843" s="257"/>
      <c r="AB843" s="257"/>
      <c r="AC843" s="257"/>
      <c r="AD843" s="254"/>
      <c r="AE843" s="164"/>
    </row>
    <row r="844" ht="15.75" customHeight="1">
      <c r="A844" s="254"/>
      <c r="B844" s="255"/>
      <c r="C844" s="255"/>
      <c r="D844" s="255"/>
      <c r="E844" s="255"/>
      <c r="F844" s="255"/>
      <c r="G844" s="255"/>
      <c r="H844" s="255"/>
      <c r="I844" s="255"/>
      <c r="J844" s="254"/>
      <c r="K844" s="255"/>
      <c r="L844" s="255"/>
      <c r="M844" s="255"/>
      <c r="N844" s="256"/>
      <c r="O844" s="255"/>
      <c r="P844" s="255"/>
      <c r="Q844" s="257"/>
      <c r="R844" s="255"/>
      <c r="S844" s="255"/>
      <c r="T844" s="257"/>
      <c r="U844" s="257"/>
      <c r="V844" s="256"/>
      <c r="W844" s="257"/>
      <c r="X844" s="157"/>
      <c r="Y844" s="257"/>
      <c r="Z844" s="257"/>
      <c r="AA844" s="257"/>
      <c r="AB844" s="257"/>
      <c r="AC844" s="257"/>
      <c r="AD844" s="254"/>
      <c r="AE844" s="164"/>
    </row>
    <row r="845" ht="15.75" customHeight="1">
      <c r="A845" s="254"/>
      <c r="B845" s="255"/>
      <c r="C845" s="255"/>
      <c r="D845" s="255"/>
      <c r="E845" s="255"/>
      <c r="F845" s="255"/>
      <c r="G845" s="255"/>
      <c r="H845" s="255"/>
      <c r="I845" s="255"/>
      <c r="J845" s="254"/>
      <c r="K845" s="255"/>
      <c r="L845" s="255"/>
      <c r="M845" s="255"/>
      <c r="N845" s="256"/>
      <c r="O845" s="255"/>
      <c r="P845" s="255"/>
      <c r="Q845" s="257"/>
      <c r="R845" s="255"/>
      <c r="S845" s="255"/>
      <c r="T845" s="257"/>
      <c r="U845" s="257"/>
      <c r="V845" s="256"/>
      <c r="W845" s="257"/>
      <c r="X845" s="157"/>
      <c r="Y845" s="257"/>
      <c r="Z845" s="257"/>
      <c r="AA845" s="257"/>
      <c r="AB845" s="257"/>
      <c r="AC845" s="257"/>
      <c r="AD845" s="254"/>
      <c r="AE845" s="164"/>
    </row>
    <row r="846" ht="15.75" customHeight="1">
      <c r="A846" s="254"/>
      <c r="B846" s="255"/>
      <c r="C846" s="255"/>
      <c r="D846" s="255"/>
      <c r="E846" s="255"/>
      <c r="F846" s="255"/>
      <c r="G846" s="255"/>
      <c r="H846" s="255"/>
      <c r="I846" s="255"/>
      <c r="J846" s="254"/>
      <c r="K846" s="255"/>
      <c r="L846" s="255"/>
      <c r="M846" s="255"/>
      <c r="N846" s="256"/>
      <c r="O846" s="255"/>
      <c r="P846" s="255"/>
      <c r="Q846" s="257"/>
      <c r="R846" s="255"/>
      <c r="S846" s="255"/>
      <c r="T846" s="257"/>
      <c r="U846" s="257"/>
      <c r="V846" s="256"/>
      <c r="W846" s="257"/>
      <c r="X846" s="157"/>
      <c r="Y846" s="257"/>
      <c r="Z846" s="257"/>
      <c r="AA846" s="257"/>
      <c r="AB846" s="257"/>
      <c r="AC846" s="257"/>
      <c r="AD846" s="254"/>
      <c r="AE846" s="164"/>
    </row>
    <row r="847" ht="15.75" customHeight="1">
      <c r="A847" s="254"/>
      <c r="B847" s="255"/>
      <c r="C847" s="255"/>
      <c r="D847" s="255"/>
      <c r="E847" s="255"/>
      <c r="F847" s="255"/>
      <c r="G847" s="255"/>
      <c r="H847" s="255"/>
      <c r="I847" s="255"/>
      <c r="J847" s="254"/>
      <c r="K847" s="255"/>
      <c r="L847" s="255"/>
      <c r="M847" s="255"/>
      <c r="N847" s="256"/>
      <c r="O847" s="255"/>
      <c r="P847" s="255"/>
      <c r="Q847" s="257"/>
      <c r="R847" s="255"/>
      <c r="S847" s="255"/>
      <c r="T847" s="257"/>
      <c r="U847" s="257"/>
      <c r="V847" s="256"/>
      <c r="W847" s="257"/>
      <c r="X847" s="157"/>
      <c r="Y847" s="257"/>
      <c r="Z847" s="257"/>
      <c r="AA847" s="257"/>
      <c r="AB847" s="257"/>
      <c r="AC847" s="257"/>
      <c r="AD847" s="254"/>
      <c r="AE847" s="164"/>
    </row>
    <row r="848" ht="15.75" customHeight="1">
      <c r="A848" s="254"/>
      <c r="B848" s="255"/>
      <c r="C848" s="255"/>
      <c r="D848" s="255"/>
      <c r="E848" s="255"/>
      <c r="F848" s="255"/>
      <c r="G848" s="255"/>
      <c r="H848" s="255"/>
      <c r="I848" s="255"/>
      <c r="J848" s="254"/>
      <c r="K848" s="255"/>
      <c r="L848" s="255"/>
      <c r="M848" s="255"/>
      <c r="N848" s="256"/>
      <c r="O848" s="255"/>
      <c r="P848" s="255"/>
      <c r="Q848" s="257"/>
      <c r="R848" s="255"/>
      <c r="S848" s="255"/>
      <c r="T848" s="257"/>
      <c r="U848" s="257"/>
      <c r="V848" s="256"/>
      <c r="W848" s="257"/>
      <c r="X848" s="157"/>
      <c r="Y848" s="257"/>
      <c r="Z848" s="257"/>
      <c r="AA848" s="257"/>
      <c r="AB848" s="257"/>
      <c r="AC848" s="257"/>
      <c r="AD848" s="254"/>
      <c r="AE848" s="164"/>
    </row>
    <row r="849" ht="15.75" customHeight="1">
      <c r="A849" s="254"/>
      <c r="B849" s="255"/>
      <c r="C849" s="255"/>
      <c r="D849" s="255"/>
      <c r="E849" s="255"/>
      <c r="F849" s="255"/>
      <c r="G849" s="255"/>
      <c r="H849" s="255"/>
      <c r="I849" s="255"/>
      <c r="J849" s="254"/>
      <c r="K849" s="255"/>
      <c r="L849" s="255"/>
      <c r="M849" s="255"/>
      <c r="N849" s="256"/>
      <c r="O849" s="255"/>
      <c r="P849" s="255"/>
      <c r="Q849" s="257"/>
      <c r="R849" s="255"/>
      <c r="S849" s="255"/>
      <c r="T849" s="257"/>
      <c r="U849" s="257"/>
      <c r="V849" s="256"/>
      <c r="W849" s="257"/>
      <c r="X849" s="157"/>
      <c r="Y849" s="257"/>
      <c r="Z849" s="257"/>
      <c r="AA849" s="257"/>
      <c r="AB849" s="257"/>
      <c r="AC849" s="257"/>
      <c r="AD849" s="254"/>
      <c r="AE849" s="164"/>
    </row>
    <row r="850" ht="15.75" customHeight="1">
      <c r="A850" s="254"/>
      <c r="B850" s="255"/>
      <c r="C850" s="255"/>
      <c r="D850" s="255"/>
      <c r="E850" s="255"/>
      <c r="F850" s="255"/>
      <c r="G850" s="255"/>
      <c r="H850" s="255"/>
      <c r="I850" s="255"/>
      <c r="J850" s="254"/>
      <c r="K850" s="255"/>
      <c r="L850" s="255"/>
      <c r="M850" s="255"/>
      <c r="N850" s="256"/>
      <c r="O850" s="255"/>
      <c r="P850" s="255"/>
      <c r="Q850" s="257"/>
      <c r="R850" s="255"/>
      <c r="S850" s="255"/>
      <c r="T850" s="257"/>
      <c r="U850" s="257"/>
      <c r="V850" s="256"/>
      <c r="W850" s="257"/>
      <c r="X850" s="157"/>
      <c r="Y850" s="257"/>
      <c r="Z850" s="257"/>
      <c r="AA850" s="257"/>
      <c r="AB850" s="257"/>
      <c r="AC850" s="257"/>
      <c r="AD850" s="254"/>
      <c r="AE850" s="164"/>
    </row>
    <row r="851" ht="15.75" customHeight="1">
      <c r="A851" s="254"/>
      <c r="B851" s="255"/>
      <c r="C851" s="255"/>
      <c r="D851" s="255"/>
      <c r="E851" s="255"/>
      <c r="F851" s="255"/>
      <c r="G851" s="255"/>
      <c r="H851" s="255"/>
      <c r="I851" s="255"/>
      <c r="J851" s="254"/>
      <c r="K851" s="255"/>
      <c r="L851" s="255"/>
      <c r="M851" s="255"/>
      <c r="N851" s="256"/>
      <c r="O851" s="255"/>
      <c r="P851" s="255"/>
      <c r="Q851" s="257"/>
      <c r="R851" s="255"/>
      <c r="S851" s="255"/>
      <c r="T851" s="257"/>
      <c r="U851" s="257"/>
      <c r="V851" s="256"/>
      <c r="W851" s="257"/>
      <c r="X851" s="157"/>
      <c r="Y851" s="257"/>
      <c r="Z851" s="257"/>
      <c r="AA851" s="257"/>
      <c r="AB851" s="257"/>
      <c r="AC851" s="257"/>
      <c r="AD851" s="254"/>
      <c r="AE851" s="164"/>
    </row>
    <row r="852" ht="15.75" customHeight="1">
      <c r="A852" s="254"/>
      <c r="B852" s="255"/>
      <c r="C852" s="255"/>
      <c r="D852" s="255"/>
      <c r="E852" s="255"/>
      <c r="F852" s="255"/>
      <c r="G852" s="255"/>
      <c r="H852" s="255"/>
      <c r="I852" s="255"/>
      <c r="J852" s="254"/>
      <c r="K852" s="255"/>
      <c r="L852" s="255"/>
      <c r="M852" s="255"/>
      <c r="N852" s="256"/>
      <c r="O852" s="255"/>
      <c r="P852" s="255"/>
      <c r="Q852" s="257"/>
      <c r="R852" s="255"/>
      <c r="S852" s="255"/>
      <c r="T852" s="257"/>
      <c r="U852" s="257"/>
      <c r="V852" s="256"/>
      <c r="W852" s="257"/>
      <c r="X852" s="157"/>
      <c r="Y852" s="257"/>
      <c r="Z852" s="257"/>
      <c r="AA852" s="257"/>
      <c r="AB852" s="257"/>
      <c r="AC852" s="257"/>
      <c r="AD852" s="254"/>
      <c r="AE852" s="164"/>
    </row>
    <row r="853" ht="15.75" customHeight="1">
      <c r="A853" s="254"/>
      <c r="B853" s="255"/>
      <c r="C853" s="255"/>
      <c r="D853" s="255"/>
      <c r="E853" s="255"/>
      <c r="F853" s="255"/>
      <c r="G853" s="255"/>
      <c r="H853" s="255"/>
      <c r="I853" s="255"/>
      <c r="J853" s="254"/>
      <c r="K853" s="255"/>
      <c r="L853" s="255"/>
      <c r="M853" s="255"/>
      <c r="N853" s="256"/>
      <c r="O853" s="255"/>
      <c r="P853" s="255"/>
      <c r="Q853" s="257"/>
      <c r="R853" s="255"/>
      <c r="S853" s="255"/>
      <c r="T853" s="257"/>
      <c r="U853" s="257"/>
      <c r="V853" s="256"/>
      <c r="W853" s="257"/>
      <c r="X853" s="157"/>
      <c r="Y853" s="257"/>
      <c r="Z853" s="257"/>
      <c r="AA853" s="257"/>
      <c r="AB853" s="257"/>
      <c r="AC853" s="257"/>
      <c r="AD853" s="254"/>
      <c r="AE853" s="164"/>
    </row>
    <row r="854" ht="15.75" customHeight="1">
      <c r="A854" s="254"/>
      <c r="B854" s="255"/>
      <c r="C854" s="255"/>
      <c r="D854" s="255"/>
      <c r="E854" s="255"/>
      <c r="F854" s="255"/>
      <c r="G854" s="255"/>
      <c r="H854" s="255"/>
      <c r="I854" s="255"/>
      <c r="J854" s="254"/>
      <c r="K854" s="255"/>
      <c r="L854" s="255"/>
      <c r="M854" s="255"/>
      <c r="N854" s="256"/>
      <c r="O854" s="255"/>
      <c r="P854" s="255"/>
      <c r="Q854" s="257"/>
      <c r="R854" s="255"/>
      <c r="S854" s="255"/>
      <c r="T854" s="257"/>
      <c r="U854" s="257"/>
      <c r="V854" s="256"/>
      <c r="W854" s="257"/>
      <c r="X854" s="157"/>
      <c r="Y854" s="257"/>
      <c r="Z854" s="257"/>
      <c r="AA854" s="257"/>
      <c r="AB854" s="257"/>
      <c r="AC854" s="257"/>
      <c r="AD854" s="254"/>
      <c r="AE854" s="164"/>
    </row>
    <row r="855" ht="15.75" customHeight="1">
      <c r="A855" s="254"/>
      <c r="B855" s="255"/>
      <c r="C855" s="255"/>
      <c r="D855" s="255"/>
      <c r="E855" s="255"/>
      <c r="F855" s="255"/>
      <c r="G855" s="255"/>
      <c r="H855" s="255"/>
      <c r="I855" s="255"/>
      <c r="J855" s="254"/>
      <c r="K855" s="255"/>
      <c r="L855" s="255"/>
      <c r="M855" s="255"/>
      <c r="N855" s="256"/>
      <c r="O855" s="255"/>
      <c r="P855" s="255"/>
      <c r="Q855" s="257"/>
      <c r="R855" s="255"/>
      <c r="S855" s="255"/>
      <c r="T855" s="257"/>
      <c r="U855" s="257"/>
      <c r="V855" s="256"/>
      <c r="W855" s="257"/>
      <c r="X855" s="157"/>
      <c r="Y855" s="257"/>
      <c r="Z855" s="257"/>
      <c r="AA855" s="257"/>
      <c r="AB855" s="257"/>
      <c r="AC855" s="257"/>
      <c r="AD855" s="254"/>
      <c r="AE855" s="164"/>
    </row>
    <row r="856" ht="15.75" customHeight="1">
      <c r="A856" s="254"/>
      <c r="B856" s="255"/>
      <c r="C856" s="255"/>
      <c r="D856" s="255"/>
      <c r="E856" s="255"/>
      <c r="F856" s="255"/>
      <c r="G856" s="255"/>
      <c r="H856" s="255"/>
      <c r="I856" s="255"/>
      <c r="J856" s="254"/>
      <c r="K856" s="255"/>
      <c r="L856" s="255"/>
      <c r="M856" s="255"/>
      <c r="N856" s="256"/>
      <c r="O856" s="255"/>
      <c r="P856" s="255"/>
      <c r="Q856" s="257"/>
      <c r="R856" s="255"/>
      <c r="S856" s="255"/>
      <c r="T856" s="257"/>
      <c r="U856" s="257"/>
      <c r="V856" s="256"/>
      <c r="W856" s="257"/>
      <c r="X856" s="157"/>
      <c r="Y856" s="257"/>
      <c r="Z856" s="257"/>
      <c r="AA856" s="257"/>
      <c r="AB856" s="257"/>
      <c r="AC856" s="257"/>
      <c r="AD856" s="254"/>
      <c r="AE856" s="164"/>
    </row>
    <row r="857" ht="15.75" customHeight="1">
      <c r="A857" s="254"/>
      <c r="B857" s="255"/>
      <c r="C857" s="255"/>
      <c r="D857" s="255"/>
      <c r="E857" s="255"/>
      <c r="F857" s="255"/>
      <c r="G857" s="255"/>
      <c r="H857" s="255"/>
      <c r="I857" s="255"/>
      <c r="J857" s="254"/>
      <c r="K857" s="255"/>
      <c r="L857" s="255"/>
      <c r="M857" s="255"/>
      <c r="N857" s="256"/>
      <c r="O857" s="255"/>
      <c r="P857" s="255"/>
      <c r="Q857" s="257"/>
      <c r="R857" s="255"/>
      <c r="S857" s="255"/>
      <c r="T857" s="257"/>
      <c r="U857" s="257"/>
      <c r="V857" s="256"/>
      <c r="W857" s="257"/>
      <c r="X857" s="157"/>
      <c r="Y857" s="257"/>
      <c r="Z857" s="257"/>
      <c r="AA857" s="257"/>
      <c r="AB857" s="257"/>
      <c r="AC857" s="257"/>
      <c r="AD857" s="254"/>
      <c r="AE857" s="164"/>
    </row>
    <row r="858" ht="15.75" customHeight="1">
      <c r="A858" s="254"/>
      <c r="B858" s="255"/>
      <c r="C858" s="255"/>
      <c r="D858" s="255"/>
      <c r="E858" s="255"/>
      <c r="F858" s="255"/>
      <c r="G858" s="255"/>
      <c r="H858" s="255"/>
      <c r="I858" s="255"/>
      <c r="J858" s="254"/>
      <c r="K858" s="255"/>
      <c r="L858" s="255"/>
      <c r="M858" s="255"/>
      <c r="N858" s="256"/>
      <c r="O858" s="255"/>
      <c r="P858" s="255"/>
      <c r="Q858" s="257"/>
      <c r="R858" s="255"/>
      <c r="S858" s="255"/>
      <c r="T858" s="257"/>
      <c r="U858" s="257"/>
      <c r="V858" s="256"/>
      <c r="W858" s="257"/>
      <c r="X858" s="157"/>
      <c r="Y858" s="257"/>
      <c r="Z858" s="257"/>
      <c r="AA858" s="257"/>
      <c r="AB858" s="257"/>
      <c r="AC858" s="257"/>
      <c r="AD858" s="254"/>
      <c r="AE858" s="164"/>
    </row>
    <row r="859" ht="15.75" customHeight="1">
      <c r="A859" s="254"/>
      <c r="B859" s="255"/>
      <c r="C859" s="255"/>
      <c r="D859" s="255"/>
      <c r="E859" s="255"/>
      <c r="F859" s="255"/>
      <c r="G859" s="255"/>
      <c r="H859" s="255"/>
      <c r="I859" s="255"/>
      <c r="J859" s="254"/>
      <c r="K859" s="255"/>
      <c r="L859" s="255"/>
      <c r="M859" s="255"/>
      <c r="N859" s="256"/>
      <c r="O859" s="255"/>
      <c r="P859" s="255"/>
      <c r="Q859" s="257"/>
      <c r="R859" s="255"/>
      <c r="S859" s="255"/>
      <c r="T859" s="257"/>
      <c r="U859" s="257"/>
      <c r="V859" s="256"/>
      <c r="W859" s="257"/>
      <c r="X859" s="157"/>
      <c r="Y859" s="257"/>
      <c r="Z859" s="257"/>
      <c r="AA859" s="257"/>
      <c r="AB859" s="257"/>
      <c r="AC859" s="257"/>
      <c r="AD859" s="254"/>
      <c r="AE859" s="164"/>
    </row>
    <row r="860" ht="15.75" customHeight="1">
      <c r="A860" s="254"/>
      <c r="B860" s="255"/>
      <c r="C860" s="255"/>
      <c r="D860" s="255"/>
      <c r="E860" s="255"/>
      <c r="F860" s="255"/>
      <c r="G860" s="255"/>
      <c r="H860" s="255"/>
      <c r="I860" s="255"/>
      <c r="J860" s="254"/>
      <c r="K860" s="255"/>
      <c r="L860" s="255"/>
      <c r="M860" s="255"/>
      <c r="N860" s="256"/>
      <c r="O860" s="255"/>
      <c r="P860" s="255"/>
      <c r="Q860" s="257"/>
      <c r="R860" s="255"/>
      <c r="S860" s="255"/>
      <c r="T860" s="257"/>
      <c r="U860" s="257"/>
      <c r="V860" s="256"/>
      <c r="W860" s="257"/>
      <c r="X860" s="157"/>
      <c r="Y860" s="257"/>
      <c r="Z860" s="257"/>
      <c r="AA860" s="257"/>
      <c r="AB860" s="257"/>
      <c r="AC860" s="257"/>
      <c r="AD860" s="254"/>
      <c r="AE860" s="164"/>
    </row>
    <row r="861" ht="15.75" customHeight="1">
      <c r="A861" s="254"/>
      <c r="B861" s="255"/>
      <c r="C861" s="255"/>
      <c r="D861" s="255"/>
      <c r="E861" s="255"/>
      <c r="F861" s="255"/>
      <c r="G861" s="255"/>
      <c r="H861" s="255"/>
      <c r="I861" s="255"/>
      <c r="J861" s="254"/>
      <c r="K861" s="255"/>
      <c r="L861" s="255"/>
      <c r="M861" s="255"/>
      <c r="N861" s="256"/>
      <c r="O861" s="255"/>
      <c r="P861" s="255"/>
      <c r="Q861" s="257"/>
      <c r="R861" s="255"/>
      <c r="S861" s="255"/>
      <c r="T861" s="257"/>
      <c r="U861" s="257"/>
      <c r="V861" s="256"/>
      <c r="W861" s="257"/>
      <c r="X861" s="157"/>
      <c r="Y861" s="257"/>
      <c r="Z861" s="257"/>
      <c r="AA861" s="257"/>
      <c r="AB861" s="257"/>
      <c r="AC861" s="257"/>
      <c r="AD861" s="254"/>
      <c r="AE861" s="164"/>
    </row>
    <row r="862" ht="15.75" customHeight="1">
      <c r="A862" s="254"/>
      <c r="B862" s="255"/>
      <c r="C862" s="255"/>
      <c r="D862" s="255"/>
      <c r="E862" s="255"/>
      <c r="F862" s="255"/>
      <c r="G862" s="255"/>
      <c r="H862" s="255"/>
      <c r="I862" s="255"/>
      <c r="J862" s="254"/>
      <c r="K862" s="255"/>
      <c r="L862" s="255"/>
      <c r="M862" s="255"/>
      <c r="N862" s="256"/>
      <c r="O862" s="255"/>
      <c r="P862" s="255"/>
      <c r="Q862" s="257"/>
      <c r="R862" s="255"/>
      <c r="S862" s="255"/>
      <c r="T862" s="257"/>
      <c r="U862" s="257"/>
      <c r="V862" s="256"/>
      <c r="W862" s="257"/>
      <c r="X862" s="157"/>
      <c r="Y862" s="257"/>
      <c r="Z862" s="257"/>
      <c r="AA862" s="257"/>
      <c r="AB862" s="257"/>
      <c r="AC862" s="257"/>
      <c r="AD862" s="254"/>
      <c r="AE862" s="164"/>
    </row>
    <row r="863" ht="15.75" customHeight="1">
      <c r="A863" s="254"/>
      <c r="B863" s="255"/>
      <c r="C863" s="255"/>
      <c r="D863" s="255"/>
      <c r="E863" s="255"/>
      <c r="F863" s="255"/>
      <c r="G863" s="255"/>
      <c r="H863" s="255"/>
      <c r="I863" s="255"/>
      <c r="J863" s="254"/>
      <c r="K863" s="255"/>
      <c r="L863" s="255"/>
      <c r="M863" s="255"/>
      <c r="N863" s="256"/>
      <c r="O863" s="255"/>
      <c r="P863" s="255"/>
      <c r="Q863" s="257"/>
      <c r="R863" s="255"/>
      <c r="S863" s="255"/>
      <c r="T863" s="257"/>
      <c r="U863" s="257"/>
      <c r="V863" s="256"/>
      <c r="W863" s="257"/>
      <c r="X863" s="157"/>
      <c r="Y863" s="257"/>
      <c r="Z863" s="257"/>
      <c r="AA863" s="257"/>
      <c r="AB863" s="257"/>
      <c r="AC863" s="257"/>
      <c r="AD863" s="254"/>
      <c r="AE863" s="164"/>
    </row>
    <row r="864" ht="15.75" customHeight="1">
      <c r="A864" s="254"/>
      <c r="B864" s="255"/>
      <c r="C864" s="255"/>
      <c r="D864" s="255"/>
      <c r="E864" s="255"/>
      <c r="F864" s="255"/>
      <c r="G864" s="255"/>
      <c r="H864" s="255"/>
      <c r="I864" s="255"/>
      <c r="J864" s="254"/>
      <c r="K864" s="255"/>
      <c r="L864" s="255"/>
      <c r="M864" s="255"/>
      <c r="N864" s="256"/>
      <c r="O864" s="255"/>
      <c r="P864" s="255"/>
      <c r="Q864" s="257"/>
      <c r="R864" s="255"/>
      <c r="S864" s="255"/>
      <c r="T864" s="257"/>
      <c r="U864" s="257"/>
      <c r="V864" s="256"/>
      <c r="W864" s="257"/>
      <c r="X864" s="157"/>
      <c r="Y864" s="257"/>
      <c r="Z864" s="257"/>
      <c r="AA864" s="257"/>
      <c r="AB864" s="257"/>
      <c r="AC864" s="257"/>
      <c r="AD864" s="254"/>
      <c r="AE864" s="164"/>
    </row>
    <row r="865" ht="15.75" customHeight="1">
      <c r="A865" s="254"/>
      <c r="B865" s="255"/>
      <c r="C865" s="255"/>
      <c r="D865" s="255"/>
      <c r="E865" s="255"/>
      <c r="F865" s="255"/>
      <c r="G865" s="255"/>
      <c r="H865" s="255"/>
      <c r="I865" s="255"/>
      <c r="J865" s="254"/>
      <c r="K865" s="255"/>
      <c r="L865" s="255"/>
      <c r="M865" s="255"/>
      <c r="N865" s="256"/>
      <c r="O865" s="255"/>
      <c r="P865" s="255"/>
      <c r="Q865" s="257"/>
      <c r="R865" s="255"/>
      <c r="S865" s="255"/>
      <c r="T865" s="257"/>
      <c r="U865" s="257"/>
      <c r="V865" s="256"/>
      <c r="W865" s="257"/>
      <c r="X865" s="157"/>
      <c r="Y865" s="257"/>
      <c r="Z865" s="257"/>
      <c r="AA865" s="257"/>
      <c r="AB865" s="257"/>
      <c r="AC865" s="257"/>
      <c r="AD865" s="254"/>
      <c r="AE865" s="164"/>
    </row>
    <row r="866" ht="15.75" customHeight="1">
      <c r="A866" s="254"/>
      <c r="B866" s="255"/>
      <c r="C866" s="255"/>
      <c r="D866" s="255"/>
      <c r="E866" s="255"/>
      <c r="F866" s="255"/>
      <c r="G866" s="255"/>
      <c r="H866" s="255"/>
      <c r="I866" s="255"/>
      <c r="J866" s="254"/>
      <c r="K866" s="255"/>
      <c r="L866" s="255"/>
      <c r="M866" s="255"/>
      <c r="N866" s="256"/>
      <c r="O866" s="255"/>
      <c r="P866" s="255"/>
      <c r="Q866" s="257"/>
      <c r="R866" s="255"/>
      <c r="S866" s="255"/>
      <c r="T866" s="257"/>
      <c r="U866" s="257"/>
      <c r="V866" s="256"/>
      <c r="W866" s="257"/>
      <c r="X866" s="157"/>
      <c r="Y866" s="257"/>
      <c r="Z866" s="257"/>
      <c r="AA866" s="257"/>
      <c r="AB866" s="257"/>
      <c r="AC866" s="257"/>
      <c r="AD866" s="254"/>
      <c r="AE866" s="164"/>
    </row>
    <row r="867" ht="15.75" customHeight="1">
      <c r="A867" s="254"/>
      <c r="B867" s="255"/>
      <c r="C867" s="255"/>
      <c r="D867" s="255"/>
      <c r="E867" s="255"/>
      <c r="F867" s="255"/>
      <c r="G867" s="255"/>
      <c r="H867" s="255"/>
      <c r="I867" s="255"/>
      <c r="J867" s="254"/>
      <c r="K867" s="255"/>
      <c r="L867" s="255"/>
      <c r="M867" s="255"/>
      <c r="N867" s="256"/>
      <c r="O867" s="255"/>
      <c r="P867" s="255"/>
      <c r="Q867" s="257"/>
      <c r="R867" s="255"/>
      <c r="S867" s="255"/>
      <c r="T867" s="257"/>
      <c r="U867" s="257"/>
      <c r="V867" s="256"/>
      <c r="W867" s="257"/>
      <c r="X867" s="157"/>
      <c r="Y867" s="257"/>
      <c r="Z867" s="257"/>
      <c r="AA867" s="257"/>
      <c r="AB867" s="257"/>
      <c r="AC867" s="257"/>
      <c r="AD867" s="254"/>
      <c r="AE867" s="164"/>
    </row>
    <row r="868" ht="15.75" customHeight="1">
      <c r="A868" s="254"/>
      <c r="B868" s="255"/>
      <c r="C868" s="255"/>
      <c r="D868" s="255"/>
      <c r="E868" s="255"/>
      <c r="F868" s="255"/>
      <c r="G868" s="255"/>
      <c r="H868" s="255"/>
      <c r="I868" s="255"/>
      <c r="J868" s="254"/>
      <c r="K868" s="255"/>
      <c r="L868" s="255"/>
      <c r="M868" s="255"/>
      <c r="N868" s="256"/>
      <c r="O868" s="255"/>
      <c r="P868" s="255"/>
      <c r="Q868" s="257"/>
      <c r="R868" s="255"/>
      <c r="S868" s="255"/>
      <c r="T868" s="257"/>
      <c r="U868" s="257"/>
      <c r="V868" s="256"/>
      <c r="W868" s="257"/>
      <c r="X868" s="157"/>
      <c r="Y868" s="257"/>
      <c r="Z868" s="257"/>
      <c r="AA868" s="257"/>
      <c r="AB868" s="257"/>
      <c r="AC868" s="257"/>
      <c r="AD868" s="254"/>
      <c r="AE868" s="164"/>
    </row>
    <row r="869" ht="15.75" customHeight="1">
      <c r="A869" s="254"/>
      <c r="B869" s="255"/>
      <c r="C869" s="255"/>
      <c r="D869" s="255"/>
      <c r="E869" s="255"/>
      <c r="F869" s="255"/>
      <c r="G869" s="255"/>
      <c r="H869" s="255"/>
      <c r="I869" s="255"/>
      <c r="J869" s="254"/>
      <c r="K869" s="255"/>
      <c r="L869" s="255"/>
      <c r="M869" s="255"/>
      <c r="N869" s="256"/>
      <c r="O869" s="255"/>
      <c r="P869" s="255"/>
      <c r="Q869" s="257"/>
      <c r="R869" s="255"/>
      <c r="S869" s="255"/>
      <c r="T869" s="257"/>
      <c r="U869" s="257"/>
      <c r="V869" s="256"/>
      <c r="W869" s="257"/>
      <c r="X869" s="157"/>
      <c r="Y869" s="257"/>
      <c r="Z869" s="257"/>
      <c r="AA869" s="257"/>
      <c r="AB869" s="257"/>
      <c r="AC869" s="257"/>
      <c r="AD869" s="254"/>
      <c r="AE869" s="164"/>
    </row>
    <row r="870" ht="15.75" customHeight="1">
      <c r="A870" s="254"/>
      <c r="B870" s="255"/>
      <c r="C870" s="255"/>
      <c r="D870" s="255"/>
      <c r="E870" s="255"/>
      <c r="F870" s="255"/>
      <c r="G870" s="255"/>
      <c r="H870" s="255"/>
      <c r="I870" s="255"/>
      <c r="J870" s="254"/>
      <c r="K870" s="255"/>
      <c r="L870" s="255"/>
      <c r="M870" s="255"/>
      <c r="N870" s="256"/>
      <c r="O870" s="255"/>
      <c r="P870" s="255"/>
      <c r="Q870" s="257"/>
      <c r="R870" s="255"/>
      <c r="S870" s="255"/>
      <c r="T870" s="257"/>
      <c r="U870" s="257"/>
      <c r="V870" s="256"/>
      <c r="W870" s="257"/>
      <c r="X870" s="157"/>
      <c r="Y870" s="257"/>
      <c r="Z870" s="257"/>
      <c r="AA870" s="257"/>
      <c r="AB870" s="257"/>
      <c r="AC870" s="257"/>
      <c r="AD870" s="254"/>
      <c r="AE870" s="164"/>
    </row>
    <row r="871" ht="15.75" customHeight="1">
      <c r="A871" s="254"/>
      <c r="B871" s="255"/>
      <c r="C871" s="255"/>
      <c r="D871" s="255"/>
      <c r="E871" s="255"/>
      <c r="F871" s="255"/>
      <c r="G871" s="255"/>
      <c r="H871" s="255"/>
      <c r="I871" s="255"/>
      <c r="J871" s="254"/>
      <c r="K871" s="255"/>
      <c r="L871" s="255"/>
      <c r="M871" s="255"/>
      <c r="N871" s="256"/>
      <c r="O871" s="255"/>
      <c r="P871" s="255"/>
      <c r="Q871" s="257"/>
      <c r="R871" s="255"/>
      <c r="S871" s="255"/>
      <c r="T871" s="257"/>
      <c r="U871" s="257"/>
      <c r="V871" s="256"/>
      <c r="W871" s="257"/>
      <c r="X871" s="157"/>
      <c r="Y871" s="257"/>
      <c r="Z871" s="257"/>
      <c r="AA871" s="257"/>
      <c r="AB871" s="257"/>
      <c r="AC871" s="257"/>
      <c r="AD871" s="254"/>
      <c r="AE871" s="164"/>
    </row>
    <row r="872" ht="15.75" customHeight="1">
      <c r="A872" s="254"/>
      <c r="B872" s="255"/>
      <c r="C872" s="255"/>
      <c r="D872" s="255"/>
      <c r="E872" s="255"/>
      <c r="F872" s="255"/>
      <c r="G872" s="255"/>
      <c r="H872" s="255"/>
      <c r="I872" s="255"/>
      <c r="J872" s="254"/>
      <c r="K872" s="255"/>
      <c r="L872" s="255"/>
      <c r="M872" s="255"/>
      <c r="N872" s="256"/>
      <c r="O872" s="255"/>
      <c r="P872" s="255"/>
      <c r="Q872" s="257"/>
      <c r="R872" s="255"/>
      <c r="S872" s="255"/>
      <c r="T872" s="257"/>
      <c r="U872" s="257"/>
      <c r="V872" s="256"/>
      <c r="W872" s="257"/>
      <c r="X872" s="157"/>
      <c r="Y872" s="257"/>
      <c r="Z872" s="257"/>
      <c r="AA872" s="257"/>
      <c r="AB872" s="257"/>
      <c r="AC872" s="257"/>
      <c r="AD872" s="254"/>
      <c r="AE872" s="164"/>
    </row>
    <row r="873" ht="15.75" customHeight="1">
      <c r="A873" s="254"/>
      <c r="B873" s="255"/>
      <c r="C873" s="255"/>
      <c r="D873" s="255"/>
      <c r="E873" s="255"/>
      <c r="F873" s="255"/>
      <c r="G873" s="255"/>
      <c r="H873" s="255"/>
      <c r="I873" s="255"/>
      <c r="J873" s="254"/>
      <c r="K873" s="255"/>
      <c r="L873" s="255"/>
      <c r="M873" s="255"/>
      <c r="N873" s="256"/>
      <c r="O873" s="255"/>
      <c r="P873" s="255"/>
      <c r="Q873" s="257"/>
      <c r="R873" s="255"/>
      <c r="S873" s="255"/>
      <c r="T873" s="257"/>
      <c r="U873" s="257"/>
      <c r="V873" s="256"/>
      <c r="W873" s="257"/>
      <c r="X873" s="157"/>
      <c r="Y873" s="257"/>
      <c r="Z873" s="257"/>
      <c r="AA873" s="257"/>
      <c r="AB873" s="257"/>
      <c r="AC873" s="257"/>
      <c r="AD873" s="254"/>
      <c r="AE873" s="164"/>
    </row>
    <row r="874" ht="15.75" customHeight="1">
      <c r="A874" s="254"/>
      <c r="B874" s="255"/>
      <c r="C874" s="255"/>
      <c r="D874" s="255"/>
      <c r="E874" s="255"/>
      <c r="F874" s="255"/>
      <c r="G874" s="255"/>
      <c r="H874" s="255"/>
      <c r="I874" s="255"/>
      <c r="J874" s="254"/>
      <c r="K874" s="255"/>
      <c r="L874" s="255"/>
      <c r="M874" s="255"/>
      <c r="N874" s="256"/>
      <c r="O874" s="255"/>
      <c r="P874" s="255"/>
      <c r="Q874" s="257"/>
      <c r="R874" s="255"/>
      <c r="S874" s="255"/>
      <c r="T874" s="257"/>
      <c r="U874" s="257"/>
      <c r="V874" s="256"/>
      <c r="W874" s="257"/>
      <c r="X874" s="157"/>
      <c r="Y874" s="257"/>
      <c r="Z874" s="257"/>
      <c r="AA874" s="257"/>
      <c r="AB874" s="257"/>
      <c r="AC874" s="257"/>
      <c r="AD874" s="254"/>
      <c r="AE874" s="164"/>
    </row>
    <row r="875" ht="15.75" customHeight="1">
      <c r="A875" s="254"/>
      <c r="B875" s="255"/>
      <c r="C875" s="255"/>
      <c r="D875" s="255"/>
      <c r="E875" s="255"/>
      <c r="F875" s="255"/>
      <c r="G875" s="255"/>
      <c r="H875" s="255"/>
      <c r="I875" s="255"/>
      <c r="J875" s="254"/>
      <c r="K875" s="255"/>
      <c r="L875" s="255"/>
      <c r="M875" s="255"/>
      <c r="N875" s="256"/>
      <c r="O875" s="255"/>
      <c r="P875" s="255"/>
      <c r="Q875" s="257"/>
      <c r="R875" s="255"/>
      <c r="S875" s="255"/>
      <c r="T875" s="257"/>
      <c r="U875" s="257"/>
      <c r="V875" s="256"/>
      <c r="W875" s="257"/>
      <c r="X875" s="157"/>
      <c r="Y875" s="257"/>
      <c r="Z875" s="257"/>
      <c r="AA875" s="257"/>
      <c r="AB875" s="257"/>
      <c r="AC875" s="257"/>
      <c r="AD875" s="254"/>
      <c r="AE875" s="164"/>
    </row>
    <row r="876" ht="15.75" customHeight="1">
      <c r="A876" s="254"/>
      <c r="B876" s="255"/>
      <c r="C876" s="255"/>
      <c r="D876" s="255"/>
      <c r="E876" s="255"/>
      <c r="F876" s="255"/>
      <c r="G876" s="255"/>
      <c r="H876" s="255"/>
      <c r="I876" s="255"/>
      <c r="J876" s="254"/>
      <c r="K876" s="255"/>
      <c r="L876" s="255"/>
      <c r="M876" s="255"/>
      <c r="N876" s="256"/>
      <c r="O876" s="255"/>
      <c r="P876" s="255"/>
      <c r="Q876" s="257"/>
      <c r="R876" s="255"/>
      <c r="S876" s="255"/>
      <c r="T876" s="257"/>
      <c r="U876" s="257"/>
      <c r="V876" s="256"/>
      <c r="W876" s="257"/>
      <c r="X876" s="157"/>
      <c r="Y876" s="257"/>
      <c r="Z876" s="257"/>
      <c r="AA876" s="257"/>
      <c r="AB876" s="257"/>
      <c r="AC876" s="257"/>
      <c r="AD876" s="254"/>
      <c r="AE876" s="164"/>
    </row>
    <row r="877" ht="15.75" customHeight="1">
      <c r="A877" s="254"/>
      <c r="B877" s="255"/>
      <c r="C877" s="255"/>
      <c r="D877" s="255"/>
      <c r="E877" s="255"/>
      <c r="F877" s="255"/>
      <c r="G877" s="255"/>
      <c r="H877" s="255"/>
      <c r="I877" s="255"/>
      <c r="J877" s="254"/>
      <c r="K877" s="255"/>
      <c r="L877" s="255"/>
      <c r="M877" s="255"/>
      <c r="N877" s="256"/>
      <c r="O877" s="255"/>
      <c r="P877" s="255"/>
      <c r="Q877" s="257"/>
      <c r="R877" s="255"/>
      <c r="S877" s="255"/>
      <c r="T877" s="257"/>
      <c r="U877" s="257"/>
      <c r="V877" s="256"/>
      <c r="W877" s="257"/>
      <c r="X877" s="157"/>
      <c r="Y877" s="257"/>
      <c r="Z877" s="257"/>
      <c r="AA877" s="257"/>
      <c r="AB877" s="257"/>
      <c r="AC877" s="257"/>
      <c r="AD877" s="254"/>
      <c r="AE877" s="164"/>
    </row>
    <row r="878" ht="15.75" customHeight="1">
      <c r="A878" s="254"/>
      <c r="B878" s="255"/>
      <c r="C878" s="255"/>
      <c r="D878" s="255"/>
      <c r="E878" s="255"/>
      <c r="F878" s="255"/>
      <c r="G878" s="255"/>
      <c r="H878" s="255"/>
      <c r="I878" s="255"/>
      <c r="J878" s="254"/>
      <c r="K878" s="255"/>
      <c r="L878" s="255"/>
      <c r="M878" s="255"/>
      <c r="N878" s="256"/>
      <c r="O878" s="255"/>
      <c r="P878" s="255"/>
      <c r="Q878" s="257"/>
      <c r="R878" s="255"/>
      <c r="S878" s="255"/>
      <c r="T878" s="257"/>
      <c r="U878" s="257"/>
      <c r="V878" s="256"/>
      <c r="W878" s="257"/>
      <c r="X878" s="157"/>
      <c r="Y878" s="257"/>
      <c r="Z878" s="257"/>
      <c r="AA878" s="257"/>
      <c r="AB878" s="257"/>
      <c r="AC878" s="257"/>
      <c r="AD878" s="254"/>
      <c r="AE878" s="164"/>
    </row>
    <row r="879" ht="15.75" customHeight="1">
      <c r="A879" s="254"/>
      <c r="B879" s="255"/>
      <c r="C879" s="255"/>
      <c r="D879" s="255"/>
      <c r="E879" s="255"/>
      <c r="F879" s="255"/>
      <c r="G879" s="255"/>
      <c r="H879" s="255"/>
      <c r="I879" s="255"/>
      <c r="J879" s="254"/>
      <c r="K879" s="255"/>
      <c r="L879" s="255"/>
      <c r="M879" s="255"/>
      <c r="N879" s="256"/>
      <c r="O879" s="255"/>
      <c r="P879" s="255"/>
      <c r="Q879" s="257"/>
      <c r="R879" s="255"/>
      <c r="S879" s="255"/>
      <c r="T879" s="257"/>
      <c r="U879" s="257"/>
      <c r="V879" s="256"/>
      <c r="W879" s="257"/>
      <c r="X879" s="157"/>
      <c r="Y879" s="257"/>
      <c r="Z879" s="257"/>
      <c r="AA879" s="257"/>
      <c r="AB879" s="257"/>
      <c r="AC879" s="257"/>
      <c r="AD879" s="254"/>
      <c r="AE879" s="164"/>
    </row>
    <row r="880" ht="15.75" customHeight="1">
      <c r="A880" s="254"/>
      <c r="B880" s="255"/>
      <c r="C880" s="255"/>
      <c r="D880" s="255"/>
      <c r="E880" s="255"/>
      <c r="F880" s="255"/>
      <c r="G880" s="255"/>
      <c r="H880" s="255"/>
      <c r="I880" s="255"/>
      <c r="J880" s="254"/>
      <c r="K880" s="255"/>
      <c r="L880" s="255"/>
      <c r="M880" s="255"/>
      <c r="N880" s="256"/>
      <c r="O880" s="255"/>
      <c r="P880" s="255"/>
      <c r="Q880" s="257"/>
      <c r="R880" s="255"/>
      <c r="S880" s="255"/>
      <c r="T880" s="257"/>
      <c r="U880" s="257"/>
      <c r="V880" s="256"/>
      <c r="W880" s="257"/>
      <c r="X880" s="157"/>
      <c r="Y880" s="257"/>
      <c r="Z880" s="257"/>
      <c r="AA880" s="257"/>
      <c r="AB880" s="257"/>
      <c r="AC880" s="257"/>
      <c r="AD880" s="254"/>
      <c r="AE880" s="164"/>
    </row>
    <row r="881" ht="15.75" customHeight="1">
      <c r="A881" s="254"/>
      <c r="B881" s="255"/>
      <c r="C881" s="255"/>
      <c r="D881" s="255"/>
      <c r="E881" s="255"/>
      <c r="F881" s="255"/>
      <c r="G881" s="255"/>
      <c r="H881" s="255"/>
      <c r="I881" s="255"/>
      <c r="J881" s="254"/>
      <c r="K881" s="255"/>
      <c r="L881" s="255"/>
      <c r="M881" s="255"/>
      <c r="N881" s="256"/>
      <c r="O881" s="255"/>
      <c r="P881" s="255"/>
      <c r="Q881" s="257"/>
      <c r="R881" s="255"/>
      <c r="S881" s="255"/>
      <c r="T881" s="257"/>
      <c r="U881" s="257"/>
      <c r="V881" s="256"/>
      <c r="W881" s="257"/>
      <c r="X881" s="157"/>
      <c r="Y881" s="257"/>
      <c r="Z881" s="257"/>
      <c r="AA881" s="257"/>
      <c r="AB881" s="257"/>
      <c r="AC881" s="257"/>
      <c r="AD881" s="254"/>
      <c r="AE881" s="164"/>
    </row>
    <row r="882" ht="15.75" customHeight="1">
      <c r="A882" s="254"/>
      <c r="B882" s="255"/>
      <c r="C882" s="255"/>
      <c r="D882" s="255"/>
      <c r="E882" s="255"/>
      <c r="F882" s="255"/>
      <c r="G882" s="255"/>
      <c r="H882" s="255"/>
      <c r="I882" s="255"/>
      <c r="J882" s="254"/>
      <c r="K882" s="255"/>
      <c r="L882" s="255"/>
      <c r="M882" s="255"/>
      <c r="N882" s="256"/>
      <c r="O882" s="255"/>
      <c r="P882" s="255"/>
      <c r="Q882" s="257"/>
      <c r="R882" s="255"/>
      <c r="S882" s="255"/>
      <c r="T882" s="257"/>
      <c r="U882" s="257"/>
      <c r="V882" s="256"/>
      <c r="W882" s="257"/>
      <c r="X882" s="157"/>
      <c r="Y882" s="257"/>
      <c r="Z882" s="257"/>
      <c r="AA882" s="257"/>
      <c r="AB882" s="257"/>
      <c r="AC882" s="257"/>
      <c r="AD882" s="254"/>
      <c r="AE882" s="164"/>
    </row>
    <row r="883" ht="15.75" customHeight="1">
      <c r="A883" s="254"/>
      <c r="B883" s="255"/>
      <c r="C883" s="255"/>
      <c r="D883" s="255"/>
      <c r="E883" s="255"/>
      <c r="F883" s="255"/>
      <c r="G883" s="255"/>
      <c r="H883" s="255"/>
      <c r="I883" s="255"/>
      <c r="J883" s="254"/>
      <c r="K883" s="255"/>
      <c r="L883" s="255"/>
      <c r="M883" s="255"/>
      <c r="N883" s="256"/>
      <c r="O883" s="255"/>
      <c r="P883" s="255"/>
      <c r="Q883" s="257"/>
      <c r="R883" s="255"/>
      <c r="S883" s="255"/>
      <c r="T883" s="257"/>
      <c r="U883" s="257"/>
      <c r="V883" s="256"/>
      <c r="W883" s="257"/>
      <c r="X883" s="157"/>
      <c r="Y883" s="257"/>
      <c r="Z883" s="257"/>
      <c r="AA883" s="257"/>
      <c r="AB883" s="257"/>
      <c r="AC883" s="257"/>
      <c r="AD883" s="254"/>
      <c r="AE883" s="164"/>
    </row>
    <row r="884" ht="15.75" customHeight="1">
      <c r="A884" s="254"/>
      <c r="B884" s="255"/>
      <c r="C884" s="255"/>
      <c r="D884" s="255"/>
      <c r="E884" s="255"/>
      <c r="F884" s="255"/>
      <c r="G884" s="255"/>
      <c r="H884" s="255"/>
      <c r="I884" s="255"/>
      <c r="J884" s="254"/>
      <c r="K884" s="255"/>
      <c r="L884" s="255"/>
      <c r="M884" s="255"/>
      <c r="N884" s="256"/>
      <c r="O884" s="255"/>
      <c r="P884" s="255"/>
      <c r="Q884" s="257"/>
      <c r="R884" s="255"/>
      <c r="S884" s="255"/>
      <c r="T884" s="257"/>
      <c r="U884" s="257"/>
      <c r="V884" s="256"/>
      <c r="W884" s="257"/>
      <c r="X884" s="157"/>
      <c r="Y884" s="257"/>
      <c r="Z884" s="257"/>
      <c r="AA884" s="257"/>
      <c r="AB884" s="257"/>
      <c r="AC884" s="257"/>
      <c r="AD884" s="254"/>
      <c r="AE884" s="164"/>
    </row>
    <row r="885" ht="15.75" customHeight="1">
      <c r="A885" s="254"/>
      <c r="B885" s="255"/>
      <c r="C885" s="255"/>
      <c r="D885" s="255"/>
      <c r="E885" s="255"/>
      <c r="F885" s="255"/>
      <c r="G885" s="255"/>
      <c r="H885" s="255"/>
      <c r="I885" s="255"/>
      <c r="J885" s="254"/>
      <c r="K885" s="255"/>
      <c r="L885" s="255"/>
      <c r="M885" s="255"/>
      <c r="N885" s="256"/>
      <c r="O885" s="255"/>
      <c r="P885" s="255"/>
      <c r="Q885" s="257"/>
      <c r="R885" s="255"/>
      <c r="S885" s="255"/>
      <c r="T885" s="257"/>
      <c r="U885" s="257"/>
      <c r="V885" s="256"/>
      <c r="W885" s="257"/>
      <c r="X885" s="157"/>
      <c r="Y885" s="257"/>
      <c r="Z885" s="257"/>
      <c r="AA885" s="257"/>
      <c r="AB885" s="257"/>
      <c r="AC885" s="257"/>
      <c r="AD885" s="254"/>
      <c r="AE885" s="164"/>
    </row>
    <row r="886" ht="15.75" customHeight="1">
      <c r="A886" s="254"/>
      <c r="B886" s="255"/>
      <c r="C886" s="255"/>
      <c r="D886" s="255"/>
      <c r="E886" s="255"/>
      <c r="F886" s="255"/>
      <c r="G886" s="255"/>
      <c r="H886" s="255"/>
      <c r="I886" s="255"/>
      <c r="J886" s="254"/>
      <c r="K886" s="255"/>
      <c r="L886" s="255"/>
      <c r="M886" s="255"/>
      <c r="N886" s="256"/>
      <c r="O886" s="255"/>
      <c r="P886" s="255"/>
      <c r="Q886" s="257"/>
      <c r="R886" s="255"/>
      <c r="S886" s="255"/>
      <c r="T886" s="257"/>
      <c r="U886" s="257"/>
      <c r="V886" s="256"/>
      <c r="W886" s="257"/>
      <c r="X886" s="157"/>
      <c r="Y886" s="257"/>
      <c r="Z886" s="257"/>
      <c r="AA886" s="257"/>
      <c r="AB886" s="257"/>
      <c r="AC886" s="257"/>
      <c r="AD886" s="254"/>
      <c r="AE886" s="164"/>
    </row>
    <row r="887" ht="15.75" customHeight="1">
      <c r="A887" s="254"/>
      <c r="B887" s="255"/>
      <c r="C887" s="255"/>
      <c r="D887" s="255"/>
      <c r="E887" s="255"/>
      <c r="F887" s="255"/>
      <c r="G887" s="255"/>
      <c r="H887" s="255"/>
      <c r="I887" s="255"/>
      <c r="J887" s="254"/>
      <c r="K887" s="255"/>
      <c r="L887" s="255"/>
      <c r="M887" s="255"/>
      <c r="N887" s="256"/>
      <c r="O887" s="255"/>
      <c r="P887" s="255"/>
      <c r="Q887" s="257"/>
      <c r="R887" s="255"/>
      <c r="S887" s="255"/>
      <c r="T887" s="257"/>
      <c r="U887" s="257"/>
      <c r="V887" s="256"/>
      <c r="W887" s="257"/>
      <c r="X887" s="157"/>
      <c r="Y887" s="257"/>
      <c r="Z887" s="257"/>
      <c r="AA887" s="257"/>
      <c r="AB887" s="257"/>
      <c r="AC887" s="257"/>
      <c r="AD887" s="254"/>
      <c r="AE887" s="164"/>
    </row>
    <row r="888" ht="15.75" customHeight="1">
      <c r="A888" s="254"/>
      <c r="B888" s="255"/>
      <c r="C888" s="255"/>
      <c r="D888" s="255"/>
      <c r="E888" s="255"/>
      <c r="F888" s="255"/>
      <c r="G888" s="255"/>
      <c r="H888" s="255"/>
      <c r="I888" s="255"/>
      <c r="J888" s="254"/>
      <c r="K888" s="255"/>
      <c r="L888" s="255"/>
      <c r="M888" s="255"/>
      <c r="N888" s="256"/>
      <c r="O888" s="255"/>
      <c r="P888" s="255"/>
      <c r="Q888" s="257"/>
      <c r="R888" s="255"/>
      <c r="S888" s="255"/>
      <c r="T888" s="257"/>
      <c r="U888" s="257"/>
      <c r="V888" s="256"/>
      <c r="W888" s="257"/>
      <c r="X888" s="157"/>
      <c r="Y888" s="257"/>
      <c r="Z888" s="257"/>
      <c r="AA888" s="257"/>
      <c r="AB888" s="257"/>
      <c r="AC888" s="257"/>
      <c r="AD888" s="254"/>
      <c r="AE888" s="164"/>
    </row>
    <row r="889" ht="15.75" customHeight="1">
      <c r="A889" s="254"/>
      <c r="B889" s="255"/>
      <c r="C889" s="255"/>
      <c r="D889" s="255"/>
      <c r="E889" s="255"/>
      <c r="F889" s="255"/>
      <c r="G889" s="255"/>
      <c r="H889" s="255"/>
      <c r="I889" s="255"/>
      <c r="J889" s="254"/>
      <c r="K889" s="255"/>
      <c r="L889" s="255"/>
      <c r="M889" s="255"/>
      <c r="N889" s="256"/>
      <c r="O889" s="255"/>
      <c r="P889" s="255"/>
      <c r="Q889" s="257"/>
      <c r="R889" s="255"/>
      <c r="S889" s="255"/>
      <c r="T889" s="257"/>
      <c r="U889" s="257"/>
      <c r="V889" s="256"/>
      <c r="W889" s="257"/>
      <c r="X889" s="157"/>
      <c r="Y889" s="257"/>
      <c r="Z889" s="257"/>
      <c r="AA889" s="257"/>
      <c r="AB889" s="257"/>
      <c r="AC889" s="257"/>
      <c r="AD889" s="254"/>
      <c r="AE889" s="164"/>
    </row>
    <row r="890" ht="15.75" customHeight="1">
      <c r="A890" s="254"/>
      <c r="B890" s="255"/>
      <c r="C890" s="255"/>
      <c r="D890" s="255"/>
      <c r="E890" s="255"/>
      <c r="F890" s="255"/>
      <c r="G890" s="255"/>
      <c r="H890" s="255"/>
      <c r="I890" s="255"/>
      <c r="J890" s="254"/>
      <c r="K890" s="255"/>
      <c r="L890" s="255"/>
      <c r="M890" s="255"/>
      <c r="N890" s="256"/>
      <c r="O890" s="255"/>
      <c r="P890" s="255"/>
      <c r="Q890" s="257"/>
      <c r="R890" s="255"/>
      <c r="S890" s="255"/>
      <c r="T890" s="257"/>
      <c r="U890" s="257"/>
      <c r="V890" s="256"/>
      <c r="W890" s="257"/>
      <c r="X890" s="157"/>
      <c r="Y890" s="257"/>
      <c r="Z890" s="257"/>
      <c r="AA890" s="257"/>
      <c r="AB890" s="257"/>
      <c r="AC890" s="257"/>
      <c r="AD890" s="254"/>
      <c r="AE890" s="164"/>
    </row>
    <row r="891" ht="15.75" customHeight="1">
      <c r="A891" s="254"/>
      <c r="B891" s="255"/>
      <c r="C891" s="255"/>
      <c r="D891" s="255"/>
      <c r="E891" s="255"/>
      <c r="F891" s="255"/>
      <c r="G891" s="255"/>
      <c r="H891" s="255"/>
      <c r="I891" s="255"/>
      <c r="J891" s="254"/>
      <c r="K891" s="255"/>
      <c r="L891" s="255"/>
      <c r="M891" s="255"/>
      <c r="N891" s="256"/>
      <c r="O891" s="255"/>
      <c r="P891" s="255"/>
      <c r="Q891" s="257"/>
      <c r="R891" s="255"/>
      <c r="S891" s="255"/>
      <c r="T891" s="257"/>
      <c r="U891" s="257"/>
      <c r="V891" s="256"/>
      <c r="W891" s="257"/>
      <c r="X891" s="157"/>
      <c r="Y891" s="257"/>
      <c r="Z891" s="257"/>
      <c r="AA891" s="257"/>
      <c r="AB891" s="257"/>
      <c r="AC891" s="257"/>
      <c r="AD891" s="254"/>
      <c r="AE891" s="164"/>
    </row>
    <row r="892" ht="15.75" customHeight="1">
      <c r="A892" s="254"/>
      <c r="B892" s="255"/>
      <c r="C892" s="255"/>
      <c r="D892" s="255"/>
      <c r="E892" s="255"/>
      <c r="F892" s="255"/>
      <c r="G892" s="255"/>
      <c r="H892" s="255"/>
      <c r="I892" s="255"/>
      <c r="J892" s="254"/>
      <c r="K892" s="255"/>
      <c r="L892" s="255"/>
      <c r="M892" s="255"/>
      <c r="N892" s="256"/>
      <c r="O892" s="255"/>
      <c r="P892" s="255"/>
      <c r="Q892" s="257"/>
      <c r="R892" s="255"/>
      <c r="S892" s="255"/>
      <c r="T892" s="257"/>
      <c r="U892" s="257"/>
      <c r="V892" s="256"/>
      <c r="W892" s="257"/>
      <c r="X892" s="157"/>
      <c r="Y892" s="257"/>
      <c r="Z892" s="257"/>
      <c r="AA892" s="257"/>
      <c r="AB892" s="257"/>
      <c r="AC892" s="257"/>
      <c r="AD892" s="254"/>
      <c r="AE892" s="164"/>
    </row>
    <row r="893" ht="15.75" customHeight="1">
      <c r="A893" s="254"/>
      <c r="B893" s="255"/>
      <c r="C893" s="255"/>
      <c r="D893" s="255"/>
      <c r="E893" s="255"/>
      <c r="F893" s="255"/>
      <c r="G893" s="255"/>
      <c r="H893" s="255"/>
      <c r="I893" s="255"/>
      <c r="J893" s="254"/>
      <c r="K893" s="255"/>
      <c r="L893" s="255"/>
      <c r="M893" s="255"/>
      <c r="N893" s="256"/>
      <c r="O893" s="255"/>
      <c r="P893" s="255"/>
      <c r="Q893" s="257"/>
      <c r="R893" s="255"/>
      <c r="S893" s="255"/>
      <c r="T893" s="257"/>
      <c r="U893" s="257"/>
      <c r="V893" s="256"/>
      <c r="W893" s="257"/>
      <c r="X893" s="157"/>
      <c r="Y893" s="257"/>
      <c r="Z893" s="257"/>
      <c r="AA893" s="257"/>
      <c r="AB893" s="257"/>
      <c r="AC893" s="257"/>
      <c r="AD893" s="254"/>
      <c r="AE893" s="164"/>
    </row>
    <row r="894" ht="15.75" customHeight="1">
      <c r="A894" s="254"/>
      <c r="B894" s="255"/>
      <c r="C894" s="255"/>
      <c r="D894" s="255"/>
      <c r="E894" s="255"/>
      <c r="F894" s="255"/>
      <c r="G894" s="255"/>
      <c r="H894" s="255"/>
      <c r="I894" s="255"/>
      <c r="J894" s="254"/>
      <c r="K894" s="255"/>
      <c r="L894" s="255"/>
      <c r="M894" s="255"/>
      <c r="N894" s="256"/>
      <c r="O894" s="255"/>
      <c r="P894" s="255"/>
      <c r="Q894" s="257"/>
      <c r="R894" s="255"/>
      <c r="S894" s="255"/>
      <c r="T894" s="257"/>
      <c r="U894" s="257"/>
      <c r="V894" s="256"/>
      <c r="W894" s="257"/>
      <c r="X894" s="157"/>
      <c r="Y894" s="257"/>
      <c r="Z894" s="257"/>
      <c r="AA894" s="257"/>
      <c r="AB894" s="257"/>
      <c r="AC894" s="257"/>
      <c r="AD894" s="254"/>
      <c r="AE894" s="164"/>
    </row>
    <row r="895" ht="15.75" customHeight="1">
      <c r="A895" s="254"/>
      <c r="B895" s="255"/>
      <c r="C895" s="255"/>
      <c r="D895" s="255"/>
      <c r="E895" s="255"/>
      <c r="F895" s="255"/>
      <c r="G895" s="255"/>
      <c r="H895" s="255"/>
      <c r="I895" s="255"/>
      <c r="J895" s="254"/>
      <c r="K895" s="255"/>
      <c r="L895" s="255"/>
      <c r="M895" s="255"/>
      <c r="N895" s="256"/>
      <c r="O895" s="255"/>
      <c r="P895" s="255"/>
      <c r="Q895" s="257"/>
      <c r="R895" s="255"/>
      <c r="S895" s="255"/>
      <c r="T895" s="257"/>
      <c r="U895" s="257"/>
      <c r="V895" s="256"/>
      <c r="W895" s="257"/>
      <c r="X895" s="157"/>
      <c r="Y895" s="257"/>
      <c r="Z895" s="257"/>
      <c r="AA895" s="257"/>
      <c r="AB895" s="257"/>
      <c r="AC895" s="257"/>
      <c r="AD895" s="254"/>
      <c r="AE895" s="164"/>
    </row>
    <row r="896" ht="15.75" customHeight="1">
      <c r="A896" s="254"/>
      <c r="B896" s="255"/>
      <c r="C896" s="255"/>
      <c r="D896" s="255"/>
      <c r="E896" s="255"/>
      <c r="F896" s="255"/>
      <c r="G896" s="255"/>
      <c r="H896" s="255"/>
      <c r="I896" s="255"/>
      <c r="J896" s="254"/>
      <c r="K896" s="255"/>
      <c r="L896" s="255"/>
      <c r="M896" s="255"/>
      <c r="N896" s="256"/>
      <c r="O896" s="255"/>
      <c r="P896" s="255"/>
      <c r="Q896" s="257"/>
      <c r="R896" s="255"/>
      <c r="S896" s="255"/>
      <c r="T896" s="257"/>
      <c r="U896" s="257"/>
      <c r="V896" s="256"/>
      <c r="W896" s="257"/>
      <c r="X896" s="157"/>
      <c r="Y896" s="257"/>
      <c r="Z896" s="257"/>
      <c r="AA896" s="257"/>
      <c r="AB896" s="257"/>
      <c r="AC896" s="257"/>
      <c r="AD896" s="254"/>
      <c r="AE896" s="164"/>
    </row>
    <row r="897" ht="15.75" customHeight="1">
      <c r="A897" s="254"/>
      <c r="B897" s="255"/>
      <c r="C897" s="255"/>
      <c r="D897" s="255"/>
      <c r="E897" s="255"/>
      <c r="F897" s="255"/>
      <c r="G897" s="255"/>
      <c r="H897" s="255"/>
      <c r="I897" s="255"/>
      <c r="J897" s="254"/>
      <c r="K897" s="255"/>
      <c r="L897" s="255"/>
      <c r="M897" s="255"/>
      <c r="N897" s="256"/>
      <c r="O897" s="255"/>
      <c r="P897" s="255"/>
      <c r="Q897" s="257"/>
      <c r="R897" s="255"/>
      <c r="S897" s="255"/>
      <c r="T897" s="257"/>
      <c r="U897" s="257"/>
      <c r="V897" s="256"/>
      <c r="W897" s="257"/>
      <c r="X897" s="157"/>
      <c r="Y897" s="257"/>
      <c r="Z897" s="257"/>
      <c r="AA897" s="257"/>
      <c r="AB897" s="257"/>
      <c r="AC897" s="257"/>
      <c r="AD897" s="254"/>
      <c r="AE897" s="164"/>
    </row>
    <row r="898" ht="15.75" customHeight="1">
      <c r="A898" s="254"/>
      <c r="B898" s="255"/>
      <c r="C898" s="255"/>
      <c r="D898" s="255"/>
      <c r="E898" s="255"/>
      <c r="F898" s="255"/>
      <c r="G898" s="255"/>
      <c r="H898" s="255"/>
      <c r="I898" s="255"/>
      <c r="J898" s="254"/>
      <c r="K898" s="255"/>
      <c r="L898" s="255"/>
      <c r="M898" s="255"/>
      <c r="N898" s="256"/>
      <c r="O898" s="255"/>
      <c r="P898" s="255"/>
      <c r="Q898" s="257"/>
      <c r="R898" s="255"/>
      <c r="S898" s="255"/>
      <c r="T898" s="257"/>
      <c r="U898" s="257"/>
      <c r="V898" s="256"/>
      <c r="W898" s="257"/>
      <c r="X898" s="157"/>
      <c r="Y898" s="257"/>
      <c r="Z898" s="257"/>
      <c r="AA898" s="257"/>
      <c r="AB898" s="257"/>
      <c r="AC898" s="257"/>
      <c r="AD898" s="254"/>
      <c r="AE898" s="164"/>
    </row>
    <row r="899" ht="15.75" customHeight="1">
      <c r="A899" s="254"/>
      <c r="B899" s="255"/>
      <c r="C899" s="255"/>
      <c r="D899" s="255"/>
      <c r="E899" s="255"/>
      <c r="F899" s="255"/>
      <c r="G899" s="255"/>
      <c r="H899" s="255"/>
      <c r="I899" s="255"/>
      <c r="J899" s="254"/>
      <c r="K899" s="255"/>
      <c r="L899" s="255"/>
      <c r="M899" s="255"/>
      <c r="N899" s="256"/>
      <c r="O899" s="255"/>
      <c r="P899" s="255"/>
      <c r="Q899" s="257"/>
      <c r="R899" s="255"/>
      <c r="S899" s="255"/>
      <c r="T899" s="257"/>
      <c r="U899" s="257"/>
      <c r="V899" s="256"/>
      <c r="W899" s="257"/>
      <c r="X899" s="157"/>
      <c r="Y899" s="257"/>
      <c r="Z899" s="257"/>
      <c r="AA899" s="257"/>
      <c r="AB899" s="257"/>
      <c r="AC899" s="257"/>
      <c r="AD899" s="254"/>
      <c r="AE899" s="164"/>
    </row>
    <row r="900" ht="15.75" customHeight="1">
      <c r="A900" s="254"/>
      <c r="B900" s="255"/>
      <c r="C900" s="255"/>
      <c r="D900" s="255"/>
      <c r="E900" s="255"/>
      <c r="F900" s="255"/>
      <c r="G900" s="255"/>
      <c r="H900" s="255"/>
      <c r="I900" s="255"/>
      <c r="J900" s="254"/>
      <c r="K900" s="255"/>
      <c r="L900" s="255"/>
      <c r="M900" s="255"/>
      <c r="N900" s="256"/>
      <c r="O900" s="255"/>
      <c r="P900" s="255"/>
      <c r="Q900" s="257"/>
      <c r="R900" s="255"/>
      <c r="S900" s="255"/>
      <c r="T900" s="257"/>
      <c r="U900" s="257"/>
      <c r="V900" s="256"/>
      <c r="W900" s="257"/>
      <c r="X900" s="157"/>
      <c r="Y900" s="257"/>
      <c r="Z900" s="257"/>
      <c r="AA900" s="257"/>
      <c r="AB900" s="257"/>
      <c r="AC900" s="257"/>
      <c r="AD900" s="254"/>
      <c r="AE900" s="164"/>
    </row>
    <row r="901" ht="15.75" customHeight="1">
      <c r="A901" s="254"/>
      <c r="B901" s="255"/>
      <c r="C901" s="255"/>
      <c r="D901" s="255"/>
      <c r="E901" s="255"/>
      <c r="F901" s="255"/>
      <c r="G901" s="255"/>
      <c r="H901" s="255"/>
      <c r="I901" s="255"/>
      <c r="J901" s="254"/>
      <c r="K901" s="255"/>
      <c r="L901" s="255"/>
      <c r="M901" s="255"/>
      <c r="N901" s="256"/>
      <c r="O901" s="255"/>
      <c r="P901" s="255"/>
      <c r="Q901" s="257"/>
      <c r="R901" s="255"/>
      <c r="S901" s="255"/>
      <c r="T901" s="257"/>
      <c r="U901" s="257"/>
      <c r="V901" s="256"/>
      <c r="W901" s="257"/>
      <c r="X901" s="157"/>
      <c r="Y901" s="257"/>
      <c r="Z901" s="257"/>
      <c r="AA901" s="257"/>
      <c r="AB901" s="257"/>
      <c r="AC901" s="257"/>
      <c r="AD901" s="254"/>
      <c r="AE901" s="164"/>
    </row>
    <row r="902" ht="15.75" customHeight="1">
      <c r="A902" s="254"/>
      <c r="B902" s="255"/>
      <c r="C902" s="255"/>
      <c r="D902" s="255"/>
      <c r="E902" s="255"/>
      <c r="F902" s="255"/>
      <c r="G902" s="255"/>
      <c r="H902" s="255"/>
      <c r="I902" s="255"/>
      <c r="J902" s="254"/>
      <c r="K902" s="255"/>
      <c r="L902" s="255"/>
      <c r="M902" s="255"/>
      <c r="N902" s="256"/>
      <c r="O902" s="255"/>
      <c r="P902" s="255"/>
      <c r="Q902" s="257"/>
      <c r="R902" s="255"/>
      <c r="S902" s="255"/>
      <c r="T902" s="257"/>
      <c r="U902" s="257"/>
      <c r="V902" s="256"/>
      <c r="W902" s="257"/>
      <c r="X902" s="157"/>
      <c r="Y902" s="257"/>
      <c r="Z902" s="257"/>
      <c r="AA902" s="257"/>
      <c r="AB902" s="257"/>
      <c r="AC902" s="257"/>
      <c r="AD902" s="254"/>
      <c r="AE902" s="164"/>
    </row>
    <row r="903" ht="15.75" customHeight="1">
      <c r="A903" s="254"/>
      <c r="B903" s="255"/>
      <c r="C903" s="255"/>
      <c r="D903" s="255"/>
      <c r="E903" s="255"/>
      <c r="F903" s="255"/>
      <c r="G903" s="255"/>
      <c r="H903" s="255"/>
      <c r="I903" s="255"/>
      <c r="J903" s="254"/>
      <c r="K903" s="255"/>
      <c r="L903" s="255"/>
      <c r="M903" s="255"/>
      <c r="N903" s="256"/>
      <c r="O903" s="255"/>
      <c r="P903" s="255"/>
      <c r="Q903" s="257"/>
      <c r="R903" s="255"/>
      <c r="S903" s="255"/>
      <c r="T903" s="257"/>
      <c r="U903" s="257"/>
      <c r="V903" s="256"/>
      <c r="W903" s="257"/>
      <c r="X903" s="157"/>
      <c r="Y903" s="257"/>
      <c r="Z903" s="257"/>
      <c r="AA903" s="257"/>
      <c r="AB903" s="257"/>
      <c r="AC903" s="257"/>
      <c r="AD903" s="254"/>
      <c r="AE903" s="164"/>
    </row>
    <row r="904" ht="15.75" customHeight="1">
      <c r="A904" s="254"/>
      <c r="B904" s="255"/>
      <c r="C904" s="255"/>
      <c r="D904" s="255"/>
      <c r="E904" s="255"/>
      <c r="F904" s="255"/>
      <c r="G904" s="255"/>
      <c r="H904" s="255"/>
      <c r="I904" s="255"/>
      <c r="J904" s="254"/>
      <c r="K904" s="255"/>
      <c r="L904" s="255"/>
      <c r="M904" s="255"/>
      <c r="N904" s="256"/>
      <c r="O904" s="255"/>
      <c r="P904" s="255"/>
      <c r="Q904" s="257"/>
      <c r="R904" s="255"/>
      <c r="S904" s="255"/>
      <c r="T904" s="257"/>
      <c r="U904" s="257"/>
      <c r="V904" s="256"/>
      <c r="W904" s="257"/>
      <c r="X904" s="157"/>
      <c r="Y904" s="257"/>
      <c r="Z904" s="257"/>
      <c r="AA904" s="257"/>
      <c r="AB904" s="257"/>
      <c r="AC904" s="257"/>
      <c r="AD904" s="254"/>
      <c r="AE904" s="164"/>
    </row>
    <row r="905" ht="15.75" customHeight="1">
      <c r="A905" s="254"/>
      <c r="B905" s="255"/>
      <c r="C905" s="255"/>
      <c r="D905" s="255"/>
      <c r="E905" s="255"/>
      <c r="F905" s="255"/>
      <c r="G905" s="255"/>
      <c r="H905" s="255"/>
      <c r="I905" s="255"/>
      <c r="J905" s="254"/>
      <c r="K905" s="255"/>
      <c r="L905" s="255"/>
      <c r="M905" s="255"/>
      <c r="N905" s="256"/>
      <c r="O905" s="255"/>
      <c r="P905" s="255"/>
      <c r="Q905" s="257"/>
      <c r="R905" s="255"/>
      <c r="S905" s="255"/>
      <c r="T905" s="257"/>
      <c r="U905" s="257"/>
      <c r="V905" s="256"/>
      <c r="W905" s="257"/>
      <c r="X905" s="157"/>
      <c r="Y905" s="257"/>
      <c r="Z905" s="257"/>
      <c r="AA905" s="257"/>
      <c r="AB905" s="257"/>
      <c r="AC905" s="257"/>
      <c r="AD905" s="254"/>
      <c r="AE905" s="164"/>
    </row>
    <row r="906" ht="15.75" customHeight="1">
      <c r="A906" s="254"/>
      <c r="B906" s="255"/>
      <c r="C906" s="255"/>
      <c r="D906" s="255"/>
      <c r="E906" s="255"/>
      <c r="F906" s="255"/>
      <c r="G906" s="255"/>
      <c r="H906" s="255"/>
      <c r="I906" s="255"/>
      <c r="J906" s="254"/>
      <c r="K906" s="255"/>
      <c r="L906" s="255"/>
      <c r="M906" s="255"/>
      <c r="N906" s="256"/>
      <c r="O906" s="255"/>
      <c r="P906" s="255"/>
      <c r="Q906" s="257"/>
      <c r="R906" s="255"/>
      <c r="S906" s="255"/>
      <c r="T906" s="257"/>
      <c r="U906" s="257"/>
      <c r="V906" s="256"/>
      <c r="W906" s="257"/>
      <c r="X906" s="157"/>
      <c r="Y906" s="257"/>
      <c r="Z906" s="257"/>
      <c r="AA906" s="257"/>
      <c r="AB906" s="257"/>
      <c r="AC906" s="257"/>
      <c r="AD906" s="254"/>
      <c r="AE906" s="164"/>
    </row>
    <row r="907" ht="15.75" customHeight="1">
      <c r="A907" s="254"/>
      <c r="B907" s="255"/>
      <c r="C907" s="255"/>
      <c r="D907" s="255"/>
      <c r="E907" s="255"/>
      <c r="F907" s="255"/>
      <c r="G907" s="255"/>
      <c r="H907" s="255"/>
      <c r="I907" s="255"/>
      <c r="J907" s="254"/>
      <c r="K907" s="255"/>
      <c r="L907" s="255"/>
      <c r="M907" s="255"/>
      <c r="N907" s="256"/>
      <c r="O907" s="255"/>
      <c r="P907" s="255"/>
      <c r="Q907" s="257"/>
      <c r="R907" s="255"/>
      <c r="S907" s="255"/>
      <c r="T907" s="257"/>
      <c r="U907" s="257"/>
      <c r="V907" s="256"/>
      <c r="W907" s="257"/>
      <c r="X907" s="157"/>
      <c r="Y907" s="257"/>
      <c r="Z907" s="257"/>
      <c r="AA907" s="257"/>
      <c r="AB907" s="257"/>
      <c r="AC907" s="257"/>
      <c r="AD907" s="254"/>
      <c r="AE907" s="164"/>
    </row>
    <row r="908" ht="15.75" customHeight="1">
      <c r="A908" s="254"/>
      <c r="B908" s="255"/>
      <c r="C908" s="255"/>
      <c r="D908" s="255"/>
      <c r="E908" s="255"/>
      <c r="F908" s="255"/>
      <c r="G908" s="255"/>
      <c r="H908" s="255"/>
      <c r="I908" s="255"/>
      <c r="J908" s="254"/>
      <c r="K908" s="255"/>
      <c r="L908" s="255"/>
      <c r="M908" s="255"/>
      <c r="N908" s="256"/>
      <c r="O908" s="255"/>
      <c r="P908" s="255"/>
      <c r="Q908" s="257"/>
      <c r="R908" s="255"/>
      <c r="S908" s="255"/>
      <c r="T908" s="257"/>
      <c r="U908" s="257"/>
      <c r="V908" s="256"/>
      <c r="W908" s="257"/>
      <c r="X908" s="157"/>
      <c r="Y908" s="257"/>
      <c r="Z908" s="257"/>
      <c r="AA908" s="257"/>
      <c r="AB908" s="257"/>
      <c r="AC908" s="257"/>
      <c r="AD908" s="254"/>
      <c r="AE908" s="164"/>
    </row>
    <row r="909" ht="15.75" customHeight="1">
      <c r="A909" s="254"/>
      <c r="B909" s="255"/>
      <c r="C909" s="255"/>
      <c r="D909" s="255"/>
      <c r="E909" s="255"/>
      <c r="F909" s="255"/>
      <c r="G909" s="255"/>
      <c r="H909" s="255"/>
      <c r="I909" s="255"/>
      <c r="J909" s="254"/>
      <c r="K909" s="255"/>
      <c r="L909" s="255"/>
      <c r="M909" s="255"/>
      <c r="N909" s="256"/>
      <c r="O909" s="255"/>
      <c r="P909" s="255"/>
      <c r="Q909" s="257"/>
      <c r="R909" s="255"/>
      <c r="S909" s="255"/>
      <c r="T909" s="257"/>
      <c r="U909" s="257"/>
      <c r="V909" s="256"/>
      <c r="W909" s="257"/>
      <c r="X909" s="157"/>
      <c r="Y909" s="257"/>
      <c r="Z909" s="257"/>
      <c r="AA909" s="257"/>
      <c r="AB909" s="257"/>
      <c r="AC909" s="257"/>
      <c r="AD909" s="254"/>
      <c r="AE909" s="164"/>
    </row>
    <row r="910" ht="15.75" customHeight="1">
      <c r="A910" s="254"/>
      <c r="B910" s="255"/>
      <c r="C910" s="255"/>
      <c r="D910" s="255"/>
      <c r="E910" s="255"/>
      <c r="F910" s="255"/>
      <c r="G910" s="255"/>
      <c r="H910" s="255"/>
      <c r="I910" s="255"/>
      <c r="J910" s="254"/>
      <c r="K910" s="255"/>
      <c r="L910" s="255"/>
      <c r="M910" s="255"/>
      <c r="N910" s="256"/>
      <c r="O910" s="255"/>
      <c r="P910" s="255"/>
      <c r="Q910" s="257"/>
      <c r="R910" s="255"/>
      <c r="S910" s="255"/>
      <c r="T910" s="257"/>
      <c r="U910" s="257"/>
      <c r="V910" s="256"/>
      <c r="W910" s="257"/>
      <c r="X910" s="157"/>
      <c r="Y910" s="257"/>
      <c r="Z910" s="257"/>
      <c r="AA910" s="257"/>
      <c r="AB910" s="257"/>
      <c r="AC910" s="257"/>
      <c r="AD910" s="254"/>
      <c r="AE910" s="164"/>
    </row>
    <row r="911" ht="15.75" customHeight="1">
      <c r="A911" s="254"/>
      <c r="B911" s="255"/>
      <c r="C911" s="255"/>
      <c r="D911" s="255"/>
      <c r="E911" s="255"/>
      <c r="F911" s="255"/>
      <c r="G911" s="255"/>
      <c r="H911" s="255"/>
      <c r="I911" s="255"/>
      <c r="J911" s="254"/>
      <c r="K911" s="255"/>
      <c r="L911" s="255"/>
      <c r="M911" s="255"/>
      <c r="N911" s="256"/>
      <c r="O911" s="255"/>
      <c r="P911" s="255"/>
      <c r="Q911" s="257"/>
      <c r="R911" s="255"/>
      <c r="S911" s="255"/>
      <c r="T911" s="257"/>
      <c r="U911" s="257"/>
      <c r="V911" s="256"/>
      <c r="W911" s="257"/>
      <c r="X911" s="157"/>
      <c r="Y911" s="257"/>
      <c r="Z911" s="257"/>
      <c r="AA911" s="257"/>
      <c r="AB911" s="257"/>
      <c r="AC911" s="257"/>
      <c r="AD911" s="254"/>
      <c r="AE911" s="164"/>
    </row>
    <row r="912" ht="15.75" customHeight="1">
      <c r="A912" s="254"/>
      <c r="B912" s="255"/>
      <c r="C912" s="255"/>
      <c r="D912" s="255"/>
      <c r="E912" s="255"/>
      <c r="F912" s="255"/>
      <c r="G912" s="255"/>
      <c r="H912" s="255"/>
      <c r="I912" s="255"/>
      <c r="J912" s="254"/>
      <c r="K912" s="255"/>
      <c r="L912" s="255"/>
      <c r="M912" s="255"/>
      <c r="N912" s="256"/>
      <c r="O912" s="255"/>
      <c r="P912" s="255"/>
      <c r="Q912" s="257"/>
      <c r="R912" s="255"/>
      <c r="S912" s="255"/>
      <c r="T912" s="257"/>
      <c r="U912" s="257"/>
      <c r="V912" s="256"/>
      <c r="W912" s="257"/>
      <c r="X912" s="157"/>
      <c r="Y912" s="257"/>
      <c r="Z912" s="257"/>
      <c r="AA912" s="257"/>
      <c r="AB912" s="257"/>
      <c r="AC912" s="257"/>
      <c r="AD912" s="254"/>
      <c r="AE912" s="164"/>
    </row>
    <row r="913" ht="15.75" customHeight="1">
      <c r="A913" s="254"/>
      <c r="B913" s="255"/>
      <c r="C913" s="255"/>
      <c r="D913" s="255"/>
      <c r="E913" s="255"/>
      <c r="F913" s="255"/>
      <c r="G913" s="255"/>
      <c r="H913" s="255"/>
      <c r="I913" s="255"/>
      <c r="J913" s="254"/>
      <c r="K913" s="255"/>
      <c r="L913" s="255"/>
      <c r="M913" s="255"/>
      <c r="N913" s="256"/>
      <c r="O913" s="255"/>
      <c r="P913" s="255"/>
      <c r="Q913" s="257"/>
      <c r="R913" s="255"/>
      <c r="S913" s="255"/>
      <c r="T913" s="257"/>
      <c r="U913" s="257"/>
      <c r="V913" s="256"/>
      <c r="W913" s="257"/>
      <c r="X913" s="157"/>
      <c r="Y913" s="257"/>
      <c r="Z913" s="257"/>
      <c r="AA913" s="257"/>
      <c r="AB913" s="257"/>
      <c r="AC913" s="257"/>
      <c r="AD913" s="254"/>
      <c r="AE913" s="164"/>
    </row>
    <row r="914" ht="15.75" customHeight="1">
      <c r="A914" s="254"/>
      <c r="B914" s="255"/>
      <c r="C914" s="255"/>
      <c r="D914" s="255"/>
      <c r="E914" s="255"/>
      <c r="F914" s="255"/>
      <c r="G914" s="255"/>
      <c r="H914" s="255"/>
      <c r="I914" s="255"/>
      <c r="J914" s="254"/>
      <c r="K914" s="255"/>
      <c r="L914" s="255"/>
      <c r="M914" s="255"/>
      <c r="N914" s="256"/>
      <c r="O914" s="255"/>
      <c r="P914" s="255"/>
      <c r="Q914" s="257"/>
      <c r="R914" s="255"/>
      <c r="S914" s="255"/>
      <c r="T914" s="257"/>
      <c r="U914" s="257"/>
      <c r="V914" s="256"/>
      <c r="W914" s="257"/>
      <c r="X914" s="157"/>
      <c r="Y914" s="257"/>
      <c r="Z914" s="257"/>
      <c r="AA914" s="257"/>
      <c r="AB914" s="257"/>
      <c r="AC914" s="257"/>
      <c r="AD914" s="254"/>
      <c r="AE914" s="164"/>
    </row>
    <row r="915" ht="15.75" customHeight="1">
      <c r="A915" s="254"/>
      <c r="B915" s="255"/>
      <c r="C915" s="255"/>
      <c r="D915" s="255"/>
      <c r="E915" s="255"/>
      <c r="F915" s="255"/>
      <c r="G915" s="255"/>
      <c r="H915" s="255"/>
      <c r="I915" s="255"/>
      <c r="J915" s="254"/>
      <c r="K915" s="255"/>
      <c r="L915" s="255"/>
      <c r="M915" s="255"/>
      <c r="N915" s="256"/>
      <c r="O915" s="255"/>
      <c r="P915" s="255"/>
      <c r="Q915" s="257"/>
      <c r="R915" s="255"/>
      <c r="S915" s="255"/>
      <c r="T915" s="257"/>
      <c r="U915" s="257"/>
      <c r="V915" s="256"/>
      <c r="W915" s="257"/>
      <c r="X915" s="157"/>
      <c r="Y915" s="257"/>
      <c r="Z915" s="257"/>
      <c r="AA915" s="257"/>
      <c r="AB915" s="257"/>
      <c r="AC915" s="257"/>
      <c r="AD915" s="254"/>
      <c r="AE915" s="164"/>
    </row>
    <row r="916" ht="15.75" customHeight="1">
      <c r="A916" s="254"/>
      <c r="B916" s="255"/>
      <c r="C916" s="255"/>
      <c r="D916" s="255"/>
      <c r="E916" s="255"/>
      <c r="F916" s="255"/>
      <c r="G916" s="255"/>
      <c r="H916" s="255"/>
      <c r="I916" s="255"/>
      <c r="J916" s="254"/>
      <c r="K916" s="255"/>
      <c r="L916" s="255"/>
      <c r="M916" s="255"/>
      <c r="N916" s="256"/>
      <c r="O916" s="255"/>
      <c r="P916" s="255"/>
      <c r="Q916" s="257"/>
      <c r="R916" s="255"/>
      <c r="S916" s="255"/>
      <c r="T916" s="257"/>
      <c r="U916" s="257"/>
      <c r="V916" s="256"/>
      <c r="W916" s="257"/>
      <c r="X916" s="157"/>
      <c r="Y916" s="257"/>
      <c r="Z916" s="257"/>
      <c r="AA916" s="257"/>
      <c r="AB916" s="257"/>
      <c r="AC916" s="257"/>
      <c r="AD916" s="254"/>
      <c r="AE916" s="164"/>
    </row>
    <row r="917" ht="15.75" customHeight="1">
      <c r="A917" s="254"/>
      <c r="B917" s="255"/>
      <c r="C917" s="255"/>
      <c r="D917" s="255"/>
      <c r="E917" s="255"/>
      <c r="F917" s="255"/>
      <c r="G917" s="255"/>
      <c r="H917" s="255"/>
      <c r="I917" s="255"/>
      <c r="J917" s="254"/>
      <c r="K917" s="255"/>
      <c r="L917" s="255"/>
      <c r="M917" s="255"/>
      <c r="N917" s="256"/>
      <c r="O917" s="255"/>
      <c r="P917" s="255"/>
      <c r="Q917" s="257"/>
      <c r="R917" s="255"/>
      <c r="S917" s="255"/>
      <c r="T917" s="257"/>
      <c r="U917" s="257"/>
      <c r="V917" s="256"/>
      <c r="W917" s="257"/>
      <c r="X917" s="157"/>
      <c r="Y917" s="257"/>
      <c r="Z917" s="257"/>
      <c r="AA917" s="257"/>
      <c r="AB917" s="257"/>
      <c r="AC917" s="257"/>
      <c r="AD917" s="254"/>
      <c r="AE917" s="164"/>
    </row>
    <row r="918" ht="15.75" customHeight="1">
      <c r="A918" s="254"/>
      <c r="B918" s="255"/>
      <c r="C918" s="255"/>
      <c r="D918" s="255"/>
      <c r="E918" s="255"/>
      <c r="F918" s="255"/>
      <c r="G918" s="255"/>
      <c r="H918" s="255"/>
      <c r="I918" s="255"/>
      <c r="J918" s="254"/>
      <c r="K918" s="255"/>
      <c r="L918" s="255"/>
      <c r="M918" s="255"/>
      <c r="N918" s="256"/>
      <c r="O918" s="255"/>
      <c r="P918" s="255"/>
      <c r="Q918" s="257"/>
      <c r="R918" s="255"/>
      <c r="S918" s="255"/>
      <c r="T918" s="257"/>
      <c r="U918" s="257"/>
      <c r="V918" s="256"/>
      <c r="W918" s="257"/>
      <c r="X918" s="157"/>
      <c r="Y918" s="257"/>
      <c r="Z918" s="257"/>
      <c r="AA918" s="257"/>
      <c r="AB918" s="257"/>
      <c r="AC918" s="257"/>
      <c r="AD918" s="254"/>
      <c r="AE918" s="164"/>
    </row>
    <row r="919" ht="15.75" customHeight="1">
      <c r="A919" s="254"/>
      <c r="B919" s="255"/>
      <c r="C919" s="255"/>
      <c r="D919" s="255"/>
      <c r="E919" s="255"/>
      <c r="F919" s="255"/>
      <c r="G919" s="255"/>
      <c r="H919" s="255"/>
      <c r="I919" s="255"/>
      <c r="J919" s="254"/>
      <c r="K919" s="255"/>
      <c r="L919" s="255"/>
      <c r="M919" s="255"/>
      <c r="N919" s="256"/>
      <c r="O919" s="255"/>
      <c r="P919" s="255"/>
      <c r="Q919" s="257"/>
      <c r="R919" s="255"/>
      <c r="S919" s="255"/>
      <c r="T919" s="257"/>
      <c r="U919" s="257"/>
      <c r="V919" s="256"/>
      <c r="W919" s="257"/>
      <c r="X919" s="157"/>
      <c r="Y919" s="257"/>
      <c r="Z919" s="257"/>
      <c r="AA919" s="257"/>
      <c r="AB919" s="257"/>
      <c r="AC919" s="257"/>
      <c r="AD919" s="254"/>
      <c r="AE919" s="164"/>
    </row>
    <row r="920" ht="15.75" customHeight="1">
      <c r="A920" s="254"/>
      <c r="B920" s="255"/>
      <c r="C920" s="255"/>
      <c r="D920" s="255"/>
      <c r="E920" s="255"/>
      <c r="F920" s="255"/>
      <c r="G920" s="255"/>
      <c r="H920" s="255"/>
      <c r="I920" s="255"/>
      <c r="J920" s="254"/>
      <c r="K920" s="255"/>
      <c r="L920" s="255"/>
      <c r="M920" s="255"/>
      <c r="N920" s="256"/>
      <c r="O920" s="255"/>
      <c r="P920" s="255"/>
      <c r="Q920" s="257"/>
      <c r="R920" s="255"/>
      <c r="S920" s="255"/>
      <c r="T920" s="257"/>
      <c r="U920" s="257"/>
      <c r="V920" s="256"/>
      <c r="W920" s="257"/>
      <c r="X920" s="157"/>
      <c r="Y920" s="257"/>
      <c r="Z920" s="257"/>
      <c r="AA920" s="257"/>
      <c r="AB920" s="257"/>
      <c r="AC920" s="257"/>
      <c r="AD920" s="254"/>
      <c r="AE920" s="164"/>
    </row>
    <row r="921" ht="15.75" customHeight="1">
      <c r="A921" s="254"/>
      <c r="B921" s="255"/>
      <c r="C921" s="255"/>
      <c r="D921" s="255"/>
      <c r="E921" s="255"/>
      <c r="F921" s="255"/>
      <c r="G921" s="255"/>
      <c r="H921" s="255"/>
      <c r="I921" s="255"/>
      <c r="J921" s="254"/>
      <c r="K921" s="255"/>
      <c r="L921" s="255"/>
      <c r="M921" s="255"/>
      <c r="N921" s="256"/>
      <c r="O921" s="255"/>
      <c r="P921" s="255"/>
      <c r="Q921" s="257"/>
      <c r="R921" s="255"/>
      <c r="S921" s="255"/>
      <c r="T921" s="257"/>
      <c r="U921" s="257"/>
      <c r="V921" s="256"/>
      <c r="W921" s="257"/>
      <c r="X921" s="157"/>
      <c r="Y921" s="257"/>
      <c r="Z921" s="257"/>
      <c r="AA921" s="257"/>
      <c r="AB921" s="257"/>
      <c r="AC921" s="257"/>
      <c r="AD921" s="254"/>
      <c r="AE921" s="164"/>
    </row>
    <row r="922" ht="15.75" customHeight="1">
      <c r="A922" s="254"/>
      <c r="B922" s="255"/>
      <c r="C922" s="255"/>
      <c r="D922" s="255"/>
      <c r="E922" s="255"/>
      <c r="F922" s="255"/>
      <c r="G922" s="255"/>
      <c r="H922" s="255"/>
      <c r="I922" s="255"/>
      <c r="J922" s="254"/>
      <c r="K922" s="255"/>
      <c r="L922" s="255"/>
      <c r="M922" s="255"/>
      <c r="N922" s="256"/>
      <c r="O922" s="255"/>
      <c r="P922" s="255"/>
      <c r="Q922" s="257"/>
      <c r="R922" s="255"/>
      <c r="S922" s="255"/>
      <c r="T922" s="257"/>
      <c r="U922" s="257"/>
      <c r="V922" s="256"/>
      <c r="W922" s="257"/>
      <c r="X922" s="157"/>
      <c r="Y922" s="257"/>
      <c r="Z922" s="257"/>
      <c r="AA922" s="257"/>
      <c r="AB922" s="257"/>
      <c r="AC922" s="257"/>
      <c r="AD922" s="254"/>
      <c r="AE922" s="164"/>
    </row>
    <row r="923" ht="15.75" customHeight="1">
      <c r="A923" s="254"/>
      <c r="B923" s="255"/>
      <c r="C923" s="255"/>
      <c r="D923" s="255"/>
      <c r="E923" s="255"/>
      <c r="F923" s="255"/>
      <c r="G923" s="255"/>
      <c r="H923" s="255"/>
      <c r="I923" s="255"/>
      <c r="J923" s="254"/>
      <c r="K923" s="255"/>
      <c r="L923" s="255"/>
      <c r="M923" s="255"/>
      <c r="N923" s="256"/>
      <c r="O923" s="255"/>
      <c r="P923" s="255"/>
      <c r="Q923" s="257"/>
      <c r="R923" s="255"/>
      <c r="S923" s="255"/>
      <c r="T923" s="257"/>
      <c r="U923" s="257"/>
      <c r="V923" s="256"/>
      <c r="W923" s="257"/>
      <c r="X923" s="157"/>
      <c r="Y923" s="257"/>
      <c r="Z923" s="257"/>
      <c r="AA923" s="257"/>
      <c r="AB923" s="257"/>
      <c r="AC923" s="257"/>
      <c r="AD923" s="254"/>
      <c r="AE923" s="164"/>
    </row>
    <row r="924" ht="15.75" customHeight="1">
      <c r="A924" s="254"/>
      <c r="B924" s="255"/>
      <c r="C924" s="255"/>
      <c r="D924" s="255"/>
      <c r="E924" s="255"/>
      <c r="F924" s="255"/>
      <c r="G924" s="255"/>
      <c r="H924" s="255"/>
      <c r="I924" s="255"/>
      <c r="J924" s="254"/>
      <c r="K924" s="255"/>
      <c r="L924" s="255"/>
      <c r="M924" s="255"/>
      <c r="N924" s="256"/>
      <c r="O924" s="255"/>
      <c r="P924" s="255"/>
      <c r="Q924" s="257"/>
      <c r="R924" s="255"/>
      <c r="S924" s="255"/>
      <c r="T924" s="257"/>
      <c r="U924" s="257"/>
      <c r="V924" s="256"/>
      <c r="W924" s="257"/>
      <c r="X924" s="157"/>
      <c r="Y924" s="257"/>
      <c r="Z924" s="257"/>
      <c r="AA924" s="257"/>
      <c r="AB924" s="257"/>
      <c r="AC924" s="257"/>
      <c r="AD924" s="254"/>
      <c r="AE924" s="164"/>
    </row>
    <row r="925" ht="15.75" customHeight="1">
      <c r="A925" s="254"/>
      <c r="B925" s="255"/>
      <c r="C925" s="255"/>
      <c r="D925" s="255"/>
      <c r="E925" s="255"/>
      <c r="F925" s="255"/>
      <c r="G925" s="255"/>
      <c r="H925" s="255"/>
      <c r="I925" s="255"/>
      <c r="J925" s="254"/>
      <c r="K925" s="255"/>
      <c r="L925" s="255"/>
      <c r="M925" s="255"/>
      <c r="N925" s="256"/>
      <c r="O925" s="255"/>
      <c r="P925" s="255"/>
      <c r="Q925" s="257"/>
      <c r="R925" s="255"/>
      <c r="S925" s="255"/>
      <c r="T925" s="257"/>
      <c r="U925" s="257"/>
      <c r="V925" s="256"/>
      <c r="W925" s="257"/>
      <c r="X925" s="157"/>
      <c r="Y925" s="257"/>
      <c r="Z925" s="257"/>
      <c r="AA925" s="257"/>
      <c r="AB925" s="257"/>
      <c r="AC925" s="257"/>
      <c r="AD925" s="254"/>
      <c r="AE925" s="164"/>
    </row>
    <row r="926" ht="15.75" customHeight="1">
      <c r="A926" s="254"/>
      <c r="B926" s="255"/>
      <c r="C926" s="255"/>
      <c r="D926" s="255"/>
      <c r="E926" s="255"/>
      <c r="F926" s="255"/>
      <c r="G926" s="255"/>
      <c r="H926" s="255"/>
      <c r="I926" s="255"/>
      <c r="J926" s="254"/>
      <c r="K926" s="255"/>
      <c r="L926" s="255"/>
      <c r="M926" s="255"/>
      <c r="N926" s="256"/>
      <c r="O926" s="255"/>
      <c r="P926" s="255"/>
      <c r="Q926" s="257"/>
      <c r="R926" s="255"/>
      <c r="S926" s="255"/>
      <c r="T926" s="257"/>
      <c r="U926" s="257"/>
      <c r="V926" s="256"/>
      <c r="W926" s="257"/>
      <c r="X926" s="157"/>
      <c r="Y926" s="257"/>
      <c r="Z926" s="257"/>
      <c r="AA926" s="257"/>
      <c r="AB926" s="257"/>
      <c r="AC926" s="257"/>
      <c r="AD926" s="254"/>
      <c r="AE926" s="164"/>
    </row>
    <row r="927" ht="15.75" customHeight="1">
      <c r="A927" s="254"/>
      <c r="B927" s="255"/>
      <c r="C927" s="255"/>
      <c r="D927" s="255"/>
      <c r="E927" s="255"/>
      <c r="F927" s="255"/>
      <c r="G927" s="255"/>
      <c r="H927" s="255"/>
      <c r="I927" s="255"/>
      <c r="J927" s="254"/>
      <c r="K927" s="255"/>
      <c r="L927" s="255"/>
      <c r="M927" s="255"/>
      <c r="N927" s="256"/>
      <c r="O927" s="255"/>
      <c r="P927" s="255"/>
      <c r="Q927" s="257"/>
      <c r="R927" s="255"/>
      <c r="S927" s="255"/>
      <c r="T927" s="257"/>
      <c r="U927" s="257"/>
      <c r="V927" s="256"/>
      <c r="W927" s="257"/>
      <c r="X927" s="157"/>
      <c r="Y927" s="257"/>
      <c r="Z927" s="257"/>
      <c r="AA927" s="257"/>
      <c r="AB927" s="257"/>
      <c r="AC927" s="257"/>
      <c r="AD927" s="254"/>
      <c r="AE927" s="164"/>
    </row>
    <row r="928" ht="15.75" customHeight="1">
      <c r="A928" s="254"/>
      <c r="B928" s="255"/>
      <c r="C928" s="255"/>
      <c r="D928" s="255"/>
      <c r="E928" s="255"/>
      <c r="F928" s="255"/>
      <c r="G928" s="255"/>
      <c r="H928" s="255"/>
      <c r="I928" s="255"/>
      <c r="J928" s="254"/>
      <c r="K928" s="255"/>
      <c r="L928" s="255"/>
      <c r="M928" s="255"/>
      <c r="N928" s="256"/>
      <c r="O928" s="255"/>
      <c r="P928" s="255"/>
      <c r="Q928" s="257"/>
      <c r="R928" s="255"/>
      <c r="S928" s="255"/>
      <c r="T928" s="257"/>
      <c r="U928" s="257"/>
      <c r="V928" s="256"/>
      <c r="W928" s="257"/>
      <c r="X928" s="157"/>
      <c r="Y928" s="257"/>
      <c r="Z928" s="257"/>
      <c r="AA928" s="257"/>
      <c r="AB928" s="257"/>
      <c r="AC928" s="257"/>
      <c r="AD928" s="254"/>
      <c r="AE928" s="164"/>
    </row>
    <row r="929" ht="15.75" customHeight="1">
      <c r="A929" s="254"/>
      <c r="B929" s="255"/>
      <c r="C929" s="255"/>
      <c r="D929" s="255"/>
      <c r="E929" s="255"/>
      <c r="F929" s="255"/>
      <c r="G929" s="255"/>
      <c r="H929" s="255"/>
      <c r="I929" s="255"/>
      <c r="J929" s="254"/>
      <c r="K929" s="255"/>
      <c r="L929" s="255"/>
      <c r="M929" s="255"/>
      <c r="N929" s="256"/>
      <c r="O929" s="255"/>
      <c r="P929" s="255"/>
      <c r="Q929" s="257"/>
      <c r="R929" s="255"/>
      <c r="S929" s="255"/>
      <c r="T929" s="257"/>
      <c r="U929" s="257"/>
      <c r="V929" s="256"/>
      <c r="W929" s="257"/>
      <c r="X929" s="157"/>
      <c r="Y929" s="257"/>
      <c r="Z929" s="257"/>
      <c r="AA929" s="257"/>
      <c r="AB929" s="257"/>
      <c r="AC929" s="257"/>
      <c r="AD929" s="254"/>
      <c r="AE929" s="164"/>
    </row>
    <row r="930" ht="15.75" customHeight="1">
      <c r="A930" s="254"/>
      <c r="B930" s="255"/>
      <c r="C930" s="255"/>
      <c r="D930" s="255"/>
      <c r="E930" s="255"/>
      <c r="F930" s="255"/>
      <c r="G930" s="255"/>
      <c r="H930" s="255"/>
      <c r="I930" s="255"/>
      <c r="J930" s="254"/>
      <c r="K930" s="255"/>
      <c r="L930" s="255"/>
      <c r="M930" s="255"/>
      <c r="N930" s="256"/>
      <c r="O930" s="255"/>
      <c r="P930" s="255"/>
      <c r="Q930" s="257"/>
      <c r="R930" s="255"/>
      <c r="S930" s="255"/>
      <c r="T930" s="257"/>
      <c r="U930" s="257"/>
      <c r="V930" s="256"/>
      <c r="W930" s="257"/>
      <c r="X930" s="157"/>
      <c r="Y930" s="257"/>
      <c r="Z930" s="257"/>
      <c r="AA930" s="257"/>
      <c r="AB930" s="257"/>
      <c r="AC930" s="257"/>
      <c r="AD930" s="254"/>
      <c r="AE930" s="164"/>
    </row>
    <row r="931" ht="15.75" customHeight="1">
      <c r="A931" s="254"/>
      <c r="B931" s="255"/>
      <c r="C931" s="255"/>
      <c r="D931" s="255"/>
      <c r="E931" s="255"/>
      <c r="F931" s="255"/>
      <c r="G931" s="255"/>
      <c r="H931" s="255"/>
      <c r="I931" s="255"/>
      <c r="J931" s="254"/>
      <c r="K931" s="255"/>
      <c r="L931" s="255"/>
      <c r="M931" s="255"/>
      <c r="N931" s="256"/>
      <c r="O931" s="255"/>
      <c r="P931" s="255"/>
      <c r="Q931" s="257"/>
      <c r="R931" s="255"/>
      <c r="S931" s="255"/>
      <c r="T931" s="257"/>
      <c r="U931" s="257"/>
      <c r="V931" s="256"/>
      <c r="W931" s="257"/>
      <c r="X931" s="157"/>
      <c r="Y931" s="257"/>
      <c r="Z931" s="257"/>
      <c r="AA931" s="257"/>
      <c r="AB931" s="257"/>
      <c r="AC931" s="257"/>
      <c r="AD931" s="254"/>
      <c r="AE931" s="164"/>
    </row>
    <row r="932" ht="15.75" customHeight="1">
      <c r="A932" s="254"/>
      <c r="B932" s="255"/>
      <c r="C932" s="255"/>
      <c r="D932" s="255"/>
      <c r="E932" s="255"/>
      <c r="F932" s="255"/>
      <c r="G932" s="255"/>
      <c r="H932" s="255"/>
      <c r="I932" s="255"/>
      <c r="J932" s="254"/>
      <c r="K932" s="255"/>
      <c r="L932" s="255"/>
      <c r="M932" s="255"/>
      <c r="N932" s="256"/>
      <c r="O932" s="255"/>
      <c r="P932" s="255"/>
      <c r="Q932" s="257"/>
      <c r="R932" s="255"/>
      <c r="S932" s="255"/>
      <c r="T932" s="257"/>
      <c r="U932" s="257"/>
      <c r="V932" s="256"/>
      <c r="W932" s="257"/>
      <c r="X932" s="157"/>
      <c r="Y932" s="257"/>
      <c r="Z932" s="257"/>
      <c r="AA932" s="257"/>
      <c r="AB932" s="257"/>
      <c r="AC932" s="257"/>
      <c r="AD932" s="254"/>
      <c r="AE932" s="164"/>
    </row>
    <row r="933" ht="15.75" customHeight="1">
      <c r="A933" s="254"/>
      <c r="B933" s="255"/>
      <c r="C933" s="255"/>
      <c r="D933" s="255"/>
      <c r="E933" s="255"/>
      <c r="F933" s="255"/>
      <c r="G933" s="255"/>
      <c r="H933" s="255"/>
      <c r="I933" s="255"/>
      <c r="J933" s="254"/>
      <c r="K933" s="255"/>
      <c r="L933" s="255"/>
      <c r="M933" s="255"/>
      <c r="N933" s="256"/>
      <c r="O933" s="255"/>
      <c r="P933" s="255"/>
      <c r="Q933" s="257"/>
      <c r="R933" s="255"/>
      <c r="S933" s="255"/>
      <c r="T933" s="257"/>
      <c r="U933" s="257"/>
      <c r="V933" s="256"/>
      <c r="W933" s="257"/>
      <c r="X933" s="157"/>
      <c r="Y933" s="257"/>
      <c r="Z933" s="257"/>
      <c r="AA933" s="257"/>
      <c r="AB933" s="257"/>
      <c r="AC933" s="257"/>
      <c r="AD933" s="254"/>
      <c r="AE933" s="164"/>
    </row>
    <row r="934" ht="15.75" customHeight="1">
      <c r="A934" s="254"/>
      <c r="B934" s="255"/>
      <c r="C934" s="255"/>
      <c r="D934" s="255"/>
      <c r="E934" s="255"/>
      <c r="F934" s="255"/>
      <c r="G934" s="255"/>
      <c r="H934" s="255"/>
      <c r="I934" s="255"/>
      <c r="J934" s="254"/>
      <c r="K934" s="255"/>
      <c r="L934" s="255"/>
      <c r="M934" s="255"/>
      <c r="N934" s="256"/>
      <c r="O934" s="255"/>
      <c r="P934" s="255"/>
      <c r="Q934" s="257"/>
      <c r="R934" s="255"/>
      <c r="S934" s="255"/>
      <c r="T934" s="257"/>
      <c r="U934" s="257"/>
      <c r="V934" s="256"/>
      <c r="W934" s="257"/>
      <c r="X934" s="157"/>
      <c r="Y934" s="257"/>
      <c r="Z934" s="257"/>
      <c r="AA934" s="257"/>
      <c r="AB934" s="257"/>
      <c r="AC934" s="257"/>
      <c r="AD934" s="254"/>
      <c r="AE934" s="164"/>
    </row>
    <row r="935" ht="15.75" customHeight="1">
      <c r="A935" s="254"/>
      <c r="B935" s="255"/>
      <c r="C935" s="255"/>
      <c r="D935" s="255"/>
      <c r="E935" s="255"/>
      <c r="F935" s="255"/>
      <c r="G935" s="255"/>
      <c r="H935" s="255"/>
      <c r="I935" s="255"/>
      <c r="J935" s="254"/>
      <c r="K935" s="255"/>
      <c r="L935" s="255"/>
      <c r="M935" s="255"/>
      <c r="N935" s="256"/>
      <c r="O935" s="255"/>
      <c r="P935" s="255"/>
      <c r="Q935" s="257"/>
      <c r="R935" s="255"/>
      <c r="S935" s="255"/>
      <c r="T935" s="257"/>
      <c r="U935" s="257"/>
      <c r="V935" s="256"/>
      <c r="W935" s="257"/>
      <c r="X935" s="157"/>
      <c r="Y935" s="257"/>
      <c r="Z935" s="257"/>
      <c r="AA935" s="257"/>
      <c r="AB935" s="257"/>
      <c r="AC935" s="257"/>
      <c r="AD935" s="254"/>
      <c r="AE935" s="164"/>
    </row>
    <row r="936" ht="15.75" customHeight="1">
      <c r="A936" s="254"/>
      <c r="B936" s="255"/>
      <c r="C936" s="255"/>
      <c r="D936" s="255"/>
      <c r="E936" s="255"/>
      <c r="F936" s="255"/>
      <c r="G936" s="255"/>
      <c r="H936" s="255"/>
      <c r="I936" s="255"/>
      <c r="J936" s="254"/>
      <c r="K936" s="255"/>
      <c r="L936" s="255"/>
      <c r="M936" s="255"/>
      <c r="N936" s="256"/>
      <c r="O936" s="255"/>
      <c r="P936" s="255"/>
      <c r="Q936" s="257"/>
      <c r="R936" s="255"/>
      <c r="S936" s="255"/>
      <c r="T936" s="257"/>
      <c r="U936" s="257"/>
      <c r="V936" s="256"/>
      <c r="W936" s="257"/>
      <c r="X936" s="157"/>
      <c r="Y936" s="257"/>
      <c r="Z936" s="257"/>
      <c r="AA936" s="257"/>
      <c r="AB936" s="257"/>
      <c r="AC936" s="257"/>
      <c r="AD936" s="254"/>
      <c r="AE936" s="164"/>
    </row>
    <row r="937" ht="15.75" customHeight="1">
      <c r="A937" s="254"/>
      <c r="B937" s="255"/>
      <c r="C937" s="255"/>
      <c r="D937" s="255"/>
      <c r="E937" s="255"/>
      <c r="F937" s="255"/>
      <c r="G937" s="255"/>
      <c r="H937" s="255"/>
      <c r="I937" s="255"/>
      <c r="J937" s="254"/>
      <c r="K937" s="255"/>
      <c r="L937" s="255"/>
      <c r="M937" s="255"/>
      <c r="N937" s="256"/>
      <c r="O937" s="255"/>
      <c r="P937" s="255"/>
      <c r="Q937" s="257"/>
      <c r="R937" s="255"/>
      <c r="S937" s="255"/>
      <c r="T937" s="257"/>
      <c r="U937" s="257"/>
      <c r="V937" s="256"/>
      <c r="W937" s="257"/>
      <c r="X937" s="157"/>
      <c r="Y937" s="257"/>
      <c r="Z937" s="257"/>
      <c r="AA937" s="257"/>
      <c r="AB937" s="257"/>
      <c r="AC937" s="257"/>
      <c r="AD937" s="254"/>
      <c r="AE937" s="164"/>
    </row>
    <row r="938" ht="15.75" customHeight="1">
      <c r="A938" s="254"/>
      <c r="B938" s="255"/>
      <c r="C938" s="255"/>
      <c r="D938" s="255"/>
      <c r="E938" s="255"/>
      <c r="F938" s="255"/>
      <c r="G938" s="255"/>
      <c r="H938" s="255"/>
      <c r="I938" s="255"/>
      <c r="J938" s="254"/>
      <c r="K938" s="255"/>
      <c r="L938" s="255"/>
      <c r="M938" s="255"/>
      <c r="N938" s="256"/>
      <c r="O938" s="255"/>
      <c r="P938" s="255"/>
      <c r="Q938" s="257"/>
      <c r="R938" s="255"/>
      <c r="S938" s="255"/>
      <c r="T938" s="257"/>
      <c r="U938" s="257"/>
      <c r="V938" s="256"/>
      <c r="W938" s="257"/>
      <c r="X938" s="157"/>
      <c r="Y938" s="257"/>
      <c r="Z938" s="257"/>
      <c r="AA938" s="257"/>
      <c r="AB938" s="257"/>
      <c r="AC938" s="257"/>
      <c r="AD938" s="254"/>
      <c r="AE938" s="164"/>
    </row>
    <row r="939" ht="15.75" customHeight="1">
      <c r="A939" s="254"/>
      <c r="B939" s="255"/>
      <c r="C939" s="255"/>
      <c r="D939" s="255"/>
      <c r="E939" s="255"/>
      <c r="F939" s="255"/>
      <c r="G939" s="255"/>
      <c r="H939" s="255"/>
      <c r="I939" s="255"/>
      <c r="J939" s="254"/>
      <c r="K939" s="255"/>
      <c r="L939" s="255"/>
      <c r="M939" s="255"/>
      <c r="N939" s="256"/>
      <c r="O939" s="255"/>
      <c r="P939" s="255"/>
      <c r="Q939" s="257"/>
      <c r="R939" s="255"/>
      <c r="S939" s="255"/>
      <c r="T939" s="257"/>
      <c r="U939" s="257"/>
      <c r="V939" s="256"/>
      <c r="W939" s="257"/>
      <c r="X939" s="157"/>
      <c r="Y939" s="257"/>
      <c r="Z939" s="257"/>
      <c r="AA939" s="257"/>
      <c r="AB939" s="257"/>
      <c r="AC939" s="257"/>
      <c r="AD939" s="254"/>
      <c r="AE939" s="164"/>
    </row>
    <row r="940" ht="15.75" customHeight="1">
      <c r="A940" s="254"/>
      <c r="B940" s="255"/>
      <c r="C940" s="255"/>
      <c r="D940" s="255"/>
      <c r="E940" s="255"/>
      <c r="F940" s="255"/>
      <c r="G940" s="255"/>
      <c r="H940" s="255"/>
      <c r="I940" s="255"/>
      <c r="J940" s="254"/>
      <c r="K940" s="255"/>
      <c r="L940" s="255"/>
      <c r="M940" s="255"/>
      <c r="N940" s="256"/>
      <c r="O940" s="255"/>
      <c r="P940" s="255"/>
      <c r="Q940" s="257"/>
      <c r="R940" s="255"/>
      <c r="S940" s="255"/>
      <c r="T940" s="257"/>
      <c r="U940" s="257"/>
      <c r="V940" s="256"/>
      <c r="W940" s="257"/>
      <c r="X940" s="157"/>
      <c r="Y940" s="257"/>
      <c r="Z940" s="257"/>
      <c r="AA940" s="257"/>
      <c r="AB940" s="257"/>
      <c r="AC940" s="257"/>
      <c r="AD940" s="254"/>
      <c r="AE940" s="164"/>
    </row>
    <row r="941" ht="15.75" customHeight="1">
      <c r="A941" s="254"/>
      <c r="B941" s="255"/>
      <c r="C941" s="255"/>
      <c r="D941" s="255"/>
      <c r="E941" s="255"/>
      <c r="F941" s="255"/>
      <c r="G941" s="255"/>
      <c r="H941" s="255"/>
      <c r="I941" s="255"/>
      <c r="J941" s="254"/>
      <c r="K941" s="255"/>
      <c r="L941" s="255"/>
      <c r="M941" s="255"/>
      <c r="N941" s="256"/>
      <c r="O941" s="255"/>
      <c r="P941" s="255"/>
      <c r="Q941" s="257"/>
      <c r="R941" s="255"/>
      <c r="S941" s="255"/>
      <c r="T941" s="257"/>
      <c r="U941" s="257"/>
      <c r="V941" s="256"/>
      <c r="W941" s="257"/>
      <c r="X941" s="157"/>
      <c r="Y941" s="257"/>
      <c r="Z941" s="257"/>
      <c r="AA941" s="257"/>
      <c r="AB941" s="257"/>
      <c r="AC941" s="257"/>
      <c r="AD941" s="254"/>
      <c r="AE941" s="164"/>
    </row>
    <row r="942" ht="15.75" customHeight="1">
      <c r="A942" s="254"/>
      <c r="B942" s="255"/>
      <c r="C942" s="255"/>
      <c r="D942" s="255"/>
      <c r="E942" s="255"/>
      <c r="F942" s="255"/>
      <c r="G942" s="255"/>
      <c r="H942" s="255"/>
      <c r="I942" s="255"/>
      <c r="J942" s="254"/>
      <c r="K942" s="255"/>
      <c r="L942" s="255"/>
      <c r="M942" s="255"/>
      <c r="N942" s="256"/>
      <c r="O942" s="255"/>
      <c r="P942" s="255"/>
      <c r="Q942" s="257"/>
      <c r="R942" s="255"/>
      <c r="S942" s="255"/>
      <c r="T942" s="257"/>
      <c r="U942" s="257"/>
      <c r="V942" s="256"/>
      <c r="W942" s="257"/>
      <c r="X942" s="157"/>
      <c r="Y942" s="257"/>
      <c r="Z942" s="257"/>
      <c r="AA942" s="257"/>
      <c r="AB942" s="257"/>
      <c r="AC942" s="257"/>
      <c r="AD942" s="254"/>
      <c r="AE942" s="164"/>
    </row>
    <row r="943" ht="15.75" customHeight="1">
      <c r="A943" s="254"/>
      <c r="B943" s="255"/>
      <c r="C943" s="255"/>
      <c r="D943" s="255"/>
      <c r="E943" s="255"/>
      <c r="F943" s="255"/>
      <c r="G943" s="255"/>
      <c r="H943" s="255"/>
      <c r="I943" s="255"/>
      <c r="J943" s="254"/>
      <c r="K943" s="255"/>
      <c r="L943" s="255"/>
      <c r="M943" s="255"/>
      <c r="N943" s="256"/>
      <c r="O943" s="255"/>
      <c r="P943" s="255"/>
      <c r="Q943" s="257"/>
      <c r="R943" s="255"/>
      <c r="S943" s="255"/>
      <c r="T943" s="257"/>
      <c r="U943" s="257"/>
      <c r="V943" s="256"/>
      <c r="W943" s="257"/>
      <c r="X943" s="157"/>
      <c r="Y943" s="257"/>
      <c r="Z943" s="257"/>
      <c r="AA943" s="257"/>
      <c r="AB943" s="257"/>
      <c r="AC943" s="257"/>
      <c r="AD943" s="254"/>
      <c r="AE943" s="164"/>
    </row>
    <row r="944" ht="15.75" customHeight="1">
      <c r="A944" s="254"/>
      <c r="B944" s="255"/>
      <c r="C944" s="255"/>
      <c r="D944" s="255"/>
      <c r="E944" s="255"/>
      <c r="F944" s="255"/>
      <c r="G944" s="255"/>
      <c r="H944" s="255"/>
      <c r="I944" s="255"/>
      <c r="J944" s="254"/>
      <c r="K944" s="255"/>
      <c r="L944" s="255"/>
      <c r="M944" s="255"/>
      <c r="N944" s="256"/>
      <c r="O944" s="255"/>
      <c r="P944" s="255"/>
      <c r="Q944" s="257"/>
      <c r="R944" s="255"/>
      <c r="S944" s="255"/>
      <c r="T944" s="257"/>
      <c r="U944" s="257"/>
      <c r="V944" s="256"/>
      <c r="W944" s="257"/>
      <c r="X944" s="157"/>
      <c r="Y944" s="257"/>
      <c r="Z944" s="257"/>
      <c r="AA944" s="257"/>
      <c r="AB944" s="257"/>
      <c r="AC944" s="257"/>
      <c r="AD944" s="254"/>
      <c r="AE944" s="164"/>
    </row>
    <row r="945" ht="15.75" customHeight="1">
      <c r="A945" s="254"/>
      <c r="B945" s="255"/>
      <c r="C945" s="255"/>
      <c r="D945" s="255"/>
      <c r="E945" s="255"/>
      <c r="F945" s="255"/>
      <c r="G945" s="255"/>
      <c r="H945" s="255"/>
      <c r="I945" s="255"/>
      <c r="J945" s="254"/>
      <c r="K945" s="255"/>
      <c r="L945" s="255"/>
      <c r="M945" s="255"/>
      <c r="N945" s="256"/>
      <c r="O945" s="255"/>
      <c r="P945" s="255"/>
      <c r="Q945" s="257"/>
      <c r="R945" s="255"/>
      <c r="S945" s="255"/>
      <c r="T945" s="257"/>
      <c r="U945" s="257"/>
      <c r="V945" s="256"/>
      <c r="W945" s="257"/>
      <c r="X945" s="157"/>
      <c r="Y945" s="257"/>
      <c r="Z945" s="257"/>
      <c r="AA945" s="257"/>
      <c r="AB945" s="257"/>
      <c r="AC945" s="257"/>
      <c r="AD945" s="254"/>
      <c r="AE945" s="164"/>
    </row>
    <row r="946" ht="15.75" customHeight="1">
      <c r="A946" s="254"/>
      <c r="B946" s="255"/>
      <c r="C946" s="255"/>
      <c r="D946" s="255"/>
      <c r="E946" s="255"/>
      <c r="F946" s="255"/>
      <c r="G946" s="255"/>
      <c r="H946" s="255"/>
      <c r="I946" s="255"/>
      <c r="J946" s="254"/>
      <c r="K946" s="255"/>
      <c r="L946" s="255"/>
      <c r="M946" s="255"/>
      <c r="N946" s="256"/>
      <c r="O946" s="255"/>
      <c r="P946" s="255"/>
      <c r="Q946" s="257"/>
      <c r="R946" s="255"/>
      <c r="S946" s="255"/>
      <c r="T946" s="257"/>
      <c r="U946" s="257"/>
      <c r="V946" s="256"/>
      <c r="W946" s="257"/>
      <c r="X946" s="157"/>
      <c r="Y946" s="257"/>
      <c r="Z946" s="257"/>
      <c r="AA946" s="257"/>
      <c r="AB946" s="257"/>
      <c r="AC946" s="257"/>
      <c r="AD946" s="254"/>
      <c r="AE946" s="164"/>
    </row>
    <row r="947" ht="15.75" customHeight="1">
      <c r="A947" s="254"/>
      <c r="B947" s="255"/>
      <c r="C947" s="255"/>
      <c r="D947" s="255"/>
      <c r="E947" s="255"/>
      <c r="F947" s="255"/>
      <c r="G947" s="255"/>
      <c r="H947" s="255"/>
      <c r="I947" s="255"/>
      <c r="J947" s="254"/>
      <c r="K947" s="255"/>
      <c r="L947" s="255"/>
      <c r="M947" s="255"/>
      <c r="N947" s="256"/>
      <c r="O947" s="255"/>
      <c r="P947" s="255"/>
      <c r="Q947" s="257"/>
      <c r="R947" s="255"/>
      <c r="S947" s="255"/>
      <c r="T947" s="257"/>
      <c r="U947" s="257"/>
      <c r="V947" s="256"/>
      <c r="W947" s="257"/>
      <c r="X947" s="157"/>
      <c r="Y947" s="257"/>
      <c r="Z947" s="257"/>
      <c r="AA947" s="257"/>
      <c r="AB947" s="257"/>
      <c r="AC947" s="257"/>
      <c r="AD947" s="254"/>
      <c r="AE947" s="164"/>
    </row>
    <row r="948" ht="15.75" customHeight="1">
      <c r="A948" s="254"/>
      <c r="B948" s="255"/>
      <c r="C948" s="255"/>
      <c r="D948" s="255"/>
      <c r="E948" s="255"/>
      <c r="F948" s="255"/>
      <c r="G948" s="255"/>
      <c r="H948" s="255"/>
      <c r="I948" s="255"/>
      <c r="J948" s="254"/>
      <c r="K948" s="255"/>
      <c r="L948" s="255"/>
      <c r="M948" s="255"/>
      <c r="N948" s="256"/>
      <c r="O948" s="255"/>
      <c r="P948" s="255"/>
      <c r="Q948" s="257"/>
      <c r="R948" s="255"/>
      <c r="S948" s="255"/>
      <c r="T948" s="257"/>
      <c r="U948" s="257"/>
      <c r="V948" s="256"/>
      <c r="W948" s="257"/>
      <c r="X948" s="157"/>
      <c r="Y948" s="257"/>
      <c r="Z948" s="257"/>
      <c r="AA948" s="257"/>
      <c r="AB948" s="257"/>
      <c r="AC948" s="257"/>
      <c r="AD948" s="254"/>
      <c r="AE948" s="164"/>
    </row>
    <row r="949" ht="15.75" customHeight="1">
      <c r="A949" s="254"/>
      <c r="B949" s="255"/>
      <c r="C949" s="255"/>
      <c r="D949" s="255"/>
      <c r="E949" s="255"/>
      <c r="F949" s="255"/>
      <c r="G949" s="255"/>
      <c r="H949" s="255"/>
      <c r="I949" s="255"/>
      <c r="J949" s="254"/>
      <c r="K949" s="255"/>
      <c r="L949" s="255"/>
      <c r="M949" s="255"/>
      <c r="N949" s="256"/>
      <c r="O949" s="255"/>
      <c r="P949" s="255"/>
      <c r="Q949" s="257"/>
      <c r="R949" s="255"/>
      <c r="S949" s="255"/>
      <c r="T949" s="257"/>
      <c r="U949" s="257"/>
      <c r="V949" s="256"/>
      <c r="W949" s="257"/>
      <c r="X949" s="157"/>
      <c r="Y949" s="257"/>
      <c r="Z949" s="257"/>
      <c r="AA949" s="257"/>
      <c r="AB949" s="257"/>
      <c r="AC949" s="257"/>
      <c r="AD949" s="254"/>
      <c r="AE949" s="164"/>
    </row>
    <row r="950" ht="15.75" customHeight="1">
      <c r="A950" s="254"/>
      <c r="B950" s="255"/>
      <c r="C950" s="255"/>
      <c r="D950" s="255"/>
      <c r="E950" s="255"/>
      <c r="F950" s="255"/>
      <c r="G950" s="255"/>
      <c r="H950" s="255"/>
      <c r="I950" s="255"/>
      <c r="J950" s="254"/>
      <c r="K950" s="255"/>
      <c r="L950" s="255"/>
      <c r="M950" s="255"/>
      <c r="N950" s="256"/>
      <c r="O950" s="255"/>
      <c r="P950" s="255"/>
      <c r="Q950" s="257"/>
      <c r="R950" s="255"/>
      <c r="S950" s="255"/>
      <c r="T950" s="257"/>
      <c r="U950" s="257"/>
      <c r="V950" s="256"/>
      <c r="W950" s="257"/>
      <c r="X950" s="157"/>
      <c r="Y950" s="257"/>
      <c r="Z950" s="257"/>
      <c r="AA950" s="257"/>
      <c r="AB950" s="257"/>
      <c r="AC950" s="257"/>
      <c r="AD950" s="254"/>
      <c r="AE950" s="164"/>
    </row>
    <row r="951" ht="15.75" customHeight="1">
      <c r="A951" s="254"/>
      <c r="B951" s="255"/>
      <c r="C951" s="255"/>
      <c r="D951" s="255"/>
      <c r="E951" s="255"/>
      <c r="F951" s="255"/>
      <c r="G951" s="255"/>
      <c r="H951" s="255"/>
      <c r="I951" s="255"/>
      <c r="J951" s="254"/>
      <c r="K951" s="255"/>
      <c r="L951" s="255"/>
      <c r="M951" s="255"/>
      <c r="N951" s="256"/>
      <c r="O951" s="255"/>
      <c r="P951" s="255"/>
      <c r="Q951" s="257"/>
      <c r="R951" s="255"/>
      <c r="S951" s="255"/>
      <c r="T951" s="257"/>
      <c r="U951" s="257"/>
      <c r="V951" s="256"/>
      <c r="W951" s="257"/>
      <c r="X951" s="157"/>
      <c r="Y951" s="257"/>
      <c r="Z951" s="257"/>
      <c r="AA951" s="257"/>
      <c r="AB951" s="257"/>
      <c r="AC951" s="257"/>
      <c r="AD951" s="254"/>
      <c r="AE951" s="164"/>
    </row>
    <row r="952" ht="15.75" customHeight="1">
      <c r="A952" s="254"/>
      <c r="B952" s="255"/>
      <c r="C952" s="255"/>
      <c r="D952" s="255"/>
      <c r="E952" s="255"/>
      <c r="F952" s="255"/>
      <c r="G952" s="255"/>
      <c r="H952" s="255"/>
      <c r="I952" s="255"/>
      <c r="J952" s="254"/>
      <c r="K952" s="255"/>
      <c r="L952" s="255"/>
      <c r="M952" s="255"/>
      <c r="N952" s="256"/>
      <c r="O952" s="255"/>
      <c r="P952" s="255"/>
      <c r="Q952" s="257"/>
      <c r="R952" s="255"/>
      <c r="S952" s="255"/>
      <c r="T952" s="257"/>
      <c r="U952" s="257"/>
      <c r="V952" s="256"/>
      <c r="W952" s="257"/>
      <c r="X952" s="157"/>
      <c r="Y952" s="257"/>
      <c r="Z952" s="257"/>
      <c r="AA952" s="257"/>
      <c r="AB952" s="257"/>
      <c r="AC952" s="257"/>
      <c r="AD952" s="254"/>
      <c r="AE952" s="164"/>
    </row>
    <row r="953" ht="15.75" customHeight="1">
      <c r="A953" s="254"/>
      <c r="B953" s="255"/>
      <c r="C953" s="255"/>
      <c r="D953" s="255"/>
      <c r="E953" s="255"/>
      <c r="F953" s="255"/>
      <c r="G953" s="255"/>
      <c r="H953" s="255"/>
      <c r="I953" s="255"/>
      <c r="J953" s="254"/>
      <c r="K953" s="255"/>
      <c r="L953" s="255"/>
      <c r="M953" s="255"/>
      <c r="N953" s="256"/>
      <c r="O953" s="255"/>
      <c r="P953" s="255"/>
      <c r="Q953" s="257"/>
      <c r="R953" s="255"/>
      <c r="S953" s="255"/>
      <c r="T953" s="257"/>
      <c r="U953" s="257"/>
      <c r="V953" s="256"/>
      <c r="W953" s="257"/>
      <c r="X953" s="157"/>
      <c r="Y953" s="257"/>
      <c r="Z953" s="257"/>
      <c r="AA953" s="257"/>
      <c r="AB953" s="257"/>
      <c r="AC953" s="257"/>
      <c r="AD953" s="254"/>
      <c r="AE953" s="164"/>
    </row>
    <row r="954" ht="15.75" customHeight="1">
      <c r="A954" s="254"/>
      <c r="B954" s="255"/>
      <c r="C954" s="255"/>
      <c r="D954" s="255"/>
      <c r="E954" s="255"/>
      <c r="F954" s="255"/>
      <c r="G954" s="255"/>
      <c r="H954" s="255"/>
      <c r="I954" s="255"/>
      <c r="J954" s="254"/>
      <c r="K954" s="255"/>
      <c r="L954" s="255"/>
      <c r="M954" s="255"/>
      <c r="N954" s="256"/>
      <c r="O954" s="255"/>
      <c r="P954" s="255"/>
      <c r="Q954" s="257"/>
      <c r="R954" s="255"/>
      <c r="S954" s="255"/>
      <c r="T954" s="257"/>
      <c r="U954" s="257"/>
      <c r="V954" s="256"/>
      <c r="W954" s="257"/>
      <c r="X954" s="157"/>
      <c r="Y954" s="257"/>
      <c r="Z954" s="257"/>
      <c r="AA954" s="257"/>
      <c r="AB954" s="257"/>
      <c r="AC954" s="257"/>
      <c r="AD954" s="254"/>
      <c r="AE954" s="164"/>
    </row>
    <row r="955" ht="15.75" customHeight="1">
      <c r="A955" s="254"/>
      <c r="B955" s="255"/>
      <c r="C955" s="255"/>
      <c r="D955" s="255"/>
      <c r="E955" s="255"/>
      <c r="F955" s="255"/>
      <c r="G955" s="255"/>
      <c r="H955" s="255"/>
      <c r="I955" s="255"/>
      <c r="J955" s="254"/>
      <c r="K955" s="255"/>
      <c r="L955" s="255"/>
      <c r="M955" s="255"/>
      <c r="N955" s="256"/>
      <c r="O955" s="255"/>
      <c r="P955" s="255"/>
      <c r="Q955" s="257"/>
      <c r="R955" s="255"/>
      <c r="S955" s="255"/>
      <c r="T955" s="257"/>
      <c r="U955" s="257"/>
      <c r="V955" s="256"/>
      <c r="W955" s="257"/>
      <c r="X955" s="157"/>
      <c r="Y955" s="257"/>
      <c r="Z955" s="257"/>
      <c r="AA955" s="257"/>
      <c r="AB955" s="257"/>
      <c r="AC955" s="257"/>
      <c r="AD955" s="254"/>
      <c r="AE955" s="164"/>
    </row>
    <row r="956" ht="15.75" customHeight="1">
      <c r="A956" s="254"/>
      <c r="B956" s="255"/>
      <c r="C956" s="255"/>
      <c r="D956" s="255"/>
      <c r="E956" s="255"/>
      <c r="F956" s="255"/>
      <c r="G956" s="255"/>
      <c r="H956" s="255"/>
      <c r="I956" s="255"/>
      <c r="J956" s="254"/>
      <c r="K956" s="255"/>
      <c r="L956" s="255"/>
      <c r="M956" s="255"/>
      <c r="N956" s="256"/>
      <c r="O956" s="255"/>
      <c r="P956" s="255"/>
      <c r="Q956" s="257"/>
      <c r="R956" s="255"/>
      <c r="S956" s="255"/>
      <c r="T956" s="257"/>
      <c r="U956" s="257"/>
      <c r="V956" s="256"/>
      <c r="W956" s="257"/>
      <c r="X956" s="157"/>
      <c r="Y956" s="257"/>
      <c r="Z956" s="257"/>
      <c r="AA956" s="257"/>
      <c r="AB956" s="257"/>
      <c r="AC956" s="257"/>
      <c r="AD956" s="254"/>
      <c r="AE956" s="164"/>
    </row>
    <row r="957" ht="15.75" customHeight="1">
      <c r="A957" s="254"/>
      <c r="B957" s="255"/>
      <c r="C957" s="255"/>
      <c r="D957" s="255"/>
      <c r="E957" s="255"/>
      <c r="F957" s="255"/>
      <c r="G957" s="255"/>
      <c r="H957" s="255"/>
      <c r="I957" s="255"/>
      <c r="J957" s="254"/>
      <c r="K957" s="255"/>
      <c r="L957" s="255"/>
      <c r="M957" s="255"/>
      <c r="N957" s="256"/>
      <c r="O957" s="255"/>
      <c r="P957" s="255"/>
      <c r="Q957" s="257"/>
      <c r="R957" s="255"/>
      <c r="S957" s="255"/>
      <c r="T957" s="257"/>
      <c r="U957" s="257"/>
      <c r="V957" s="256"/>
      <c r="W957" s="257"/>
      <c r="X957" s="157"/>
      <c r="Y957" s="257"/>
      <c r="Z957" s="257"/>
      <c r="AA957" s="257"/>
      <c r="AB957" s="257"/>
      <c r="AC957" s="257"/>
      <c r="AD957" s="254"/>
      <c r="AE957" s="164"/>
    </row>
    <row r="958" ht="15.75" customHeight="1">
      <c r="A958" s="254"/>
      <c r="B958" s="255"/>
      <c r="C958" s="255"/>
      <c r="D958" s="255"/>
      <c r="E958" s="255"/>
      <c r="F958" s="255"/>
      <c r="G958" s="255"/>
      <c r="H958" s="255"/>
      <c r="I958" s="255"/>
      <c r="J958" s="254"/>
      <c r="K958" s="255"/>
      <c r="L958" s="255"/>
      <c r="M958" s="255"/>
      <c r="N958" s="256"/>
      <c r="O958" s="255"/>
      <c r="P958" s="255"/>
      <c r="Q958" s="257"/>
      <c r="R958" s="255"/>
      <c r="S958" s="255"/>
      <c r="T958" s="257"/>
      <c r="U958" s="257"/>
      <c r="V958" s="256"/>
      <c r="W958" s="257"/>
      <c r="X958" s="157"/>
      <c r="Y958" s="257"/>
      <c r="Z958" s="257"/>
      <c r="AA958" s="257"/>
      <c r="AB958" s="257"/>
      <c r="AC958" s="257"/>
      <c r="AD958" s="254"/>
      <c r="AE958" s="164"/>
    </row>
    <row r="959" ht="15.75" customHeight="1">
      <c r="A959" s="254"/>
      <c r="B959" s="255"/>
      <c r="C959" s="255"/>
      <c r="D959" s="255"/>
      <c r="E959" s="255"/>
      <c r="F959" s="255"/>
      <c r="G959" s="255"/>
      <c r="H959" s="255"/>
      <c r="I959" s="255"/>
      <c r="J959" s="254"/>
      <c r="K959" s="255"/>
      <c r="L959" s="255"/>
      <c r="M959" s="255"/>
      <c r="N959" s="256"/>
      <c r="O959" s="255"/>
      <c r="P959" s="255"/>
      <c r="Q959" s="257"/>
      <c r="R959" s="255"/>
      <c r="S959" s="255"/>
      <c r="T959" s="257"/>
      <c r="U959" s="257"/>
      <c r="V959" s="256"/>
      <c r="W959" s="257"/>
      <c r="X959" s="157"/>
      <c r="Y959" s="257"/>
      <c r="Z959" s="257"/>
      <c r="AA959" s="257"/>
      <c r="AB959" s="257"/>
      <c r="AC959" s="257"/>
      <c r="AD959" s="254"/>
      <c r="AE959" s="164"/>
    </row>
    <row r="960" ht="15.75" customHeight="1">
      <c r="A960" s="254"/>
      <c r="B960" s="255"/>
      <c r="C960" s="255"/>
      <c r="D960" s="255"/>
      <c r="E960" s="255"/>
      <c r="F960" s="255"/>
      <c r="G960" s="255"/>
      <c r="H960" s="255"/>
      <c r="I960" s="255"/>
      <c r="J960" s="254"/>
      <c r="K960" s="255"/>
      <c r="L960" s="255"/>
      <c r="M960" s="255"/>
      <c r="N960" s="256"/>
      <c r="O960" s="255"/>
      <c r="P960" s="255"/>
      <c r="Q960" s="257"/>
      <c r="R960" s="255"/>
      <c r="S960" s="255"/>
      <c r="T960" s="257"/>
      <c r="U960" s="257"/>
      <c r="V960" s="256"/>
      <c r="W960" s="257"/>
      <c r="X960" s="157"/>
      <c r="Y960" s="257"/>
      <c r="Z960" s="257"/>
      <c r="AA960" s="257"/>
      <c r="AB960" s="257"/>
      <c r="AC960" s="257"/>
      <c r="AD960" s="254"/>
      <c r="AE960" s="164"/>
    </row>
    <row r="961" ht="15.75" customHeight="1">
      <c r="A961" s="254"/>
      <c r="B961" s="255"/>
      <c r="C961" s="255"/>
      <c r="D961" s="255"/>
      <c r="E961" s="255"/>
      <c r="F961" s="255"/>
      <c r="G961" s="255"/>
      <c r="H961" s="255"/>
      <c r="I961" s="255"/>
      <c r="J961" s="254"/>
      <c r="K961" s="255"/>
      <c r="L961" s="255"/>
      <c r="M961" s="255"/>
      <c r="N961" s="256"/>
      <c r="O961" s="255"/>
      <c r="P961" s="255"/>
      <c r="Q961" s="257"/>
      <c r="R961" s="255"/>
      <c r="S961" s="255"/>
      <c r="T961" s="257"/>
      <c r="U961" s="257"/>
      <c r="V961" s="256"/>
      <c r="W961" s="257"/>
      <c r="X961" s="157"/>
      <c r="Y961" s="257"/>
      <c r="Z961" s="257"/>
      <c r="AA961" s="257"/>
      <c r="AB961" s="257"/>
      <c r="AC961" s="257"/>
      <c r="AD961" s="254"/>
      <c r="AE961" s="164"/>
    </row>
    <row r="962" ht="15.75" customHeight="1">
      <c r="A962" s="254"/>
      <c r="B962" s="255"/>
      <c r="C962" s="255"/>
      <c r="D962" s="255"/>
      <c r="E962" s="255"/>
      <c r="F962" s="255"/>
      <c r="G962" s="255"/>
      <c r="H962" s="255"/>
      <c r="I962" s="255"/>
      <c r="J962" s="254"/>
      <c r="K962" s="255"/>
      <c r="L962" s="255"/>
      <c r="M962" s="255"/>
      <c r="N962" s="256"/>
      <c r="O962" s="255"/>
      <c r="P962" s="255"/>
      <c r="Q962" s="257"/>
      <c r="R962" s="255"/>
      <c r="S962" s="255"/>
      <c r="T962" s="257"/>
      <c r="U962" s="257"/>
      <c r="V962" s="256"/>
      <c r="W962" s="257"/>
      <c r="X962" s="157"/>
      <c r="Y962" s="257"/>
      <c r="Z962" s="257"/>
      <c r="AA962" s="257"/>
      <c r="AB962" s="257"/>
      <c r="AC962" s="257"/>
      <c r="AD962" s="254"/>
      <c r="AE962" s="164"/>
    </row>
    <row r="963" ht="15.75" customHeight="1">
      <c r="A963" s="254"/>
      <c r="B963" s="255"/>
      <c r="C963" s="255"/>
      <c r="D963" s="255"/>
      <c r="E963" s="255"/>
      <c r="F963" s="255"/>
      <c r="G963" s="255"/>
      <c r="H963" s="255"/>
      <c r="I963" s="255"/>
      <c r="J963" s="254"/>
      <c r="K963" s="255"/>
      <c r="L963" s="255"/>
      <c r="M963" s="255"/>
      <c r="N963" s="256"/>
      <c r="O963" s="255"/>
      <c r="P963" s="255"/>
      <c r="Q963" s="257"/>
      <c r="R963" s="255"/>
      <c r="S963" s="255"/>
      <c r="T963" s="257"/>
      <c r="U963" s="257"/>
      <c r="V963" s="256"/>
      <c r="W963" s="257"/>
      <c r="X963" s="157"/>
      <c r="Y963" s="257"/>
      <c r="Z963" s="257"/>
      <c r="AA963" s="257"/>
      <c r="AB963" s="257"/>
      <c r="AC963" s="257"/>
      <c r="AD963" s="254"/>
      <c r="AE963" s="164"/>
    </row>
    <row r="964" ht="15.75" customHeight="1">
      <c r="A964" s="254"/>
      <c r="B964" s="255"/>
      <c r="C964" s="255"/>
      <c r="D964" s="255"/>
      <c r="E964" s="255"/>
      <c r="F964" s="255"/>
      <c r="G964" s="255"/>
      <c r="H964" s="255"/>
      <c r="I964" s="255"/>
      <c r="J964" s="254"/>
      <c r="K964" s="255"/>
      <c r="L964" s="255"/>
      <c r="M964" s="255"/>
      <c r="N964" s="256"/>
      <c r="O964" s="255"/>
      <c r="P964" s="255"/>
      <c r="Q964" s="257"/>
      <c r="R964" s="255"/>
      <c r="S964" s="255"/>
      <c r="T964" s="257"/>
      <c r="U964" s="257"/>
      <c r="V964" s="256"/>
      <c r="W964" s="257"/>
      <c r="X964" s="157"/>
      <c r="Y964" s="257"/>
      <c r="Z964" s="257"/>
      <c r="AA964" s="257"/>
      <c r="AB964" s="257"/>
      <c r="AC964" s="257"/>
      <c r="AD964" s="254"/>
      <c r="AE964" s="164"/>
    </row>
    <row r="965" ht="15.75" customHeight="1">
      <c r="A965" s="254"/>
      <c r="B965" s="255"/>
      <c r="C965" s="255"/>
      <c r="D965" s="255"/>
      <c r="E965" s="255"/>
      <c r="F965" s="255"/>
      <c r="G965" s="255"/>
      <c r="H965" s="255"/>
      <c r="I965" s="255"/>
      <c r="J965" s="254"/>
      <c r="K965" s="255"/>
      <c r="L965" s="255"/>
      <c r="M965" s="255"/>
      <c r="N965" s="256"/>
      <c r="O965" s="255"/>
      <c r="P965" s="255"/>
      <c r="Q965" s="257"/>
      <c r="R965" s="255"/>
      <c r="S965" s="255"/>
      <c r="T965" s="257"/>
      <c r="U965" s="257"/>
      <c r="V965" s="256"/>
      <c r="W965" s="257"/>
      <c r="X965" s="157"/>
      <c r="Y965" s="257"/>
      <c r="Z965" s="257"/>
      <c r="AA965" s="257"/>
      <c r="AB965" s="257"/>
      <c r="AC965" s="257"/>
      <c r="AD965" s="254"/>
      <c r="AE965" s="164"/>
    </row>
    <row r="966" ht="15.75" customHeight="1">
      <c r="A966" s="254"/>
      <c r="B966" s="255"/>
      <c r="C966" s="255"/>
      <c r="D966" s="255"/>
      <c r="E966" s="255"/>
      <c r="F966" s="255"/>
      <c r="G966" s="255"/>
      <c r="H966" s="255"/>
      <c r="I966" s="255"/>
      <c r="J966" s="254"/>
      <c r="K966" s="255"/>
      <c r="L966" s="255"/>
      <c r="M966" s="255"/>
      <c r="N966" s="256"/>
      <c r="O966" s="255"/>
      <c r="P966" s="255"/>
      <c r="Q966" s="257"/>
      <c r="R966" s="255"/>
      <c r="S966" s="255"/>
      <c r="T966" s="257"/>
      <c r="U966" s="257"/>
      <c r="V966" s="256"/>
      <c r="W966" s="257"/>
      <c r="X966" s="157"/>
      <c r="Y966" s="257"/>
      <c r="Z966" s="257"/>
      <c r="AA966" s="257"/>
      <c r="AB966" s="257"/>
      <c r="AC966" s="257"/>
      <c r="AD966" s="254"/>
      <c r="AE966" s="164"/>
    </row>
    <row r="967" ht="15.75" customHeight="1">
      <c r="A967" s="254"/>
      <c r="B967" s="255"/>
      <c r="C967" s="255"/>
      <c r="D967" s="255"/>
      <c r="E967" s="255"/>
      <c r="F967" s="255"/>
      <c r="G967" s="255"/>
      <c r="H967" s="255"/>
      <c r="I967" s="255"/>
      <c r="J967" s="254"/>
      <c r="K967" s="255"/>
      <c r="L967" s="255"/>
      <c r="M967" s="255"/>
      <c r="N967" s="256"/>
      <c r="O967" s="255"/>
      <c r="P967" s="255"/>
      <c r="Q967" s="257"/>
      <c r="R967" s="255"/>
      <c r="S967" s="255"/>
      <c r="T967" s="257"/>
      <c r="U967" s="257"/>
      <c r="V967" s="256"/>
      <c r="W967" s="257"/>
      <c r="X967" s="157"/>
      <c r="Y967" s="257"/>
      <c r="Z967" s="257"/>
      <c r="AA967" s="257"/>
      <c r="AB967" s="257"/>
      <c r="AC967" s="257"/>
      <c r="AD967" s="254"/>
      <c r="AE967" s="164"/>
    </row>
    <row r="968" ht="15.75" customHeight="1">
      <c r="A968" s="254"/>
      <c r="B968" s="255"/>
      <c r="C968" s="255"/>
      <c r="D968" s="255"/>
      <c r="E968" s="255"/>
      <c r="F968" s="255"/>
      <c r="G968" s="255"/>
      <c r="H968" s="255"/>
      <c r="I968" s="255"/>
      <c r="J968" s="254"/>
      <c r="K968" s="255"/>
      <c r="L968" s="255"/>
      <c r="M968" s="255"/>
      <c r="N968" s="256"/>
      <c r="O968" s="255"/>
      <c r="P968" s="255"/>
      <c r="Q968" s="257"/>
      <c r="R968" s="255"/>
      <c r="S968" s="255"/>
      <c r="T968" s="257"/>
      <c r="U968" s="257"/>
      <c r="V968" s="256"/>
      <c r="W968" s="257"/>
      <c r="X968" s="157"/>
      <c r="Y968" s="257"/>
      <c r="Z968" s="257"/>
      <c r="AA968" s="257"/>
      <c r="AB968" s="257"/>
      <c r="AC968" s="257"/>
      <c r="AD968" s="254"/>
      <c r="AE968" s="164"/>
    </row>
    <row r="969" ht="15.75" customHeight="1">
      <c r="A969" s="254"/>
      <c r="B969" s="255"/>
      <c r="C969" s="255"/>
      <c r="D969" s="255"/>
      <c r="E969" s="255"/>
      <c r="F969" s="255"/>
      <c r="G969" s="255"/>
      <c r="H969" s="255"/>
      <c r="I969" s="255"/>
      <c r="J969" s="254"/>
      <c r="K969" s="255"/>
      <c r="L969" s="255"/>
      <c r="M969" s="255"/>
      <c r="N969" s="256"/>
      <c r="O969" s="255"/>
      <c r="P969" s="255"/>
      <c r="Q969" s="257"/>
      <c r="R969" s="255"/>
      <c r="S969" s="255"/>
      <c r="T969" s="257"/>
      <c r="U969" s="257"/>
      <c r="V969" s="256"/>
      <c r="W969" s="257"/>
      <c r="X969" s="157"/>
      <c r="Y969" s="257"/>
      <c r="Z969" s="257"/>
      <c r="AA969" s="257"/>
      <c r="AB969" s="257"/>
      <c r="AC969" s="257"/>
      <c r="AD969" s="254"/>
      <c r="AE969" s="164"/>
    </row>
    <row r="970" ht="15.75" customHeight="1">
      <c r="A970" s="254"/>
      <c r="B970" s="255"/>
      <c r="C970" s="255"/>
      <c r="D970" s="255"/>
      <c r="E970" s="255"/>
      <c r="F970" s="255"/>
      <c r="G970" s="255"/>
      <c r="H970" s="255"/>
      <c r="I970" s="255"/>
      <c r="J970" s="254"/>
      <c r="K970" s="255"/>
      <c r="L970" s="255"/>
      <c r="M970" s="255"/>
      <c r="N970" s="256"/>
      <c r="O970" s="255"/>
      <c r="P970" s="255"/>
      <c r="Q970" s="257"/>
      <c r="R970" s="255"/>
      <c r="S970" s="255"/>
      <c r="T970" s="257"/>
      <c r="U970" s="257"/>
      <c r="V970" s="256"/>
      <c r="W970" s="257"/>
      <c r="X970" s="157"/>
      <c r="Y970" s="257"/>
      <c r="Z970" s="257"/>
      <c r="AA970" s="257"/>
      <c r="AB970" s="257"/>
      <c r="AC970" s="257"/>
      <c r="AD970" s="254"/>
      <c r="AE970" s="164"/>
    </row>
    <row r="971" ht="15.75" customHeight="1">
      <c r="A971" s="254"/>
      <c r="B971" s="255"/>
      <c r="C971" s="255"/>
      <c r="D971" s="255"/>
      <c r="E971" s="255"/>
      <c r="F971" s="255"/>
      <c r="G971" s="255"/>
      <c r="H971" s="255"/>
      <c r="I971" s="255"/>
      <c r="J971" s="254"/>
      <c r="K971" s="255"/>
      <c r="L971" s="255"/>
      <c r="M971" s="255"/>
      <c r="N971" s="256"/>
      <c r="O971" s="255"/>
      <c r="P971" s="255"/>
      <c r="Q971" s="257"/>
      <c r="R971" s="255"/>
      <c r="S971" s="255"/>
      <c r="T971" s="257"/>
      <c r="U971" s="257"/>
      <c r="V971" s="256"/>
      <c r="W971" s="257"/>
      <c r="X971" s="157"/>
      <c r="Y971" s="257"/>
      <c r="Z971" s="257"/>
      <c r="AA971" s="257"/>
      <c r="AB971" s="257"/>
      <c r="AC971" s="257"/>
      <c r="AD971" s="254"/>
      <c r="AE971" s="164"/>
    </row>
    <row r="972" ht="15.75" customHeight="1">
      <c r="A972" s="254"/>
      <c r="B972" s="255"/>
      <c r="C972" s="255"/>
      <c r="D972" s="255"/>
      <c r="E972" s="255"/>
      <c r="F972" s="255"/>
      <c r="G972" s="255"/>
      <c r="H972" s="255"/>
      <c r="I972" s="255"/>
      <c r="J972" s="254"/>
      <c r="K972" s="255"/>
      <c r="L972" s="255"/>
      <c r="M972" s="255"/>
      <c r="N972" s="256"/>
      <c r="O972" s="255"/>
      <c r="P972" s="255"/>
      <c r="Q972" s="257"/>
      <c r="R972" s="255"/>
      <c r="S972" s="255"/>
      <c r="T972" s="257"/>
      <c r="U972" s="257"/>
      <c r="V972" s="256"/>
      <c r="W972" s="257"/>
      <c r="X972" s="157"/>
      <c r="Y972" s="257"/>
      <c r="Z972" s="257"/>
      <c r="AA972" s="257"/>
      <c r="AB972" s="257"/>
      <c r="AC972" s="257"/>
      <c r="AD972" s="254"/>
      <c r="AE972" s="164"/>
    </row>
    <row r="973" ht="15.75" customHeight="1">
      <c r="A973" s="254"/>
      <c r="B973" s="255"/>
      <c r="C973" s="255"/>
      <c r="D973" s="255"/>
      <c r="E973" s="255"/>
      <c r="F973" s="255"/>
      <c r="G973" s="255"/>
      <c r="H973" s="255"/>
      <c r="I973" s="255"/>
      <c r="J973" s="254"/>
      <c r="K973" s="255"/>
      <c r="L973" s="255"/>
      <c r="M973" s="255"/>
      <c r="N973" s="256"/>
      <c r="O973" s="255"/>
      <c r="P973" s="255"/>
      <c r="Q973" s="257"/>
      <c r="R973" s="255"/>
      <c r="S973" s="255"/>
      <c r="T973" s="257"/>
      <c r="U973" s="257"/>
      <c r="V973" s="256"/>
      <c r="W973" s="257"/>
      <c r="X973" s="157"/>
      <c r="Y973" s="257"/>
      <c r="Z973" s="257"/>
      <c r="AA973" s="257"/>
      <c r="AB973" s="257"/>
      <c r="AC973" s="257"/>
      <c r="AD973" s="254"/>
      <c r="AE973" s="164"/>
    </row>
    <row r="974" ht="15.75" customHeight="1">
      <c r="A974" s="254"/>
      <c r="B974" s="255"/>
      <c r="C974" s="255"/>
      <c r="D974" s="255"/>
      <c r="E974" s="255"/>
      <c r="F974" s="255"/>
      <c r="G974" s="255"/>
      <c r="H974" s="255"/>
      <c r="I974" s="255"/>
      <c r="J974" s="254"/>
      <c r="K974" s="255"/>
      <c r="L974" s="255"/>
      <c r="M974" s="255"/>
      <c r="N974" s="256"/>
      <c r="O974" s="255"/>
      <c r="P974" s="255"/>
      <c r="Q974" s="257"/>
      <c r="R974" s="255"/>
      <c r="S974" s="255"/>
      <c r="T974" s="257"/>
      <c r="U974" s="257"/>
      <c r="V974" s="256"/>
      <c r="W974" s="257"/>
      <c r="X974" s="157"/>
      <c r="Y974" s="257"/>
      <c r="Z974" s="257"/>
      <c r="AA974" s="257"/>
      <c r="AB974" s="257"/>
      <c r="AC974" s="257"/>
      <c r="AD974" s="254"/>
      <c r="AE974" s="164"/>
    </row>
    <row r="975" ht="15.75" customHeight="1">
      <c r="A975" s="254"/>
      <c r="B975" s="255"/>
      <c r="C975" s="255"/>
      <c r="D975" s="255"/>
      <c r="E975" s="255"/>
      <c r="F975" s="255"/>
      <c r="G975" s="255"/>
      <c r="H975" s="255"/>
      <c r="I975" s="255"/>
      <c r="J975" s="254"/>
      <c r="K975" s="255"/>
      <c r="L975" s="255"/>
      <c r="M975" s="255"/>
      <c r="N975" s="256"/>
      <c r="O975" s="255"/>
      <c r="P975" s="255"/>
      <c r="Q975" s="257"/>
      <c r="R975" s="255"/>
      <c r="S975" s="255"/>
      <c r="T975" s="257"/>
      <c r="U975" s="257"/>
      <c r="V975" s="256"/>
      <c r="W975" s="257"/>
      <c r="X975" s="157"/>
      <c r="Y975" s="257"/>
      <c r="Z975" s="257"/>
      <c r="AA975" s="257"/>
      <c r="AB975" s="257"/>
      <c r="AC975" s="257"/>
      <c r="AD975" s="254"/>
      <c r="AE975" s="164"/>
    </row>
    <row r="976" ht="15.75" customHeight="1">
      <c r="A976" s="254"/>
      <c r="B976" s="255"/>
      <c r="C976" s="255"/>
      <c r="D976" s="255"/>
      <c r="E976" s="255"/>
      <c r="F976" s="255"/>
      <c r="G976" s="255"/>
      <c r="H976" s="255"/>
      <c r="I976" s="255"/>
      <c r="J976" s="254"/>
      <c r="K976" s="255"/>
      <c r="L976" s="255"/>
      <c r="M976" s="255"/>
      <c r="N976" s="256"/>
      <c r="O976" s="255"/>
      <c r="P976" s="255"/>
      <c r="Q976" s="257"/>
      <c r="R976" s="255"/>
      <c r="S976" s="255"/>
      <c r="T976" s="257"/>
      <c r="U976" s="257"/>
      <c r="V976" s="256"/>
      <c r="W976" s="257"/>
      <c r="X976" s="157"/>
      <c r="Y976" s="257"/>
      <c r="Z976" s="257"/>
      <c r="AA976" s="257"/>
      <c r="AB976" s="257"/>
      <c r="AC976" s="257"/>
      <c r="AD976" s="254"/>
      <c r="AE976" s="164"/>
    </row>
    <row r="977" ht="15.75" customHeight="1">
      <c r="A977" s="254"/>
      <c r="B977" s="255"/>
      <c r="C977" s="255"/>
      <c r="D977" s="255"/>
      <c r="E977" s="255"/>
      <c r="F977" s="255"/>
      <c r="G977" s="255"/>
      <c r="H977" s="255"/>
      <c r="I977" s="255"/>
      <c r="J977" s="254"/>
      <c r="K977" s="255"/>
      <c r="L977" s="255"/>
      <c r="M977" s="255"/>
      <c r="N977" s="256"/>
      <c r="O977" s="255"/>
      <c r="P977" s="255"/>
      <c r="Q977" s="257"/>
      <c r="R977" s="255"/>
      <c r="S977" s="255"/>
      <c r="T977" s="257"/>
      <c r="U977" s="257"/>
      <c r="V977" s="256"/>
      <c r="W977" s="257"/>
      <c r="X977" s="157"/>
      <c r="Y977" s="257"/>
      <c r="Z977" s="257"/>
      <c r="AA977" s="257"/>
      <c r="AB977" s="257"/>
      <c r="AC977" s="257"/>
      <c r="AD977" s="254"/>
      <c r="AE977" s="164"/>
    </row>
    <row r="978" ht="15.75" customHeight="1">
      <c r="A978" s="254"/>
      <c r="B978" s="255"/>
      <c r="C978" s="255"/>
      <c r="D978" s="255"/>
      <c r="E978" s="255"/>
      <c r="F978" s="255"/>
      <c r="G978" s="255"/>
      <c r="H978" s="255"/>
      <c r="I978" s="255"/>
      <c r="J978" s="254"/>
      <c r="K978" s="255"/>
      <c r="L978" s="255"/>
      <c r="M978" s="255"/>
      <c r="N978" s="256"/>
      <c r="O978" s="255"/>
      <c r="P978" s="255"/>
      <c r="Q978" s="257"/>
      <c r="R978" s="255"/>
      <c r="S978" s="255"/>
      <c r="T978" s="257"/>
      <c r="U978" s="257"/>
      <c r="V978" s="256"/>
      <c r="W978" s="257"/>
      <c r="X978" s="157"/>
      <c r="Y978" s="257"/>
      <c r="Z978" s="257"/>
      <c r="AA978" s="257"/>
      <c r="AB978" s="257"/>
      <c r="AC978" s="257"/>
      <c r="AD978" s="254"/>
      <c r="AE978" s="164"/>
    </row>
    <row r="979" ht="15.75" customHeight="1">
      <c r="A979" s="254"/>
      <c r="B979" s="255"/>
      <c r="C979" s="255"/>
      <c r="D979" s="255"/>
      <c r="E979" s="255"/>
      <c r="F979" s="255"/>
      <c r="G979" s="255"/>
      <c r="H979" s="255"/>
      <c r="I979" s="255"/>
      <c r="J979" s="254"/>
      <c r="K979" s="255"/>
      <c r="L979" s="255"/>
      <c r="M979" s="255"/>
      <c r="N979" s="256"/>
      <c r="O979" s="255"/>
      <c r="P979" s="255"/>
      <c r="Q979" s="257"/>
      <c r="R979" s="255"/>
      <c r="S979" s="255"/>
      <c r="T979" s="257"/>
      <c r="U979" s="257"/>
      <c r="V979" s="256"/>
      <c r="W979" s="257"/>
      <c r="X979" s="157"/>
      <c r="Y979" s="257"/>
      <c r="Z979" s="257"/>
      <c r="AA979" s="257"/>
      <c r="AB979" s="257"/>
      <c r="AC979" s="257"/>
      <c r="AD979" s="254"/>
      <c r="AE979" s="164"/>
    </row>
    <row r="980" ht="15.75" customHeight="1">
      <c r="A980" s="254"/>
      <c r="B980" s="255"/>
      <c r="C980" s="255"/>
      <c r="D980" s="255"/>
      <c r="E980" s="255"/>
      <c r="F980" s="255"/>
      <c r="G980" s="255"/>
      <c r="H980" s="255"/>
      <c r="I980" s="255"/>
      <c r="J980" s="254"/>
      <c r="K980" s="255"/>
      <c r="L980" s="255"/>
      <c r="M980" s="255"/>
      <c r="N980" s="256"/>
      <c r="O980" s="255"/>
      <c r="P980" s="255"/>
      <c r="Q980" s="257"/>
      <c r="R980" s="255"/>
      <c r="S980" s="255"/>
      <c r="T980" s="257"/>
      <c r="U980" s="257"/>
      <c r="V980" s="256"/>
      <c r="W980" s="257"/>
      <c r="X980" s="157"/>
      <c r="Y980" s="257"/>
      <c r="Z980" s="257"/>
      <c r="AA980" s="257"/>
      <c r="AB980" s="257"/>
      <c r="AC980" s="257"/>
      <c r="AD980" s="254"/>
      <c r="AE980" s="164"/>
    </row>
    <row r="981" ht="15.75" customHeight="1">
      <c r="A981" s="254"/>
      <c r="B981" s="255"/>
      <c r="C981" s="255"/>
      <c r="D981" s="255"/>
      <c r="E981" s="255"/>
      <c r="F981" s="255"/>
      <c r="G981" s="255"/>
      <c r="H981" s="255"/>
      <c r="I981" s="255"/>
      <c r="J981" s="254"/>
      <c r="K981" s="255"/>
      <c r="L981" s="255"/>
      <c r="M981" s="255"/>
      <c r="N981" s="256"/>
      <c r="O981" s="255"/>
      <c r="P981" s="255"/>
      <c r="Q981" s="257"/>
      <c r="R981" s="255"/>
      <c r="S981" s="255"/>
      <c r="T981" s="257"/>
      <c r="U981" s="257"/>
      <c r="V981" s="256"/>
      <c r="W981" s="257"/>
      <c r="X981" s="157"/>
      <c r="Y981" s="257"/>
      <c r="Z981" s="257"/>
      <c r="AA981" s="257"/>
      <c r="AB981" s="257"/>
      <c r="AC981" s="257"/>
      <c r="AD981" s="254"/>
      <c r="AE981" s="164"/>
    </row>
    <row r="982" ht="15.75" customHeight="1">
      <c r="A982" s="254"/>
      <c r="B982" s="255"/>
      <c r="C982" s="255"/>
      <c r="D982" s="255"/>
      <c r="E982" s="255"/>
      <c r="F982" s="255"/>
      <c r="G982" s="255"/>
      <c r="H982" s="255"/>
      <c r="I982" s="255"/>
      <c r="J982" s="254"/>
      <c r="K982" s="255"/>
      <c r="L982" s="255"/>
      <c r="M982" s="255"/>
      <c r="N982" s="256"/>
      <c r="O982" s="255"/>
      <c r="P982" s="255"/>
      <c r="Q982" s="257"/>
      <c r="R982" s="255"/>
      <c r="S982" s="255"/>
      <c r="T982" s="257"/>
      <c r="U982" s="257"/>
      <c r="V982" s="256"/>
      <c r="W982" s="257"/>
      <c r="X982" s="157"/>
      <c r="Y982" s="257"/>
      <c r="Z982" s="257"/>
      <c r="AA982" s="257"/>
      <c r="AB982" s="257"/>
      <c r="AC982" s="257"/>
      <c r="AD982" s="254"/>
      <c r="AE982" s="164"/>
    </row>
    <row r="983" ht="15.75" customHeight="1">
      <c r="A983" s="254"/>
      <c r="B983" s="255"/>
      <c r="C983" s="255"/>
      <c r="D983" s="255"/>
      <c r="E983" s="255"/>
      <c r="F983" s="255"/>
      <c r="G983" s="255"/>
      <c r="H983" s="255"/>
      <c r="I983" s="255"/>
      <c r="J983" s="254"/>
      <c r="K983" s="255"/>
      <c r="L983" s="255"/>
      <c r="M983" s="255"/>
      <c r="N983" s="256"/>
      <c r="O983" s="255"/>
      <c r="P983" s="255"/>
      <c r="Q983" s="257"/>
      <c r="R983" s="255"/>
      <c r="S983" s="255"/>
      <c r="T983" s="257"/>
      <c r="U983" s="257"/>
      <c r="V983" s="256"/>
      <c r="W983" s="257"/>
      <c r="X983" s="157"/>
      <c r="Y983" s="257"/>
      <c r="Z983" s="257"/>
      <c r="AA983" s="257"/>
      <c r="AB983" s="257"/>
      <c r="AC983" s="257"/>
      <c r="AD983" s="254"/>
      <c r="AE983" s="164"/>
    </row>
    <row r="984" ht="15.75" customHeight="1">
      <c r="A984" s="254"/>
      <c r="B984" s="255"/>
      <c r="C984" s="255"/>
      <c r="D984" s="255"/>
      <c r="E984" s="255"/>
      <c r="F984" s="255"/>
      <c r="G984" s="255"/>
      <c r="H984" s="255"/>
      <c r="I984" s="255"/>
      <c r="J984" s="254"/>
      <c r="K984" s="255"/>
      <c r="L984" s="255"/>
      <c r="M984" s="255"/>
      <c r="N984" s="256"/>
      <c r="O984" s="255"/>
      <c r="P984" s="255"/>
      <c r="Q984" s="257"/>
      <c r="R984" s="255"/>
      <c r="S984" s="255"/>
      <c r="T984" s="257"/>
      <c r="U984" s="257"/>
      <c r="V984" s="256"/>
      <c r="W984" s="257"/>
      <c r="X984" s="157"/>
      <c r="Y984" s="257"/>
      <c r="Z984" s="257"/>
      <c r="AA984" s="257"/>
      <c r="AB984" s="257"/>
      <c r="AC984" s="257"/>
      <c r="AD984" s="254"/>
      <c r="AE984" s="164"/>
    </row>
    <row r="985" ht="15.75" customHeight="1">
      <c r="A985" s="254"/>
      <c r="B985" s="255"/>
      <c r="C985" s="255"/>
      <c r="D985" s="255"/>
      <c r="E985" s="255"/>
      <c r="F985" s="255"/>
      <c r="G985" s="255"/>
      <c r="H985" s="255"/>
      <c r="I985" s="255"/>
      <c r="J985" s="254"/>
      <c r="K985" s="255"/>
      <c r="L985" s="255"/>
      <c r="M985" s="255"/>
      <c r="N985" s="256"/>
      <c r="O985" s="255"/>
      <c r="P985" s="255"/>
      <c r="Q985" s="257"/>
      <c r="R985" s="255"/>
      <c r="S985" s="255"/>
      <c r="T985" s="257"/>
      <c r="U985" s="257"/>
      <c r="V985" s="256"/>
      <c r="W985" s="257"/>
      <c r="X985" s="157"/>
      <c r="Y985" s="257"/>
      <c r="Z985" s="257"/>
      <c r="AA985" s="257"/>
      <c r="AB985" s="257"/>
      <c r="AC985" s="257"/>
      <c r="AD985" s="254"/>
      <c r="AE985" s="164"/>
    </row>
    <row r="986" ht="15.75" customHeight="1">
      <c r="A986" s="254"/>
      <c r="B986" s="255"/>
      <c r="C986" s="255"/>
      <c r="D986" s="255"/>
      <c r="E986" s="255"/>
      <c r="F986" s="255"/>
      <c r="G986" s="255"/>
      <c r="H986" s="255"/>
      <c r="I986" s="255"/>
      <c r="J986" s="254"/>
      <c r="K986" s="255"/>
      <c r="L986" s="255"/>
      <c r="M986" s="255"/>
      <c r="N986" s="256"/>
      <c r="O986" s="255"/>
      <c r="P986" s="255"/>
      <c r="Q986" s="257"/>
      <c r="R986" s="255"/>
      <c r="S986" s="255"/>
      <c r="T986" s="257"/>
      <c r="U986" s="257"/>
      <c r="V986" s="256"/>
      <c r="W986" s="257"/>
      <c r="X986" s="157"/>
      <c r="Y986" s="257"/>
      <c r="Z986" s="257"/>
      <c r="AA986" s="257"/>
      <c r="AB986" s="257"/>
      <c r="AC986" s="257"/>
      <c r="AD986" s="254"/>
      <c r="AE986" s="164"/>
    </row>
  </sheetData>
  <mergeCells count="29">
    <mergeCell ref="A1:A2"/>
    <mergeCell ref="B1:B2"/>
    <mergeCell ref="C1:C2"/>
    <mergeCell ref="D1:D2"/>
    <mergeCell ref="E1:E2"/>
    <mergeCell ref="F1:I1"/>
    <mergeCell ref="J1:J2"/>
    <mergeCell ref="A3:AD3"/>
    <mergeCell ref="O1:P1"/>
    <mergeCell ref="T1:W1"/>
    <mergeCell ref="X1:X2"/>
    <mergeCell ref="Y1:Y2"/>
    <mergeCell ref="Z1:Z2"/>
    <mergeCell ref="AA1:AA2"/>
    <mergeCell ref="AB1:AB2"/>
    <mergeCell ref="AD1:AD2"/>
    <mergeCell ref="E4:E18"/>
    <mergeCell ref="E20:E29"/>
    <mergeCell ref="E35:E37"/>
    <mergeCell ref="A19:AD19"/>
    <mergeCell ref="A30:AD30"/>
    <mergeCell ref="A34:AE34"/>
    <mergeCell ref="K1:K2"/>
    <mergeCell ref="L1:L2"/>
    <mergeCell ref="M1:M2"/>
    <mergeCell ref="N1:N2"/>
    <mergeCell ref="Q1:Q2"/>
    <mergeCell ref="R1:R2"/>
    <mergeCell ref="S1:S2"/>
  </mergeCells>
  <hyperlinks>
    <hyperlink r:id="rId1" ref="D4"/>
    <hyperlink r:id="rId2" ref="E4"/>
    <hyperlink r:id="rId3" ref="K4"/>
    <hyperlink r:id="rId4" ref="D5"/>
    <hyperlink r:id="rId5" ref="K5"/>
    <hyperlink r:id="rId6" ref="D6"/>
    <hyperlink r:id="rId7" ref="K6"/>
    <hyperlink r:id="rId8" ref="D7"/>
    <hyperlink r:id="rId9" ref="K7"/>
    <hyperlink r:id="rId10" ref="D8"/>
    <hyperlink r:id="rId11" ref="K8"/>
    <hyperlink r:id="rId12" ref="D9"/>
    <hyperlink r:id="rId13" ref="K9"/>
    <hyperlink r:id="rId14" ref="D10"/>
    <hyperlink r:id="rId15" ref="K10"/>
    <hyperlink r:id="rId16" ref="D11"/>
    <hyperlink r:id="rId17" ref="K11"/>
    <hyperlink r:id="rId18" ref="D12"/>
    <hyperlink r:id="rId19" ref="K12"/>
    <hyperlink r:id="rId20" ref="D13"/>
    <hyperlink r:id="rId21" ref="K13"/>
    <hyperlink r:id="rId22" ref="D14"/>
    <hyperlink r:id="rId23" ref="K14"/>
    <hyperlink r:id="rId24" ref="D15"/>
    <hyperlink r:id="rId25" ref="K15"/>
    <hyperlink r:id="rId26" ref="D16"/>
    <hyperlink r:id="rId27" ref="K16"/>
    <hyperlink r:id="rId28" ref="D17"/>
    <hyperlink r:id="rId29" ref="K17"/>
    <hyperlink r:id="rId30" ref="D18"/>
    <hyperlink r:id="rId31" ref="K18"/>
    <hyperlink r:id="rId32" ref="D20"/>
    <hyperlink r:id="rId33" ref="E20"/>
    <hyperlink r:id="rId34" ref="K20"/>
    <hyperlink r:id="rId35" ref="D21"/>
    <hyperlink r:id="rId36" ref="K21"/>
    <hyperlink r:id="rId37" ref="D22"/>
    <hyperlink r:id="rId38" ref="D23"/>
    <hyperlink r:id="rId39" ref="D24"/>
    <hyperlink r:id="rId40" ref="D25"/>
    <hyperlink r:id="rId41" ref="D26"/>
    <hyperlink r:id="rId42" ref="D27"/>
    <hyperlink r:id="rId43" ref="D28"/>
    <hyperlink r:id="rId44" ref="D29"/>
    <hyperlink r:id="rId45" ref="C35"/>
    <hyperlink r:id="rId46" ref="E35"/>
    <hyperlink r:id="rId47" ref="C36"/>
    <hyperlink r:id="rId48" ref="C37"/>
  </hyperlinks>
  <printOptions/>
  <pageMargins bottom="0.34" footer="0.0" header="0.0" left="0.34" right="0.38" top="0.49"/>
  <pageSetup fitToHeight="0" paperSize="9" orientation="landscape"/>
  <drawing r:id="rId4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71"/>
    <col customWidth="1" min="2" max="4" width="23.86"/>
    <col customWidth="1" min="5" max="5" width="29.0"/>
    <col customWidth="1" hidden="1" min="6" max="6" width="51.57"/>
    <col customWidth="1" hidden="1" min="7" max="7" width="49.43"/>
    <col customWidth="1" min="8" max="8" width="33.57"/>
    <col customWidth="1" min="9" max="9" width="25.86"/>
    <col customWidth="1" min="10" max="10" width="44.0"/>
    <col customWidth="1" min="11" max="11" width="82.57"/>
    <col customWidth="1" min="12" max="13" width="23.14"/>
    <col customWidth="1" min="14" max="14" width="25.14"/>
    <col customWidth="1" min="15" max="15" width="32.0"/>
    <col customWidth="1" min="16" max="16" width="26.29"/>
    <col customWidth="1" min="17" max="19" width="22.86"/>
    <col customWidth="1" min="20" max="26" width="17.14"/>
  </cols>
  <sheetData>
    <row r="1" ht="68.25" customHeight="1">
      <c r="A1" s="159" t="s">
        <v>1621</v>
      </c>
    </row>
    <row r="2" ht="35.25" customHeight="1">
      <c r="A2" s="160" t="s">
        <v>1626</v>
      </c>
      <c r="B2" s="161"/>
      <c r="C2" s="161"/>
      <c r="D2" s="161"/>
      <c r="E2" s="161"/>
      <c r="F2" s="161"/>
      <c r="G2" s="161"/>
      <c r="H2" s="161"/>
      <c r="I2" s="161"/>
      <c r="J2" s="161"/>
      <c r="K2" s="161"/>
      <c r="L2" s="161"/>
      <c r="M2" s="161"/>
      <c r="N2" s="161"/>
      <c r="O2" s="161"/>
      <c r="P2" s="161"/>
      <c r="Q2" s="161"/>
      <c r="R2" s="161"/>
      <c r="S2" s="161"/>
      <c r="T2" s="161"/>
    </row>
    <row r="3" ht="77.25" customHeight="1">
      <c r="A3" s="162" t="s">
        <v>2</v>
      </c>
      <c r="B3" s="163" t="s">
        <v>1501</v>
      </c>
      <c r="C3" s="163" t="s">
        <v>1504</v>
      </c>
      <c r="D3" s="163" t="s">
        <v>1509</v>
      </c>
      <c r="E3" s="165" t="s">
        <v>1514</v>
      </c>
      <c r="F3" s="6"/>
      <c r="G3" s="10"/>
      <c r="H3" s="163" t="s">
        <v>1516</v>
      </c>
      <c r="I3" s="163" t="s">
        <v>6</v>
      </c>
      <c r="J3" s="163" t="s">
        <v>8</v>
      </c>
      <c r="K3" s="163" t="s">
        <v>9</v>
      </c>
      <c r="L3" s="165" t="s">
        <v>1518</v>
      </c>
      <c r="M3" s="10"/>
      <c r="N3" s="163" t="s">
        <v>1519</v>
      </c>
      <c r="O3" s="163" t="s">
        <v>1521</v>
      </c>
      <c r="P3" s="166" t="s">
        <v>1527</v>
      </c>
      <c r="Q3" s="6"/>
      <c r="R3" s="6"/>
      <c r="S3" s="10"/>
      <c r="T3" s="163" t="s">
        <v>1536</v>
      </c>
      <c r="U3" s="167"/>
      <c r="V3" s="167"/>
      <c r="W3" s="167"/>
      <c r="X3" s="167"/>
      <c r="Y3" s="167"/>
      <c r="Z3" s="167"/>
    </row>
    <row r="4" ht="77.25" customHeight="1">
      <c r="A4" s="69"/>
      <c r="B4" s="69"/>
      <c r="C4" s="69"/>
      <c r="D4" s="69"/>
      <c r="E4" s="168" t="s">
        <v>1540</v>
      </c>
      <c r="F4" s="168" t="s">
        <v>1541</v>
      </c>
      <c r="G4" s="168" t="s">
        <v>1542</v>
      </c>
      <c r="H4" s="69"/>
      <c r="I4" s="69"/>
      <c r="J4" s="69"/>
      <c r="K4" s="69"/>
      <c r="L4" s="168" t="s">
        <v>1545</v>
      </c>
      <c r="M4" s="168" t="s">
        <v>1546</v>
      </c>
      <c r="N4" s="69"/>
      <c r="O4" s="69"/>
      <c r="P4" s="169" t="s">
        <v>1549</v>
      </c>
      <c r="Q4" s="169" t="s">
        <v>1550</v>
      </c>
      <c r="R4" s="169" t="s">
        <v>1551</v>
      </c>
      <c r="S4" s="169" t="s">
        <v>1552</v>
      </c>
      <c r="T4" s="69"/>
      <c r="U4" s="167"/>
      <c r="V4" s="167"/>
      <c r="W4" s="167"/>
      <c r="X4" s="167"/>
      <c r="Y4" s="167"/>
      <c r="Z4" s="167"/>
    </row>
    <row r="5">
      <c r="A5" s="172" t="s">
        <v>1665</v>
      </c>
      <c r="B5" s="122"/>
      <c r="C5" s="122"/>
      <c r="D5" s="122"/>
      <c r="E5" s="122"/>
      <c r="F5" s="122"/>
      <c r="G5" s="122"/>
      <c r="H5" s="122"/>
      <c r="I5" s="122"/>
      <c r="J5" s="122"/>
      <c r="K5" s="122"/>
      <c r="L5" s="122"/>
      <c r="M5" s="122"/>
      <c r="N5" s="122"/>
      <c r="O5" s="122"/>
      <c r="P5" s="122"/>
      <c r="Q5" s="122"/>
      <c r="R5" s="122"/>
      <c r="S5" s="122"/>
      <c r="T5" s="124"/>
    </row>
    <row r="6" ht="360.75" customHeight="1">
      <c r="A6" s="68">
        <v>1.0</v>
      </c>
      <c r="B6" s="27" t="s">
        <v>1555</v>
      </c>
      <c r="C6" s="20" t="s">
        <v>1671</v>
      </c>
      <c r="D6" s="27" t="s">
        <v>1673</v>
      </c>
      <c r="E6" s="22" t="s">
        <v>1675</v>
      </c>
      <c r="F6" s="23" t="s">
        <v>1679</v>
      </c>
      <c r="G6" s="23" t="s">
        <v>1681</v>
      </c>
      <c r="H6" s="18" t="s">
        <v>1682</v>
      </c>
      <c r="I6" s="174" t="s">
        <v>1683</v>
      </c>
      <c r="J6" s="18" t="s">
        <v>1684</v>
      </c>
      <c r="K6" s="18" t="s">
        <v>1687</v>
      </c>
      <c r="L6" s="174">
        <v>45737.0</v>
      </c>
      <c r="M6" s="174">
        <v>46285.0</v>
      </c>
      <c r="N6" s="24">
        <v>127610.0</v>
      </c>
      <c r="O6" s="16" t="s">
        <v>105</v>
      </c>
      <c r="P6" s="24">
        <v>5000.0</v>
      </c>
      <c r="Q6" s="24">
        <v>60327.0</v>
      </c>
      <c r="R6" s="24">
        <v>24123.0</v>
      </c>
      <c r="S6" s="24">
        <v>38160.0</v>
      </c>
      <c r="T6" s="16" t="s">
        <v>106</v>
      </c>
    </row>
    <row r="7" ht="324.75" customHeight="1">
      <c r="A7" s="68">
        <v>2.0</v>
      </c>
      <c r="B7" s="27" t="s">
        <v>1580</v>
      </c>
      <c r="C7" s="20" t="s">
        <v>1671</v>
      </c>
      <c r="D7" s="27" t="s">
        <v>1688</v>
      </c>
      <c r="E7" s="22" t="s">
        <v>1689</v>
      </c>
      <c r="F7" s="23" t="s">
        <v>1690</v>
      </c>
      <c r="G7" s="23" t="s">
        <v>1691</v>
      </c>
      <c r="H7" s="18" t="s">
        <v>1692</v>
      </c>
      <c r="I7" s="174" t="s">
        <v>1693</v>
      </c>
      <c r="J7" s="18" t="s">
        <v>1695</v>
      </c>
      <c r="K7" s="18" t="s">
        <v>1697</v>
      </c>
      <c r="L7" s="174">
        <v>45737.0</v>
      </c>
      <c r="M7" s="174">
        <v>46285.0</v>
      </c>
      <c r="N7" s="24">
        <v>250000.0</v>
      </c>
      <c r="O7" s="16" t="s">
        <v>105</v>
      </c>
      <c r="P7" s="24">
        <v>87604.0</v>
      </c>
      <c r="Q7" s="24">
        <v>9045.0</v>
      </c>
      <c r="R7" s="24">
        <v>112356.0</v>
      </c>
      <c r="S7" s="24">
        <v>40995.0</v>
      </c>
      <c r="T7" s="16" t="s">
        <v>106</v>
      </c>
    </row>
    <row r="8" ht="290.25" customHeight="1">
      <c r="A8" s="68">
        <v>3.0</v>
      </c>
      <c r="B8" s="27" t="s">
        <v>1604</v>
      </c>
      <c r="C8" s="20" t="s">
        <v>1671</v>
      </c>
      <c r="D8" s="27" t="s">
        <v>1705</v>
      </c>
      <c r="E8" s="22" t="s">
        <v>1707</v>
      </c>
      <c r="F8" s="23" t="s">
        <v>1709</v>
      </c>
      <c r="G8" s="23" t="s">
        <v>1711</v>
      </c>
      <c r="H8" s="18" t="s">
        <v>1712</v>
      </c>
      <c r="I8" s="174" t="s">
        <v>1714</v>
      </c>
      <c r="J8" s="18" t="s">
        <v>1716</v>
      </c>
      <c r="K8" s="18" t="s">
        <v>1717</v>
      </c>
      <c r="L8" s="174">
        <v>45737.0</v>
      </c>
      <c r="M8" s="174">
        <v>46285.0</v>
      </c>
      <c r="N8" s="24">
        <v>250000.0</v>
      </c>
      <c r="O8" s="16" t="s">
        <v>105</v>
      </c>
      <c r="P8" s="24">
        <v>21000.0</v>
      </c>
      <c r="Q8" s="24">
        <v>101680.0</v>
      </c>
      <c r="R8" s="24">
        <v>72000.0</v>
      </c>
      <c r="S8" s="24">
        <v>55320.0</v>
      </c>
      <c r="T8" s="16" t="s">
        <v>106</v>
      </c>
    </row>
    <row r="9" ht="290.25" customHeight="1">
      <c r="A9" s="68">
        <v>4.0</v>
      </c>
      <c r="B9" s="27" t="s">
        <v>1623</v>
      </c>
      <c r="C9" s="20" t="s">
        <v>1671</v>
      </c>
      <c r="D9" s="27" t="s">
        <v>1720</v>
      </c>
      <c r="E9" s="22" t="s">
        <v>1722</v>
      </c>
      <c r="F9" s="23" t="s">
        <v>1724</v>
      </c>
      <c r="G9" s="23" t="s">
        <v>1725</v>
      </c>
      <c r="H9" s="18" t="s">
        <v>1726</v>
      </c>
      <c r="I9" s="174" t="s">
        <v>1714</v>
      </c>
      <c r="J9" s="18" t="s">
        <v>1727</v>
      </c>
      <c r="K9" s="18" t="s">
        <v>1728</v>
      </c>
      <c r="L9" s="174">
        <v>45737.0</v>
      </c>
      <c r="M9" s="174">
        <v>46285.0</v>
      </c>
      <c r="N9" s="24">
        <v>250000.0</v>
      </c>
      <c r="O9" s="16" t="s">
        <v>105</v>
      </c>
      <c r="P9" s="24">
        <v>88400.0</v>
      </c>
      <c r="Q9" s="24">
        <v>37860.0</v>
      </c>
      <c r="R9" s="24">
        <v>92040.0</v>
      </c>
      <c r="S9" s="24">
        <v>31700.0</v>
      </c>
      <c r="T9" s="16" t="s">
        <v>106</v>
      </c>
    </row>
    <row r="10" ht="387.75" customHeight="1">
      <c r="A10" s="68">
        <v>5.0</v>
      </c>
      <c r="B10" s="27" t="s">
        <v>1647</v>
      </c>
      <c r="C10" s="20" t="s">
        <v>1671</v>
      </c>
      <c r="D10" s="27" t="s">
        <v>1729</v>
      </c>
      <c r="E10" s="22" t="s">
        <v>1730</v>
      </c>
      <c r="F10" s="23" t="s">
        <v>1731</v>
      </c>
      <c r="G10" s="23" t="s">
        <v>1733</v>
      </c>
      <c r="H10" s="18" t="s">
        <v>1734</v>
      </c>
      <c r="I10" s="174" t="s">
        <v>1693</v>
      </c>
      <c r="J10" s="18" t="s">
        <v>1735</v>
      </c>
      <c r="K10" s="18" t="s">
        <v>1737</v>
      </c>
      <c r="L10" s="174">
        <v>45737.0</v>
      </c>
      <c r="M10" s="174">
        <v>46101.0</v>
      </c>
      <c r="N10" s="24">
        <v>80000.0</v>
      </c>
      <c r="O10" s="16" t="s">
        <v>105</v>
      </c>
      <c r="P10" s="24">
        <v>20000.0</v>
      </c>
      <c r="Q10" s="24">
        <v>1000.0</v>
      </c>
      <c r="R10" s="24">
        <v>35160.0</v>
      </c>
      <c r="S10" s="24">
        <v>23840.0</v>
      </c>
      <c r="T10" s="16" t="s">
        <v>106</v>
      </c>
    </row>
    <row r="11" ht="347.25" customHeight="1">
      <c r="A11" s="68">
        <v>6.0</v>
      </c>
      <c r="B11" s="27" t="s">
        <v>1662</v>
      </c>
      <c r="C11" s="20" t="s">
        <v>1671</v>
      </c>
      <c r="D11" s="27" t="s">
        <v>1739</v>
      </c>
      <c r="E11" s="22" t="s">
        <v>1740</v>
      </c>
      <c r="F11" s="23" t="s">
        <v>1741</v>
      </c>
      <c r="G11" s="23" t="s">
        <v>1742</v>
      </c>
      <c r="H11" s="18" t="s">
        <v>1743</v>
      </c>
      <c r="I11" s="174" t="s">
        <v>1693</v>
      </c>
      <c r="J11" s="18" t="s">
        <v>1744</v>
      </c>
      <c r="K11" s="18" t="s">
        <v>1745</v>
      </c>
      <c r="L11" s="174">
        <v>45737.0</v>
      </c>
      <c r="M11" s="174">
        <v>46285.0</v>
      </c>
      <c r="N11" s="24">
        <v>61345.5</v>
      </c>
      <c r="O11" s="16" t="s">
        <v>105</v>
      </c>
      <c r="P11" s="24">
        <v>12350.0</v>
      </c>
      <c r="Q11" s="24">
        <v>4086.5</v>
      </c>
      <c r="R11" s="24">
        <v>27589.0</v>
      </c>
      <c r="S11" s="24">
        <v>17320.0</v>
      </c>
      <c r="T11" s="16" t="s">
        <v>106</v>
      </c>
    </row>
    <row r="12" ht="290.25" customHeight="1">
      <c r="A12" s="68">
        <v>7.0</v>
      </c>
      <c r="B12" s="27" t="s">
        <v>1685</v>
      </c>
      <c r="C12" s="20" t="s">
        <v>1671</v>
      </c>
      <c r="D12" s="27" t="s">
        <v>1747</v>
      </c>
      <c r="E12" s="22" t="s">
        <v>1748</v>
      </c>
      <c r="F12" s="23" t="s">
        <v>1750</v>
      </c>
      <c r="G12" s="23" t="s">
        <v>1751</v>
      </c>
      <c r="H12" s="18" t="s">
        <v>1753</v>
      </c>
      <c r="I12" s="174" t="s">
        <v>1333</v>
      </c>
      <c r="J12" s="18" t="s">
        <v>1754</v>
      </c>
      <c r="K12" s="18" t="s">
        <v>1755</v>
      </c>
      <c r="L12" s="174">
        <v>45737.0</v>
      </c>
      <c r="M12" s="174">
        <v>46285.0</v>
      </c>
      <c r="N12" s="24">
        <v>150000.0</v>
      </c>
      <c r="O12" s="16" t="s">
        <v>105</v>
      </c>
      <c r="P12" s="24">
        <v>9150.0</v>
      </c>
      <c r="Q12" s="24">
        <v>47475.0</v>
      </c>
      <c r="R12" s="24">
        <v>67442.0</v>
      </c>
      <c r="S12" s="24">
        <v>25933.0</v>
      </c>
      <c r="T12" s="16" t="s">
        <v>106</v>
      </c>
    </row>
    <row r="13" ht="290.25" customHeight="1">
      <c r="A13" s="68">
        <v>8.0</v>
      </c>
      <c r="B13" s="27" t="s">
        <v>1718</v>
      </c>
      <c r="C13" s="20" t="s">
        <v>1671</v>
      </c>
      <c r="D13" s="27" t="s">
        <v>1756</v>
      </c>
      <c r="E13" s="22" t="s">
        <v>1757</v>
      </c>
      <c r="F13" s="23" t="s">
        <v>1758</v>
      </c>
      <c r="G13" s="23" t="s">
        <v>1759</v>
      </c>
      <c r="H13" s="18" t="s">
        <v>1760</v>
      </c>
      <c r="I13" s="174" t="s">
        <v>1693</v>
      </c>
      <c r="J13" s="18" t="s">
        <v>1762</v>
      </c>
      <c r="K13" s="18" t="s">
        <v>1763</v>
      </c>
      <c r="L13" s="174">
        <v>45737.0</v>
      </c>
      <c r="M13" s="174">
        <v>46101.0</v>
      </c>
      <c r="N13" s="24">
        <v>33583.0</v>
      </c>
      <c r="O13" s="16" t="s">
        <v>105</v>
      </c>
      <c r="P13" s="24">
        <v>6400.0</v>
      </c>
      <c r="Q13" s="24">
        <v>4803.0</v>
      </c>
      <c r="R13" s="24">
        <v>15000.0</v>
      </c>
      <c r="S13" s="24">
        <v>7380.0</v>
      </c>
      <c r="T13" s="16" t="s">
        <v>106</v>
      </c>
    </row>
    <row r="14" ht="381.75" customHeight="1">
      <c r="A14" s="68">
        <v>9.0</v>
      </c>
      <c r="B14" s="27" t="s">
        <v>1766</v>
      </c>
      <c r="C14" s="20" t="s">
        <v>1671</v>
      </c>
      <c r="D14" s="27" t="s">
        <v>1767</v>
      </c>
      <c r="E14" s="22" t="s">
        <v>1768</v>
      </c>
      <c r="F14" s="23" t="s">
        <v>1770</v>
      </c>
      <c r="G14" s="23" t="s">
        <v>1771</v>
      </c>
      <c r="H14" s="18" t="s">
        <v>1772</v>
      </c>
      <c r="I14" s="174" t="s">
        <v>1773</v>
      </c>
      <c r="J14" s="18" t="s">
        <v>1774</v>
      </c>
      <c r="K14" s="18" t="s">
        <v>1775</v>
      </c>
      <c r="L14" s="174">
        <v>45737.0</v>
      </c>
      <c r="M14" s="174">
        <v>46101.0</v>
      </c>
      <c r="N14" s="24">
        <v>65540.0</v>
      </c>
      <c r="O14" s="16" t="s">
        <v>105</v>
      </c>
      <c r="P14" s="24">
        <v>7500.0</v>
      </c>
      <c r="Q14" s="24">
        <v>12090.0</v>
      </c>
      <c r="R14" s="24">
        <v>28170.0</v>
      </c>
      <c r="S14" s="24">
        <v>17780.0</v>
      </c>
      <c r="T14" s="16" t="s">
        <v>106</v>
      </c>
    </row>
    <row r="15" ht="356.25" customHeight="1">
      <c r="A15" s="68">
        <v>10.0</v>
      </c>
      <c r="B15" s="27" t="s">
        <v>1777</v>
      </c>
      <c r="C15" s="20" t="s">
        <v>1671</v>
      </c>
      <c r="D15" s="27" t="s">
        <v>1778</v>
      </c>
      <c r="E15" s="22" t="s">
        <v>1779</v>
      </c>
      <c r="F15" s="23" t="s">
        <v>1780</v>
      </c>
      <c r="G15" s="23" t="s">
        <v>1781</v>
      </c>
      <c r="H15" s="18" t="s">
        <v>1782</v>
      </c>
      <c r="I15" s="174" t="s">
        <v>1714</v>
      </c>
      <c r="J15" s="18" t="s">
        <v>1783</v>
      </c>
      <c r="K15" s="18" t="s">
        <v>1784</v>
      </c>
      <c r="L15" s="174">
        <v>45737.0</v>
      </c>
      <c r="M15" s="174">
        <v>46101.0</v>
      </c>
      <c r="N15" s="24">
        <v>80000.0</v>
      </c>
      <c r="O15" s="16" t="s">
        <v>105</v>
      </c>
      <c r="P15" s="24">
        <v>10310.0</v>
      </c>
      <c r="Q15" s="24">
        <v>12442.0</v>
      </c>
      <c r="R15" s="24">
        <v>33800.0</v>
      </c>
      <c r="S15" s="24">
        <v>23448.0</v>
      </c>
      <c r="T15" s="16" t="s">
        <v>106</v>
      </c>
    </row>
    <row r="16">
      <c r="A16" s="35" t="s">
        <v>554</v>
      </c>
      <c r="B16" s="6"/>
      <c r="C16" s="6"/>
      <c r="D16" s="6"/>
      <c r="E16" s="6"/>
      <c r="F16" s="6"/>
      <c r="G16" s="6"/>
      <c r="H16" s="6"/>
      <c r="I16" s="6"/>
      <c r="J16" s="6"/>
      <c r="K16" s="6"/>
      <c r="L16" s="6"/>
      <c r="M16" s="6"/>
      <c r="N16" s="6"/>
      <c r="O16" s="6"/>
      <c r="P16" s="6"/>
      <c r="Q16" s="6"/>
      <c r="R16" s="6"/>
      <c r="S16" s="6"/>
      <c r="T16" s="106"/>
    </row>
    <row r="17" ht="360.75" customHeight="1">
      <c r="A17" s="32">
        <v>11.0</v>
      </c>
      <c r="B17" s="27" t="s">
        <v>1787</v>
      </c>
      <c r="C17" s="20" t="s">
        <v>1305</v>
      </c>
      <c r="D17" s="27" t="s">
        <v>1788</v>
      </c>
      <c r="E17" s="17" t="s">
        <v>1311</v>
      </c>
      <c r="F17" s="25" t="s">
        <v>1792</v>
      </c>
      <c r="G17" s="39" t="s">
        <v>1794</v>
      </c>
      <c r="H17" s="18" t="s">
        <v>1304</v>
      </c>
      <c r="I17" s="16" t="s">
        <v>1307</v>
      </c>
      <c r="J17" s="39" t="s">
        <v>1309</v>
      </c>
      <c r="K17" s="18" t="s">
        <v>1310</v>
      </c>
      <c r="L17" s="189">
        <v>45455.0</v>
      </c>
      <c r="M17" s="189">
        <v>46002.0</v>
      </c>
      <c r="N17" s="190">
        <v>98900.0</v>
      </c>
      <c r="O17" s="16" t="s">
        <v>1306</v>
      </c>
      <c r="P17" s="24">
        <v>35528.0</v>
      </c>
      <c r="Q17" s="24">
        <v>18512.0</v>
      </c>
      <c r="R17" s="24">
        <f>5970+8990.91</f>
        <v>14960.91</v>
      </c>
      <c r="S17" s="24">
        <v>29899.09</v>
      </c>
      <c r="T17" s="16" t="s">
        <v>106</v>
      </c>
    </row>
    <row r="18" ht="214.5" customHeight="1">
      <c r="A18" s="32">
        <v>12.0</v>
      </c>
      <c r="B18" s="27" t="s">
        <v>1799</v>
      </c>
      <c r="C18" s="20" t="s">
        <v>1800</v>
      </c>
      <c r="D18" s="20"/>
      <c r="E18" s="17" t="s">
        <v>987</v>
      </c>
      <c r="F18" s="25" t="s">
        <v>1805</v>
      </c>
      <c r="G18" s="39" t="s">
        <v>1806</v>
      </c>
      <c r="H18" s="18" t="s">
        <v>1323</v>
      </c>
      <c r="I18" s="16" t="s">
        <v>1325</v>
      </c>
      <c r="J18" s="39" t="s">
        <v>1326</v>
      </c>
      <c r="K18" s="18" t="s">
        <v>1327</v>
      </c>
      <c r="L18" s="189">
        <v>45175.0</v>
      </c>
      <c r="M18" s="74" t="s">
        <v>1810</v>
      </c>
      <c r="N18" s="190">
        <v>110000.0</v>
      </c>
      <c r="O18" s="16" t="s">
        <v>105</v>
      </c>
      <c r="P18" s="24">
        <v>40506.0</v>
      </c>
      <c r="Q18" s="24">
        <v>24694.0</v>
      </c>
      <c r="R18" s="24">
        <f>10000+10000</f>
        <v>20000</v>
      </c>
      <c r="S18" s="24">
        <v>24800.0</v>
      </c>
      <c r="T18" s="16" t="s">
        <v>106</v>
      </c>
    </row>
    <row r="19" ht="135.0" customHeight="1">
      <c r="A19" s="32">
        <v>13.0</v>
      </c>
      <c r="B19" s="27" t="s">
        <v>1812</v>
      </c>
      <c r="C19" s="20" t="s">
        <v>1813</v>
      </c>
      <c r="D19" s="20"/>
      <c r="E19" s="17" t="s">
        <v>721</v>
      </c>
      <c r="F19" s="25" t="s">
        <v>1814</v>
      </c>
      <c r="G19" s="39"/>
      <c r="H19" s="18" t="s">
        <v>1332</v>
      </c>
      <c r="I19" s="16" t="s">
        <v>1333</v>
      </c>
      <c r="J19" s="39" t="s">
        <v>1335</v>
      </c>
      <c r="K19" s="18" t="s">
        <v>1336</v>
      </c>
      <c r="L19" s="189">
        <v>45175.0</v>
      </c>
      <c r="M19" s="74" t="s">
        <v>1810</v>
      </c>
      <c r="N19" s="190">
        <v>110000.0</v>
      </c>
      <c r="O19" s="16" t="s">
        <v>105</v>
      </c>
      <c r="P19" s="24">
        <v>24050.0</v>
      </c>
      <c r="Q19" s="24">
        <v>36480.0</v>
      </c>
      <c r="R19" s="24">
        <f>26070+10000</f>
        <v>36070</v>
      </c>
      <c r="S19" s="24">
        <v>13400.0</v>
      </c>
      <c r="T19" s="16" t="s">
        <v>106</v>
      </c>
    </row>
    <row r="20" ht="138.75" customHeight="1">
      <c r="A20" s="32">
        <v>14.0</v>
      </c>
      <c r="B20" s="27" t="s">
        <v>1819</v>
      </c>
      <c r="C20" s="20" t="s">
        <v>1341</v>
      </c>
      <c r="D20" s="20"/>
      <c r="E20" s="17" t="s">
        <v>1346</v>
      </c>
      <c r="F20" s="25" t="s">
        <v>1822</v>
      </c>
      <c r="G20" s="39"/>
      <c r="H20" s="18" t="s">
        <v>1823</v>
      </c>
      <c r="I20" s="16" t="s">
        <v>1342</v>
      </c>
      <c r="J20" s="39" t="s">
        <v>1344</v>
      </c>
      <c r="K20" s="18" t="s">
        <v>1345</v>
      </c>
      <c r="L20" s="189">
        <v>45194.0</v>
      </c>
      <c r="M20" s="74" t="s">
        <v>1825</v>
      </c>
      <c r="N20" s="190">
        <v>44682.0</v>
      </c>
      <c r="O20" s="16" t="s">
        <v>105</v>
      </c>
      <c r="P20" s="24">
        <v>10000.0</v>
      </c>
      <c r="Q20" s="24">
        <v>620.0</v>
      </c>
      <c r="R20" s="24">
        <f>3500+4062</f>
        <v>7562</v>
      </c>
      <c r="S20" s="24">
        <v>26500.0</v>
      </c>
      <c r="T20" s="16" t="s">
        <v>1828</v>
      </c>
    </row>
    <row r="21" ht="261.0" customHeight="1">
      <c r="A21" s="32">
        <v>15.0</v>
      </c>
      <c r="B21" s="27" t="s">
        <v>1829</v>
      </c>
      <c r="C21" s="20" t="s">
        <v>1830</v>
      </c>
      <c r="D21" s="20"/>
      <c r="E21" s="17" t="s">
        <v>1354</v>
      </c>
      <c r="F21" s="25" t="s">
        <v>1831</v>
      </c>
      <c r="G21" s="39" t="s">
        <v>1832</v>
      </c>
      <c r="H21" s="18" t="s">
        <v>1351</v>
      </c>
      <c r="I21" s="16" t="s">
        <v>1287</v>
      </c>
      <c r="J21" s="39" t="s">
        <v>1352</v>
      </c>
      <c r="K21" s="18" t="s">
        <v>1833</v>
      </c>
      <c r="L21" s="189">
        <v>45194.0</v>
      </c>
      <c r="M21" s="74" t="s">
        <v>1834</v>
      </c>
      <c r="N21" s="190">
        <v>100000.0</v>
      </c>
      <c r="O21" s="16" t="s">
        <v>105</v>
      </c>
      <c r="P21" s="24">
        <v>31000.0</v>
      </c>
      <c r="Q21" s="24">
        <v>4419.82</v>
      </c>
      <c r="R21" s="24">
        <f>15671.27+9090.91</f>
        <v>24762.18</v>
      </c>
      <c r="S21" s="24">
        <v>39818.0</v>
      </c>
      <c r="T21" s="16" t="s">
        <v>106</v>
      </c>
    </row>
    <row r="22" ht="179.25" customHeight="1">
      <c r="A22" s="32">
        <v>16.0</v>
      </c>
      <c r="B22" s="27" t="s">
        <v>1837</v>
      </c>
      <c r="C22" s="20" t="s">
        <v>1341</v>
      </c>
      <c r="D22" s="20"/>
      <c r="E22" s="17" t="s">
        <v>323</v>
      </c>
      <c r="F22" s="25" t="s">
        <v>1841</v>
      </c>
      <c r="G22" s="39"/>
      <c r="H22" s="18" t="s">
        <v>1842</v>
      </c>
      <c r="I22" s="16" t="s">
        <v>1366</v>
      </c>
      <c r="J22" s="39" t="s">
        <v>1367</v>
      </c>
      <c r="K22" s="18" t="s">
        <v>1369</v>
      </c>
      <c r="L22" s="189">
        <v>45194.0</v>
      </c>
      <c r="M22" s="74" t="s">
        <v>1825</v>
      </c>
      <c r="N22" s="190">
        <v>38867.87</v>
      </c>
      <c r="O22" s="16" t="s">
        <v>105</v>
      </c>
      <c r="P22" s="24">
        <v>0.0</v>
      </c>
      <c r="Q22" s="24">
        <v>1164.43</v>
      </c>
      <c r="R22" s="24">
        <f>2000+3533.44</f>
        <v>5533.44</v>
      </c>
      <c r="S22" s="24">
        <v>32170.0</v>
      </c>
      <c r="T22" s="16" t="s">
        <v>1828</v>
      </c>
    </row>
    <row r="23" ht="99.0" customHeight="1">
      <c r="A23" s="32">
        <v>17.0</v>
      </c>
      <c r="B23" s="27" t="s">
        <v>1847</v>
      </c>
      <c r="C23" s="20" t="s">
        <v>1848</v>
      </c>
      <c r="D23" s="20"/>
      <c r="E23" s="17" t="s">
        <v>1386</v>
      </c>
      <c r="F23" s="25" t="s">
        <v>1849</v>
      </c>
      <c r="G23" s="39" t="s">
        <v>1850</v>
      </c>
      <c r="H23" s="18" t="s">
        <v>1381</v>
      </c>
      <c r="I23" s="16" t="s">
        <v>1383</v>
      </c>
      <c r="J23" s="39" t="s">
        <v>1384</v>
      </c>
      <c r="K23" s="18" t="s">
        <v>1385</v>
      </c>
      <c r="L23" s="189">
        <v>45194.0</v>
      </c>
      <c r="M23" s="74" t="s">
        <v>1834</v>
      </c>
      <c r="N23" s="190">
        <v>51727.5</v>
      </c>
      <c r="O23" s="16" t="s">
        <v>105</v>
      </c>
      <c r="P23" s="24">
        <v>16200.0</v>
      </c>
      <c r="Q23" s="24">
        <v>2530.0</v>
      </c>
      <c r="R23" s="24">
        <f>3000+4702.5</f>
        <v>7702.5</v>
      </c>
      <c r="S23" s="24">
        <v>25295.0</v>
      </c>
      <c r="T23" s="16" t="s">
        <v>106</v>
      </c>
    </row>
    <row r="24" ht="408.75" customHeight="1">
      <c r="A24" s="32">
        <v>18.0</v>
      </c>
      <c r="B24" s="27" t="s">
        <v>1853</v>
      </c>
      <c r="C24" s="20" t="s">
        <v>1393</v>
      </c>
      <c r="D24" s="20"/>
      <c r="E24" s="17" t="s">
        <v>1399</v>
      </c>
      <c r="F24" s="25" t="s">
        <v>1857</v>
      </c>
      <c r="G24" s="39" t="s">
        <v>1859</v>
      </c>
      <c r="H24" s="18" t="s">
        <v>1861</v>
      </c>
      <c r="I24" s="16" t="s">
        <v>1027</v>
      </c>
      <c r="J24" s="39" t="s">
        <v>1396</v>
      </c>
      <c r="K24" s="18" t="s">
        <v>1398</v>
      </c>
      <c r="L24" s="189">
        <v>44916.0</v>
      </c>
      <c r="M24" s="74" t="s">
        <v>1863</v>
      </c>
      <c r="N24" s="190">
        <v>43231.65</v>
      </c>
      <c r="O24" s="16" t="s">
        <v>105</v>
      </c>
      <c r="P24" s="24">
        <v>0.0</v>
      </c>
      <c r="Q24" s="24">
        <v>701.5</v>
      </c>
      <c r="R24" s="24">
        <f>15000+3930.15</f>
        <v>18930.15</v>
      </c>
      <c r="S24" s="24">
        <v>23600.0</v>
      </c>
      <c r="T24" s="16" t="s">
        <v>1828</v>
      </c>
    </row>
    <row r="25" ht="204.0" customHeight="1">
      <c r="A25" s="32">
        <v>19.0</v>
      </c>
      <c r="B25" s="27" t="s">
        <v>1867</v>
      </c>
      <c r="C25" s="20" t="s">
        <v>1407</v>
      </c>
      <c r="D25" s="20"/>
      <c r="E25" s="17" t="s">
        <v>1412</v>
      </c>
      <c r="F25" s="25" t="s">
        <v>1413</v>
      </c>
      <c r="G25" s="39" t="s">
        <v>1870</v>
      </c>
      <c r="H25" s="90" t="s">
        <v>1406</v>
      </c>
      <c r="I25" s="16" t="s">
        <v>1072</v>
      </c>
      <c r="J25" s="18" t="s">
        <v>1409</v>
      </c>
      <c r="K25" s="18" t="s">
        <v>1410</v>
      </c>
      <c r="L25" s="189">
        <v>44916.0</v>
      </c>
      <c r="M25" s="74" t="s">
        <v>1872</v>
      </c>
      <c r="N25" s="193">
        <v>110000.0</v>
      </c>
      <c r="O25" s="16" t="s">
        <v>105</v>
      </c>
      <c r="P25" s="24">
        <v>0.0</v>
      </c>
      <c r="Q25" s="24">
        <v>60200.0</v>
      </c>
      <c r="R25" s="24">
        <f>24000+10000</f>
        <v>34000</v>
      </c>
      <c r="S25" s="24">
        <v>15800.0</v>
      </c>
      <c r="T25" s="16" t="s">
        <v>1828</v>
      </c>
    </row>
    <row r="26" ht="171.0" customHeight="1">
      <c r="A26" s="32">
        <v>20.0</v>
      </c>
      <c r="B26" s="27" t="s">
        <v>1882</v>
      </c>
      <c r="C26" s="20" t="s">
        <v>1427</v>
      </c>
      <c r="D26" s="20"/>
      <c r="E26" s="17" t="s">
        <v>1076</v>
      </c>
      <c r="F26" s="25" t="s">
        <v>1884</v>
      </c>
      <c r="G26" s="39" t="s">
        <v>1886</v>
      </c>
      <c r="H26" s="90" t="s">
        <v>1425</v>
      </c>
      <c r="I26" s="20" t="s">
        <v>1072</v>
      </c>
      <c r="J26" s="18" t="s">
        <v>1430</v>
      </c>
      <c r="K26" s="18" t="s">
        <v>1431</v>
      </c>
      <c r="L26" s="189">
        <v>44806.0</v>
      </c>
      <c r="M26" s="74" t="s">
        <v>1890</v>
      </c>
      <c r="N26" s="193">
        <v>110000.0</v>
      </c>
      <c r="O26" s="16" t="s">
        <v>105</v>
      </c>
      <c r="P26" s="24">
        <v>0.0</v>
      </c>
      <c r="Q26" s="24">
        <v>22260.0</v>
      </c>
      <c r="R26" s="24">
        <f>47400+10000</f>
        <v>57400</v>
      </c>
      <c r="S26" s="24">
        <v>30340.0</v>
      </c>
      <c r="T26" s="16" t="s">
        <v>1828</v>
      </c>
    </row>
    <row r="27" ht="235.5" customHeight="1">
      <c r="A27" s="32">
        <v>21.0</v>
      </c>
      <c r="B27" s="27" t="s">
        <v>1894</v>
      </c>
      <c r="C27" s="20" t="s">
        <v>1447</v>
      </c>
      <c r="D27" s="20"/>
      <c r="E27" s="17" t="s">
        <v>1451</v>
      </c>
      <c r="F27" s="25" t="s">
        <v>1895</v>
      </c>
      <c r="G27" s="39" t="s">
        <v>1896</v>
      </c>
      <c r="H27" s="18" t="s">
        <v>1446</v>
      </c>
      <c r="I27" s="20" t="s">
        <v>1072</v>
      </c>
      <c r="J27" s="18" t="s">
        <v>1449</v>
      </c>
      <c r="K27" s="18" t="s">
        <v>1450</v>
      </c>
      <c r="L27" s="189">
        <v>44806.0</v>
      </c>
      <c r="M27" s="74" t="s">
        <v>1897</v>
      </c>
      <c r="N27" s="193">
        <v>110000.0</v>
      </c>
      <c r="O27" s="16" t="s">
        <v>105</v>
      </c>
      <c r="P27" s="24">
        <v>0.0</v>
      </c>
      <c r="Q27" s="24">
        <v>32930.0</v>
      </c>
      <c r="R27" s="24">
        <f>32870+10000</f>
        <v>42870</v>
      </c>
      <c r="S27" s="24">
        <v>34200.0</v>
      </c>
      <c r="T27" s="16" t="s">
        <v>1828</v>
      </c>
    </row>
    <row r="28" ht="314.25" customHeight="1">
      <c r="A28" s="32">
        <v>22.0</v>
      </c>
      <c r="B28" s="27" t="s">
        <v>1902</v>
      </c>
      <c r="C28" s="20" t="s">
        <v>1463</v>
      </c>
      <c r="D28" s="20"/>
      <c r="E28" s="17" t="s">
        <v>596</v>
      </c>
      <c r="F28" s="25" t="s">
        <v>1904</v>
      </c>
      <c r="G28" s="39" t="s">
        <v>1905</v>
      </c>
      <c r="H28" s="18" t="s">
        <v>1906</v>
      </c>
      <c r="I28" s="20" t="s">
        <v>1465</v>
      </c>
      <c r="J28" s="18" t="s">
        <v>1468</v>
      </c>
      <c r="K28" s="18" t="s">
        <v>1910</v>
      </c>
      <c r="L28" s="189">
        <v>44806.0</v>
      </c>
      <c r="M28" s="74" t="s">
        <v>1897</v>
      </c>
      <c r="N28" s="193">
        <v>77694.82</v>
      </c>
      <c r="O28" s="16" t="s">
        <v>105</v>
      </c>
      <c r="P28" s="24">
        <v>0.0</v>
      </c>
      <c r="Q28" s="24">
        <v>16031.65</v>
      </c>
      <c r="R28" s="24">
        <f>49700+7063.17</f>
        <v>56763.17</v>
      </c>
      <c r="S28" s="24">
        <v>4900.0</v>
      </c>
      <c r="T28" s="16" t="s">
        <v>1828</v>
      </c>
    </row>
    <row r="29" ht="115.5" customHeight="1">
      <c r="A29" s="32">
        <v>23.0</v>
      </c>
      <c r="B29" s="27" t="s">
        <v>1913</v>
      </c>
      <c r="C29" s="20" t="s">
        <v>1475</v>
      </c>
      <c r="D29" s="20"/>
      <c r="E29" s="17" t="s">
        <v>1479</v>
      </c>
      <c r="F29" s="25" t="s">
        <v>1914</v>
      </c>
      <c r="G29" s="39"/>
      <c r="H29" s="18" t="s">
        <v>1915</v>
      </c>
      <c r="I29" s="20" t="s">
        <v>1476</v>
      </c>
      <c r="J29" s="18" t="s">
        <v>1477</v>
      </c>
      <c r="K29" s="18" t="s">
        <v>1478</v>
      </c>
      <c r="L29" s="189">
        <v>44806.0</v>
      </c>
      <c r="M29" s="74" t="s">
        <v>1897</v>
      </c>
      <c r="N29" s="193">
        <v>36256.0</v>
      </c>
      <c r="O29" s="16" t="s">
        <v>105</v>
      </c>
      <c r="P29" s="24">
        <v>9650.0</v>
      </c>
      <c r="Q29" s="24">
        <v>640.0</v>
      </c>
      <c r="R29" s="24">
        <f>16020+3296</f>
        <v>19316</v>
      </c>
      <c r="S29" s="24">
        <v>6650.0</v>
      </c>
      <c r="T29" s="16" t="s">
        <v>1918</v>
      </c>
    </row>
    <row r="30" ht="195.75" customHeight="1">
      <c r="A30" s="32">
        <v>24.0</v>
      </c>
      <c r="B30" s="27" t="s">
        <v>1919</v>
      </c>
      <c r="C30" s="20" t="s">
        <v>1484</v>
      </c>
      <c r="D30" s="20"/>
      <c r="E30" s="17" t="s">
        <v>977</v>
      </c>
      <c r="F30" s="25" t="s">
        <v>1923</v>
      </c>
      <c r="G30" s="39" t="s">
        <v>1924</v>
      </c>
      <c r="H30" s="90" t="s">
        <v>1926</v>
      </c>
      <c r="I30" s="20" t="s">
        <v>1072</v>
      </c>
      <c r="J30" s="18" t="s">
        <v>1485</v>
      </c>
      <c r="K30" s="18" t="s">
        <v>1486</v>
      </c>
      <c r="L30" s="189">
        <v>44806.0</v>
      </c>
      <c r="M30" s="74" t="s">
        <v>1897</v>
      </c>
      <c r="N30" s="193">
        <v>110000.0</v>
      </c>
      <c r="O30" s="16" t="s">
        <v>105</v>
      </c>
      <c r="P30" s="24">
        <v>11586.91</v>
      </c>
      <c r="Q30" s="24">
        <v>30223.09</v>
      </c>
      <c r="R30" s="24">
        <f>14180+10000</f>
        <v>24180</v>
      </c>
      <c r="S30" s="24">
        <v>44010.0</v>
      </c>
      <c r="T30" s="16" t="s">
        <v>1828</v>
      </c>
    </row>
    <row r="31" ht="125.25" customHeight="1">
      <c r="A31" s="32">
        <v>25.0</v>
      </c>
      <c r="B31" s="27" t="s">
        <v>1933</v>
      </c>
      <c r="C31" s="20" t="s">
        <v>1493</v>
      </c>
      <c r="D31" s="20"/>
      <c r="E31" s="17" t="s">
        <v>1934</v>
      </c>
      <c r="F31" s="25" t="s">
        <v>1936</v>
      </c>
      <c r="G31" s="39" t="s">
        <v>1937</v>
      </c>
      <c r="H31" s="90" t="s">
        <v>1492</v>
      </c>
      <c r="I31" s="16" t="s">
        <v>1494</v>
      </c>
      <c r="J31" s="18" t="s">
        <v>1496</v>
      </c>
      <c r="K31" s="18" t="s">
        <v>1497</v>
      </c>
      <c r="L31" s="203">
        <v>44573.0</v>
      </c>
      <c r="M31" s="17" t="s">
        <v>1938</v>
      </c>
      <c r="N31" s="193">
        <v>19999.98</v>
      </c>
      <c r="O31" s="16" t="s">
        <v>105</v>
      </c>
      <c r="P31" s="24">
        <v>0.0</v>
      </c>
      <c r="Q31" s="24">
        <v>12171.8</v>
      </c>
      <c r="R31" s="24">
        <f>3560+1818.18</f>
        <v>5378.18</v>
      </c>
      <c r="S31" s="24">
        <v>2450.0</v>
      </c>
      <c r="T31" s="16" t="s">
        <v>1828</v>
      </c>
    </row>
    <row r="32" ht="187.5" customHeight="1">
      <c r="A32" s="32">
        <v>26.0</v>
      </c>
      <c r="B32" s="27" t="s">
        <v>1940</v>
      </c>
      <c r="C32" s="20" t="s">
        <v>1941</v>
      </c>
      <c r="D32" s="20"/>
      <c r="E32" s="17" t="s">
        <v>1942</v>
      </c>
      <c r="F32" s="25" t="s">
        <v>1943</v>
      </c>
      <c r="G32" s="39"/>
      <c r="H32" s="90" t="s">
        <v>1944</v>
      </c>
      <c r="I32" s="16" t="s">
        <v>1505</v>
      </c>
      <c r="J32" s="18" t="s">
        <v>1507</v>
      </c>
      <c r="K32" s="18" t="s">
        <v>1945</v>
      </c>
      <c r="L32" s="203">
        <v>44573.0</v>
      </c>
      <c r="M32" s="17" t="s">
        <v>1946</v>
      </c>
      <c r="N32" s="193">
        <v>29997.0</v>
      </c>
      <c r="O32" s="16" t="s">
        <v>105</v>
      </c>
      <c r="P32" s="24">
        <v>100.0</v>
      </c>
      <c r="Q32" s="24">
        <v>9859.0</v>
      </c>
      <c r="R32" s="24">
        <f>3945+2727</f>
        <v>6672</v>
      </c>
      <c r="S32" s="24">
        <v>13366.0</v>
      </c>
      <c r="T32" s="16" t="s">
        <v>106</v>
      </c>
    </row>
    <row r="33" ht="15.75" customHeight="1">
      <c r="A33" s="35" t="s">
        <v>1515</v>
      </c>
      <c r="B33" s="6"/>
      <c r="C33" s="6"/>
      <c r="D33" s="6"/>
      <c r="E33" s="6"/>
      <c r="F33" s="6"/>
      <c r="G33" s="6"/>
      <c r="H33" s="6"/>
      <c r="I33" s="6"/>
      <c r="J33" s="6"/>
      <c r="K33" s="6"/>
      <c r="L33" s="6"/>
      <c r="M33" s="6"/>
      <c r="N33" s="6"/>
      <c r="O33" s="6"/>
      <c r="P33" s="6"/>
      <c r="Q33" s="6"/>
      <c r="R33" s="6"/>
      <c r="S33" s="6"/>
      <c r="T33" s="106"/>
    </row>
    <row r="34" ht="242.25" customHeight="1">
      <c r="A34" s="32">
        <v>27.0</v>
      </c>
      <c r="B34" s="27" t="s">
        <v>1955</v>
      </c>
      <c r="C34" s="20" t="s">
        <v>1523</v>
      </c>
      <c r="D34" s="27" t="s">
        <v>1956</v>
      </c>
      <c r="E34" s="22" t="s">
        <v>1529</v>
      </c>
      <c r="F34" s="25" t="s">
        <v>1957</v>
      </c>
      <c r="G34" s="39"/>
      <c r="H34" s="18" t="s">
        <v>1522</v>
      </c>
      <c r="I34" s="16" t="s">
        <v>1524</v>
      </c>
      <c r="J34" s="39" t="s">
        <v>1526</v>
      </c>
      <c r="K34" s="18" t="s">
        <v>1528</v>
      </c>
      <c r="L34" s="189">
        <v>45455.0</v>
      </c>
      <c r="M34" s="189">
        <v>45819.0</v>
      </c>
      <c r="N34" s="193">
        <v>40000.0</v>
      </c>
      <c r="O34" s="16" t="s">
        <v>1306</v>
      </c>
      <c r="P34" s="215">
        <v>2640.0</v>
      </c>
      <c r="Q34" s="215">
        <v>6722.0</v>
      </c>
      <c r="R34" s="217">
        <f>5741+3636.36</f>
        <v>9377.36</v>
      </c>
      <c r="S34" s="40">
        <v>21260.64</v>
      </c>
      <c r="T34" s="16" t="s">
        <v>106</v>
      </c>
    </row>
    <row r="35" ht="183.75" customHeight="1">
      <c r="A35" s="32">
        <v>28.0</v>
      </c>
      <c r="B35" s="27" t="s">
        <v>1963</v>
      </c>
      <c r="C35" s="20" t="s">
        <v>1523</v>
      </c>
      <c r="D35" s="27" t="s">
        <v>1964</v>
      </c>
      <c r="E35" s="22" t="s">
        <v>1062</v>
      </c>
      <c r="F35" s="25" t="s">
        <v>1965</v>
      </c>
      <c r="G35" s="39" t="s">
        <v>1966</v>
      </c>
      <c r="H35" s="18" t="s">
        <v>1537</v>
      </c>
      <c r="I35" s="16" t="s">
        <v>1539</v>
      </c>
      <c r="J35" s="39" t="s">
        <v>1543</v>
      </c>
      <c r="K35" s="18" t="s">
        <v>1544</v>
      </c>
      <c r="L35" s="189">
        <v>45455.0</v>
      </c>
      <c r="M35" s="189">
        <v>45699.0</v>
      </c>
      <c r="N35" s="193">
        <v>40000.0</v>
      </c>
      <c r="O35" s="16" t="s">
        <v>1306</v>
      </c>
      <c r="P35" s="215">
        <v>11705.0</v>
      </c>
      <c r="Q35" s="215">
        <v>7389.0</v>
      </c>
      <c r="R35" s="217">
        <f>2970+3636.36</f>
        <v>6606.36</v>
      </c>
      <c r="S35" s="40">
        <v>14299.64</v>
      </c>
      <c r="T35" s="16" t="s">
        <v>106</v>
      </c>
    </row>
    <row r="36" ht="15.75" customHeight="1">
      <c r="A36" s="35" t="s">
        <v>1971</v>
      </c>
      <c r="B36" s="6"/>
      <c r="C36" s="6"/>
      <c r="D36" s="6"/>
      <c r="E36" s="6"/>
      <c r="F36" s="6"/>
      <c r="G36" s="6"/>
      <c r="H36" s="6"/>
      <c r="I36" s="6"/>
      <c r="J36" s="6"/>
      <c r="K36" s="6"/>
      <c r="L36" s="6"/>
      <c r="M36" s="6"/>
      <c r="N36" s="6"/>
      <c r="O36" s="6"/>
      <c r="P36" s="6"/>
      <c r="Q36" s="6"/>
      <c r="R36" s="6"/>
      <c r="S36" s="6"/>
      <c r="T36" s="106"/>
    </row>
    <row r="37" ht="196.5" customHeight="1">
      <c r="A37" s="32">
        <v>29.0</v>
      </c>
      <c r="B37" s="27" t="s">
        <v>1974</v>
      </c>
      <c r="C37" s="20" t="s">
        <v>1975</v>
      </c>
      <c r="D37" s="20"/>
      <c r="E37" s="17" t="s">
        <v>987</v>
      </c>
      <c r="F37" s="25" t="s">
        <v>1979</v>
      </c>
      <c r="G37" s="39" t="s">
        <v>1980</v>
      </c>
      <c r="H37" s="18" t="s">
        <v>1163</v>
      </c>
      <c r="I37" s="16" t="s">
        <v>1168</v>
      </c>
      <c r="J37" s="39" t="s">
        <v>1178</v>
      </c>
      <c r="K37" s="18" t="s">
        <v>1181</v>
      </c>
      <c r="L37" s="189">
        <v>45175.0</v>
      </c>
      <c r="M37" s="74" t="s">
        <v>1981</v>
      </c>
      <c r="N37" s="193">
        <v>110000.0</v>
      </c>
      <c r="O37" s="16" t="s">
        <v>105</v>
      </c>
      <c r="P37" s="215">
        <v>0.0</v>
      </c>
      <c r="Q37" s="193">
        <v>52280.0</v>
      </c>
      <c r="R37" s="217">
        <f>8620+10000</f>
        <v>18620</v>
      </c>
      <c r="S37" s="24">
        <v>39100.0</v>
      </c>
      <c r="T37" s="16" t="s">
        <v>106</v>
      </c>
    </row>
    <row r="38" ht="15.75" customHeight="1">
      <c r="A38" s="35" t="s">
        <v>1554</v>
      </c>
      <c r="B38" s="6"/>
      <c r="C38" s="6"/>
      <c r="D38" s="6"/>
      <c r="E38" s="6"/>
      <c r="F38" s="6"/>
      <c r="G38" s="6"/>
      <c r="H38" s="6"/>
      <c r="I38" s="6"/>
      <c r="J38" s="6"/>
      <c r="K38" s="6"/>
      <c r="L38" s="6"/>
      <c r="M38" s="6"/>
      <c r="N38" s="6"/>
      <c r="O38" s="6"/>
      <c r="P38" s="6"/>
      <c r="Q38" s="6"/>
      <c r="R38" s="6"/>
      <c r="S38" s="6"/>
      <c r="T38" s="106"/>
    </row>
    <row r="39" ht="171.75" customHeight="1">
      <c r="A39" s="32">
        <v>30.0</v>
      </c>
      <c r="B39" s="27" t="s">
        <v>1986</v>
      </c>
      <c r="C39" s="20" t="s">
        <v>1563</v>
      </c>
      <c r="D39" s="27" t="s">
        <v>1987</v>
      </c>
      <c r="E39" s="22" t="s">
        <v>1567</v>
      </c>
      <c r="F39" s="25" t="s">
        <v>1988</v>
      </c>
      <c r="G39" s="135" t="s">
        <v>1989</v>
      </c>
      <c r="H39" s="18" t="s">
        <v>1562</v>
      </c>
      <c r="I39" s="105" t="s">
        <v>90</v>
      </c>
      <c r="J39" s="39" t="s">
        <v>1565</v>
      </c>
      <c r="K39" s="18" t="s">
        <v>1566</v>
      </c>
      <c r="L39" s="189">
        <v>45455.0</v>
      </c>
      <c r="M39" s="218">
        <v>45658.0</v>
      </c>
      <c r="N39" s="193">
        <v>4915.0</v>
      </c>
      <c r="O39" s="16" t="s">
        <v>1245</v>
      </c>
      <c r="P39" s="215">
        <v>480.0</v>
      </c>
      <c r="Q39" s="193">
        <v>2565.0</v>
      </c>
      <c r="R39" s="217">
        <v>1660.0</v>
      </c>
      <c r="S39" s="193">
        <v>210.0</v>
      </c>
      <c r="T39" s="16" t="s">
        <v>1918</v>
      </c>
    </row>
    <row r="40" ht="15.75" customHeight="1">
      <c r="A40" s="35" t="s">
        <v>1579</v>
      </c>
      <c r="B40" s="6"/>
      <c r="C40" s="6"/>
      <c r="D40" s="6"/>
      <c r="E40" s="6"/>
      <c r="F40" s="6"/>
      <c r="G40" s="6"/>
      <c r="H40" s="6"/>
      <c r="I40" s="6"/>
      <c r="J40" s="6"/>
      <c r="K40" s="6"/>
      <c r="L40" s="6"/>
      <c r="M40" s="6"/>
      <c r="N40" s="6"/>
      <c r="O40" s="6"/>
      <c r="P40" s="6"/>
      <c r="Q40" s="6"/>
      <c r="R40" s="6"/>
      <c r="S40" s="6"/>
      <c r="T40" s="106"/>
    </row>
    <row r="41" ht="160.5" customHeight="1">
      <c r="A41" s="50">
        <v>31.0</v>
      </c>
      <c r="B41" s="27" t="s">
        <v>1997</v>
      </c>
      <c r="C41" s="20"/>
      <c r="D41" s="20" t="s">
        <v>1591</v>
      </c>
      <c r="E41" s="37" t="s">
        <v>2001</v>
      </c>
      <c r="F41" s="25" t="s">
        <v>1614</v>
      </c>
      <c r="G41" s="25" t="s">
        <v>2003</v>
      </c>
      <c r="H41" s="18" t="s">
        <v>1589</v>
      </c>
      <c r="I41" s="105" t="s">
        <v>1593</v>
      </c>
      <c r="J41" s="18" t="s">
        <v>1597</v>
      </c>
      <c r="K41" s="18" t="s">
        <v>1598</v>
      </c>
      <c r="L41" s="218">
        <v>44807.0</v>
      </c>
      <c r="M41" s="105" t="s">
        <v>2004</v>
      </c>
      <c r="N41" s="193">
        <v>99998.0</v>
      </c>
      <c r="O41" s="16" t="s">
        <v>1458</v>
      </c>
      <c r="P41" s="24">
        <v>0.0</v>
      </c>
      <c r="Q41" s="193">
        <v>28118.0</v>
      </c>
      <c r="R41" s="193">
        <v>70181.0</v>
      </c>
      <c r="S41" s="24">
        <v>1699.0</v>
      </c>
      <c r="T41" s="16" t="s">
        <v>1918</v>
      </c>
    </row>
    <row r="42" ht="216.0" customHeight="1">
      <c r="A42" s="50">
        <v>32.0</v>
      </c>
      <c r="B42" s="27" t="s">
        <v>2005</v>
      </c>
      <c r="C42" s="20"/>
      <c r="D42" s="20" t="s">
        <v>1607</v>
      </c>
      <c r="E42" s="37" t="s">
        <v>1311</v>
      </c>
      <c r="F42" s="25" t="s">
        <v>2006</v>
      </c>
      <c r="G42" s="25" t="s">
        <v>2007</v>
      </c>
      <c r="H42" s="18" t="s">
        <v>1606</v>
      </c>
      <c r="I42" s="105" t="s">
        <v>1608</v>
      </c>
      <c r="J42" s="18" t="s">
        <v>1610</v>
      </c>
      <c r="K42" s="18" t="s">
        <v>1611</v>
      </c>
      <c r="L42" s="218">
        <v>45128.0</v>
      </c>
      <c r="M42" s="105" t="s">
        <v>2010</v>
      </c>
      <c r="N42" s="193">
        <v>99975.0</v>
      </c>
      <c r="O42" s="16" t="s">
        <v>1458</v>
      </c>
      <c r="P42" s="215">
        <v>14500.0</v>
      </c>
      <c r="Q42" s="193">
        <v>2075.0</v>
      </c>
      <c r="R42" s="217">
        <v>75900.0</v>
      </c>
      <c r="S42" s="24">
        <v>7500.0</v>
      </c>
      <c r="T42" s="16" t="s">
        <v>1828</v>
      </c>
    </row>
    <row r="43" ht="15.75" customHeight="1">
      <c r="B43" s="170"/>
      <c r="C43" s="170"/>
      <c r="D43" s="170"/>
      <c r="E43" s="170"/>
      <c r="F43" s="170"/>
      <c r="G43" s="170"/>
      <c r="I43" s="170"/>
      <c r="J43" s="170"/>
      <c r="K43" s="170"/>
      <c r="L43" s="170"/>
      <c r="M43" s="170"/>
      <c r="N43" s="219"/>
      <c r="O43" s="170"/>
      <c r="P43" s="220">
        <f t="shared" ref="P43:S43" si="1">SUM(P6:P42)</f>
        <v>475659.91</v>
      </c>
      <c r="Q43" s="220">
        <f t="shared" si="1"/>
        <v>663394.79</v>
      </c>
      <c r="R43" s="220">
        <f t="shared" si="1"/>
        <v>1072125.25</v>
      </c>
      <c r="S43" s="220">
        <f t="shared" si="1"/>
        <v>733143.37</v>
      </c>
    </row>
    <row r="44" ht="15.75" customHeight="1">
      <c r="B44" s="170"/>
      <c r="C44" s="170"/>
      <c r="D44" s="170"/>
      <c r="E44" s="170"/>
      <c r="F44" s="170"/>
      <c r="G44" s="170"/>
      <c r="I44" s="170"/>
      <c r="J44" s="170"/>
      <c r="K44" s="170"/>
      <c r="L44" s="170"/>
      <c r="M44" s="170"/>
      <c r="N44" s="219"/>
      <c r="O44" s="170"/>
      <c r="P44" s="219"/>
      <c r="Q44" s="219"/>
      <c r="R44" s="171"/>
      <c r="S44" s="219"/>
    </row>
    <row r="45" ht="15.75" customHeight="1">
      <c r="B45" s="170"/>
      <c r="C45" s="170"/>
      <c r="D45" s="170"/>
      <c r="E45" s="170"/>
      <c r="F45" s="170"/>
      <c r="G45" s="170"/>
      <c r="I45" s="170"/>
      <c r="J45" s="170"/>
      <c r="K45" s="170"/>
      <c r="L45" s="170"/>
      <c r="M45" s="170"/>
      <c r="N45" s="219"/>
      <c r="O45" s="170"/>
      <c r="P45" s="219"/>
      <c r="Q45" s="219"/>
      <c r="R45" s="171"/>
      <c r="S45" s="219"/>
    </row>
    <row r="46" ht="15.75" customHeight="1">
      <c r="B46" s="170"/>
      <c r="C46" s="170"/>
      <c r="D46" s="170"/>
      <c r="E46" s="170"/>
      <c r="F46" s="170"/>
      <c r="G46" s="170"/>
      <c r="I46" s="170"/>
      <c r="J46" s="170"/>
      <c r="K46" s="170"/>
      <c r="L46" s="170"/>
      <c r="M46" s="170"/>
      <c r="N46" s="219"/>
      <c r="O46" s="170"/>
      <c r="P46" s="219"/>
      <c r="Q46" s="219"/>
      <c r="R46" s="171"/>
      <c r="S46" s="219"/>
    </row>
    <row r="47" ht="15.75" customHeight="1">
      <c r="B47" s="170"/>
      <c r="C47" s="170"/>
      <c r="D47" s="170"/>
      <c r="E47" s="170"/>
      <c r="F47" s="170"/>
      <c r="G47" s="170"/>
      <c r="I47" s="170"/>
      <c r="J47" s="170"/>
      <c r="K47" s="170"/>
      <c r="L47" s="170"/>
      <c r="M47" s="170"/>
      <c r="N47" s="219"/>
      <c r="O47" s="170"/>
      <c r="P47" s="219"/>
      <c r="Q47" s="219"/>
      <c r="R47" s="171"/>
      <c r="S47" s="219"/>
    </row>
    <row r="48" ht="15.75" customHeight="1">
      <c r="B48" s="170"/>
      <c r="C48" s="170"/>
      <c r="D48" s="170"/>
      <c r="E48" s="170"/>
      <c r="F48" s="170"/>
      <c r="G48" s="170"/>
      <c r="I48" s="170"/>
      <c r="J48" s="170"/>
      <c r="K48" s="170"/>
      <c r="L48" s="170"/>
      <c r="M48" s="170"/>
      <c r="N48" s="219"/>
      <c r="O48" s="170"/>
      <c r="P48" s="219"/>
      <c r="Q48" s="219"/>
      <c r="R48" s="171"/>
      <c r="S48" s="219"/>
    </row>
    <row r="49" ht="15.75" customHeight="1">
      <c r="B49" s="170"/>
      <c r="C49" s="170"/>
      <c r="D49" s="170"/>
      <c r="E49" s="170"/>
      <c r="F49" s="170"/>
      <c r="G49" s="170"/>
      <c r="I49" s="170"/>
      <c r="J49" s="170"/>
      <c r="K49" s="170"/>
      <c r="L49" s="170"/>
      <c r="M49" s="170"/>
      <c r="N49" s="219"/>
      <c r="O49" s="170"/>
      <c r="P49" s="219"/>
      <c r="Q49" s="219"/>
      <c r="R49" s="171"/>
      <c r="S49" s="219"/>
    </row>
    <row r="50" ht="15.75" customHeight="1">
      <c r="B50" s="170"/>
      <c r="C50" s="170"/>
      <c r="D50" s="170"/>
      <c r="E50" s="170"/>
      <c r="F50" s="170"/>
      <c r="G50" s="170"/>
      <c r="I50" s="170"/>
      <c r="J50" s="170"/>
      <c r="K50" s="170"/>
      <c r="L50" s="170"/>
      <c r="M50" s="170"/>
      <c r="N50" s="219"/>
      <c r="O50" s="170"/>
      <c r="P50" s="219"/>
      <c r="Q50" s="219"/>
      <c r="R50" s="171"/>
      <c r="S50" s="219"/>
    </row>
    <row r="51" ht="15.75" customHeight="1">
      <c r="B51" s="170"/>
      <c r="C51" s="170"/>
      <c r="D51" s="170"/>
      <c r="E51" s="170"/>
      <c r="F51" s="170"/>
      <c r="G51" s="170"/>
      <c r="I51" s="170"/>
      <c r="J51" s="170"/>
      <c r="K51" s="170"/>
      <c r="L51" s="170"/>
      <c r="M51" s="170"/>
      <c r="N51" s="219"/>
      <c r="O51" s="170"/>
      <c r="P51" s="219"/>
      <c r="Q51" s="219"/>
      <c r="R51" s="171"/>
      <c r="S51" s="219"/>
    </row>
    <row r="52" ht="15.75" customHeight="1">
      <c r="B52" s="170"/>
      <c r="C52" s="170"/>
      <c r="D52" s="170"/>
      <c r="E52" s="170"/>
      <c r="F52" s="170"/>
      <c r="G52" s="170"/>
      <c r="I52" s="170"/>
      <c r="J52" s="170"/>
      <c r="K52" s="170"/>
      <c r="L52" s="170"/>
      <c r="M52" s="170"/>
      <c r="N52" s="219"/>
      <c r="O52" s="170"/>
      <c r="P52" s="219"/>
      <c r="Q52" s="219"/>
      <c r="R52" s="171"/>
      <c r="S52" s="219"/>
    </row>
    <row r="53" ht="15.75" customHeight="1">
      <c r="B53" s="170"/>
      <c r="C53" s="170"/>
      <c r="D53" s="170"/>
      <c r="E53" s="170"/>
      <c r="F53" s="170"/>
      <c r="G53" s="170"/>
      <c r="I53" s="170"/>
      <c r="J53" s="170"/>
      <c r="K53" s="170"/>
      <c r="L53" s="170"/>
      <c r="M53" s="170"/>
      <c r="N53" s="219"/>
      <c r="O53" s="170"/>
      <c r="P53" s="219"/>
      <c r="Q53" s="219"/>
      <c r="R53" s="171"/>
      <c r="S53" s="219"/>
    </row>
    <row r="54" ht="15.75" customHeight="1">
      <c r="B54" s="170"/>
      <c r="C54" s="170"/>
      <c r="D54" s="170"/>
      <c r="E54" s="170"/>
      <c r="F54" s="170"/>
      <c r="G54" s="170"/>
      <c r="I54" s="170"/>
      <c r="J54" s="170"/>
      <c r="K54" s="170"/>
      <c r="L54" s="170"/>
      <c r="M54" s="170"/>
      <c r="N54" s="219"/>
      <c r="O54" s="170"/>
      <c r="P54" s="219"/>
      <c r="Q54" s="219"/>
      <c r="R54" s="171"/>
      <c r="S54" s="219"/>
    </row>
    <row r="55" ht="15.75" customHeight="1">
      <c r="B55" s="170"/>
      <c r="C55" s="170"/>
      <c r="D55" s="170"/>
      <c r="E55" s="170"/>
      <c r="F55" s="170"/>
      <c r="G55" s="170"/>
      <c r="I55" s="170"/>
      <c r="J55" s="170"/>
      <c r="K55" s="170"/>
      <c r="L55" s="170"/>
      <c r="M55" s="170"/>
      <c r="N55" s="219"/>
      <c r="O55" s="170"/>
      <c r="P55" s="219"/>
      <c r="Q55" s="219"/>
      <c r="R55" s="171"/>
      <c r="S55" s="219"/>
    </row>
    <row r="56" ht="15.75" customHeight="1">
      <c r="B56" s="170"/>
      <c r="C56" s="170"/>
      <c r="D56" s="170"/>
      <c r="E56" s="170"/>
      <c r="F56" s="170"/>
      <c r="G56" s="170"/>
      <c r="I56" s="170"/>
      <c r="J56" s="170"/>
      <c r="K56" s="170"/>
      <c r="L56" s="170"/>
      <c r="M56" s="170"/>
      <c r="N56" s="219"/>
      <c r="O56" s="170"/>
      <c r="P56" s="219"/>
      <c r="Q56" s="219"/>
      <c r="R56" s="171"/>
      <c r="S56" s="219"/>
    </row>
    <row r="57" ht="15.75" customHeight="1">
      <c r="B57" s="170"/>
      <c r="C57" s="170"/>
      <c r="D57" s="170"/>
      <c r="E57" s="170"/>
      <c r="F57" s="170"/>
      <c r="G57" s="170"/>
      <c r="I57" s="170"/>
      <c r="J57" s="170"/>
      <c r="K57" s="170"/>
      <c r="L57" s="170"/>
      <c r="M57" s="170"/>
      <c r="N57" s="219"/>
      <c r="O57" s="170"/>
      <c r="P57" s="219"/>
      <c r="Q57" s="219"/>
      <c r="R57" s="171"/>
      <c r="S57" s="219"/>
    </row>
    <row r="58" ht="15.75" customHeight="1">
      <c r="B58" s="170"/>
      <c r="C58" s="170"/>
      <c r="D58" s="170"/>
      <c r="E58" s="170"/>
      <c r="F58" s="170"/>
      <c r="G58" s="170"/>
      <c r="I58" s="170"/>
      <c r="J58" s="170"/>
      <c r="K58" s="170"/>
      <c r="L58" s="170"/>
      <c r="M58" s="170"/>
      <c r="N58" s="219"/>
      <c r="O58" s="170"/>
      <c r="P58" s="219"/>
      <c r="Q58" s="219"/>
      <c r="R58" s="171"/>
      <c r="S58" s="219"/>
    </row>
    <row r="59" ht="15.75" customHeight="1">
      <c r="B59" s="170"/>
      <c r="C59" s="170"/>
      <c r="D59" s="170"/>
      <c r="E59" s="170"/>
      <c r="F59" s="170"/>
      <c r="G59" s="170"/>
      <c r="I59" s="170"/>
      <c r="J59" s="170"/>
      <c r="K59" s="170"/>
      <c r="L59" s="170"/>
      <c r="M59" s="170"/>
      <c r="N59" s="219"/>
      <c r="O59" s="170"/>
      <c r="P59" s="219"/>
      <c r="Q59" s="219"/>
      <c r="R59" s="171"/>
      <c r="S59" s="219"/>
    </row>
    <row r="60" ht="15.75" customHeight="1">
      <c r="B60" s="170"/>
      <c r="C60" s="170"/>
      <c r="D60" s="170"/>
      <c r="E60" s="170"/>
      <c r="F60" s="170"/>
      <c r="G60" s="170"/>
      <c r="I60" s="170"/>
      <c r="J60" s="170"/>
      <c r="K60" s="170"/>
      <c r="L60" s="170"/>
      <c r="M60" s="170"/>
      <c r="N60" s="219"/>
      <c r="O60" s="170"/>
      <c r="P60" s="219"/>
      <c r="Q60" s="219"/>
      <c r="R60" s="171"/>
      <c r="S60" s="219"/>
    </row>
    <row r="61" ht="15.75" customHeight="1">
      <c r="B61" s="170"/>
      <c r="C61" s="170"/>
      <c r="D61" s="170"/>
      <c r="E61" s="170"/>
      <c r="F61" s="170"/>
      <c r="G61" s="170"/>
      <c r="I61" s="170"/>
      <c r="J61" s="170"/>
      <c r="K61" s="170"/>
      <c r="L61" s="170"/>
      <c r="M61" s="170"/>
      <c r="N61" s="219"/>
      <c r="O61" s="170"/>
      <c r="P61" s="219"/>
      <c r="Q61" s="219"/>
      <c r="R61" s="171"/>
      <c r="S61" s="219"/>
    </row>
    <row r="62" ht="15.75" customHeight="1">
      <c r="B62" s="170"/>
      <c r="C62" s="170"/>
      <c r="D62" s="170"/>
      <c r="E62" s="170"/>
      <c r="F62" s="170"/>
      <c r="G62" s="170"/>
      <c r="I62" s="170"/>
      <c r="J62" s="170"/>
      <c r="K62" s="170"/>
      <c r="L62" s="170"/>
      <c r="M62" s="170"/>
      <c r="N62" s="219"/>
      <c r="O62" s="170"/>
      <c r="P62" s="219"/>
      <c r="Q62" s="219"/>
      <c r="R62" s="171"/>
      <c r="S62" s="219"/>
    </row>
    <row r="63" ht="15.75" customHeight="1">
      <c r="B63" s="170"/>
      <c r="C63" s="170"/>
      <c r="D63" s="170"/>
      <c r="E63" s="170"/>
      <c r="F63" s="170"/>
      <c r="G63" s="170"/>
      <c r="I63" s="170"/>
      <c r="J63" s="170"/>
      <c r="K63" s="170"/>
      <c r="L63" s="170"/>
      <c r="M63" s="170"/>
      <c r="N63" s="219"/>
      <c r="O63" s="170"/>
      <c r="P63" s="219"/>
      <c r="Q63" s="219"/>
      <c r="R63" s="171"/>
      <c r="S63" s="219"/>
    </row>
    <row r="64" ht="15.75" customHeight="1">
      <c r="B64" s="170"/>
      <c r="C64" s="170"/>
      <c r="D64" s="170"/>
      <c r="E64" s="170"/>
      <c r="F64" s="170"/>
      <c r="G64" s="170"/>
      <c r="I64" s="170"/>
      <c r="J64" s="170"/>
      <c r="K64" s="170"/>
      <c r="L64" s="170"/>
      <c r="M64" s="170"/>
      <c r="N64" s="219"/>
      <c r="O64" s="170"/>
      <c r="P64" s="219"/>
      <c r="Q64" s="219"/>
      <c r="R64" s="171"/>
      <c r="S64" s="219"/>
    </row>
    <row r="65" ht="15.75" customHeight="1">
      <c r="B65" s="170"/>
      <c r="C65" s="170"/>
      <c r="D65" s="170"/>
      <c r="E65" s="170"/>
      <c r="F65" s="170"/>
      <c r="G65" s="170"/>
      <c r="I65" s="170"/>
      <c r="J65" s="170"/>
      <c r="K65" s="170"/>
      <c r="L65" s="170"/>
      <c r="M65" s="170"/>
      <c r="N65" s="219"/>
      <c r="O65" s="170"/>
      <c r="P65" s="219"/>
      <c r="Q65" s="219"/>
      <c r="R65" s="171"/>
      <c r="S65" s="219"/>
    </row>
    <row r="66" ht="15.75" customHeight="1">
      <c r="B66" s="170"/>
      <c r="C66" s="170"/>
      <c r="D66" s="170"/>
      <c r="E66" s="170"/>
      <c r="F66" s="170"/>
      <c r="G66" s="170"/>
      <c r="I66" s="170"/>
      <c r="J66" s="170"/>
      <c r="K66" s="170"/>
      <c r="L66" s="170"/>
      <c r="M66" s="170"/>
      <c r="N66" s="219"/>
      <c r="O66" s="170"/>
      <c r="P66" s="219"/>
      <c r="Q66" s="219"/>
      <c r="R66" s="171"/>
      <c r="S66" s="219"/>
    </row>
    <row r="67" ht="15.75" customHeight="1">
      <c r="B67" s="170"/>
      <c r="C67" s="170"/>
      <c r="D67" s="170"/>
      <c r="E67" s="170"/>
      <c r="F67" s="170"/>
      <c r="G67" s="170"/>
      <c r="I67" s="170"/>
      <c r="J67" s="170"/>
      <c r="K67" s="170"/>
      <c r="L67" s="170"/>
      <c r="M67" s="170"/>
      <c r="N67" s="219"/>
      <c r="O67" s="170"/>
      <c r="P67" s="219"/>
      <c r="Q67" s="219"/>
      <c r="R67" s="171"/>
      <c r="S67" s="219"/>
    </row>
    <row r="68" ht="15.75" customHeight="1">
      <c r="B68" s="170"/>
      <c r="C68" s="170"/>
      <c r="D68" s="170"/>
      <c r="E68" s="170"/>
      <c r="F68" s="170"/>
      <c r="G68" s="170"/>
      <c r="I68" s="170"/>
      <c r="J68" s="170"/>
      <c r="K68" s="170"/>
      <c r="L68" s="170"/>
      <c r="M68" s="170"/>
      <c r="N68" s="219"/>
      <c r="O68" s="170"/>
      <c r="P68" s="219"/>
      <c r="Q68" s="219"/>
      <c r="R68" s="171"/>
      <c r="S68" s="219"/>
    </row>
    <row r="69" ht="15.75" customHeight="1">
      <c r="B69" s="170"/>
      <c r="C69" s="170"/>
      <c r="D69" s="170"/>
      <c r="E69" s="170"/>
      <c r="F69" s="170"/>
      <c r="G69" s="170"/>
      <c r="I69" s="170"/>
      <c r="J69" s="170"/>
      <c r="K69" s="170"/>
      <c r="L69" s="170"/>
      <c r="M69" s="170"/>
      <c r="N69" s="219"/>
      <c r="O69" s="170"/>
      <c r="P69" s="219"/>
      <c r="Q69" s="219"/>
      <c r="R69" s="171"/>
      <c r="S69" s="219"/>
    </row>
    <row r="70" ht="15.75" customHeight="1">
      <c r="B70" s="170"/>
      <c r="C70" s="170"/>
      <c r="D70" s="170"/>
      <c r="E70" s="170"/>
      <c r="F70" s="170"/>
      <c r="G70" s="170"/>
      <c r="I70" s="170"/>
      <c r="J70" s="170"/>
      <c r="K70" s="170"/>
      <c r="L70" s="170"/>
      <c r="M70" s="170"/>
      <c r="N70" s="219"/>
      <c r="O70" s="170"/>
      <c r="P70" s="219"/>
      <c r="Q70" s="219"/>
      <c r="R70" s="171"/>
      <c r="S70" s="219"/>
    </row>
    <row r="71" ht="15.75" customHeight="1">
      <c r="B71" s="170"/>
      <c r="C71" s="170"/>
      <c r="D71" s="170"/>
      <c r="E71" s="170"/>
      <c r="F71" s="170"/>
      <c r="G71" s="170"/>
      <c r="I71" s="170"/>
      <c r="J71" s="170"/>
      <c r="K71" s="170"/>
      <c r="L71" s="170"/>
      <c r="M71" s="170"/>
      <c r="N71" s="219"/>
      <c r="O71" s="170"/>
      <c r="P71" s="219"/>
      <c r="Q71" s="219"/>
      <c r="R71" s="171"/>
      <c r="S71" s="219"/>
    </row>
    <row r="72" ht="15.75" customHeight="1">
      <c r="B72" s="170"/>
      <c r="C72" s="170"/>
      <c r="D72" s="170"/>
      <c r="E72" s="170"/>
      <c r="F72" s="170"/>
      <c r="G72" s="170"/>
      <c r="I72" s="170"/>
      <c r="J72" s="170"/>
      <c r="K72" s="170"/>
      <c r="L72" s="170"/>
      <c r="M72" s="170"/>
      <c r="N72" s="219"/>
      <c r="O72" s="170"/>
      <c r="P72" s="219"/>
      <c r="Q72" s="219"/>
      <c r="R72" s="171"/>
      <c r="S72" s="219"/>
    </row>
    <row r="73" ht="15.75" customHeight="1">
      <c r="B73" s="170"/>
      <c r="C73" s="170"/>
      <c r="D73" s="170"/>
      <c r="E73" s="170"/>
      <c r="F73" s="170"/>
      <c r="G73" s="170"/>
      <c r="I73" s="170"/>
      <c r="J73" s="170"/>
      <c r="K73" s="170"/>
      <c r="L73" s="170"/>
      <c r="M73" s="170"/>
      <c r="N73" s="219"/>
      <c r="O73" s="170"/>
      <c r="P73" s="219"/>
      <c r="Q73" s="219"/>
      <c r="R73" s="171"/>
      <c r="S73" s="219"/>
    </row>
    <row r="74" ht="15.75" customHeight="1">
      <c r="B74" s="170"/>
      <c r="C74" s="170"/>
      <c r="D74" s="170"/>
      <c r="E74" s="170"/>
      <c r="F74" s="170"/>
      <c r="G74" s="170"/>
      <c r="I74" s="170"/>
      <c r="J74" s="170"/>
      <c r="K74" s="170"/>
      <c r="L74" s="170"/>
      <c r="M74" s="170"/>
      <c r="N74" s="219"/>
      <c r="O74" s="170"/>
      <c r="P74" s="219"/>
      <c r="Q74" s="219"/>
      <c r="R74" s="171"/>
      <c r="S74" s="219"/>
    </row>
    <row r="75" ht="15.75" customHeight="1">
      <c r="B75" s="170"/>
      <c r="C75" s="170"/>
      <c r="D75" s="170"/>
      <c r="E75" s="170"/>
      <c r="F75" s="170"/>
      <c r="G75" s="170"/>
      <c r="I75" s="170"/>
      <c r="J75" s="170"/>
      <c r="K75" s="170"/>
      <c r="L75" s="170"/>
      <c r="M75" s="170"/>
      <c r="N75" s="219"/>
      <c r="O75" s="170"/>
      <c r="P75" s="219"/>
      <c r="Q75" s="219"/>
      <c r="R75" s="171"/>
      <c r="S75" s="219"/>
    </row>
    <row r="76" ht="15.75" customHeight="1">
      <c r="B76" s="170"/>
      <c r="C76" s="170"/>
      <c r="D76" s="170"/>
      <c r="E76" s="170"/>
      <c r="F76" s="170"/>
      <c r="G76" s="170"/>
      <c r="I76" s="170"/>
      <c r="J76" s="170"/>
      <c r="K76" s="170"/>
      <c r="L76" s="170"/>
      <c r="M76" s="170"/>
      <c r="N76" s="219"/>
      <c r="O76" s="170"/>
      <c r="P76" s="219"/>
      <c r="Q76" s="219"/>
      <c r="R76" s="171"/>
      <c r="S76" s="219"/>
    </row>
    <row r="77" ht="15.75" customHeight="1">
      <c r="B77" s="170"/>
      <c r="C77" s="170"/>
      <c r="D77" s="170"/>
      <c r="E77" s="170"/>
      <c r="F77" s="170"/>
      <c r="G77" s="170"/>
      <c r="I77" s="170"/>
      <c r="J77" s="170"/>
      <c r="K77" s="170"/>
      <c r="L77" s="170"/>
      <c r="M77" s="170"/>
      <c r="N77" s="219"/>
      <c r="O77" s="170"/>
      <c r="P77" s="219"/>
      <c r="Q77" s="219"/>
      <c r="R77" s="171"/>
      <c r="S77" s="219"/>
    </row>
    <row r="78" ht="15.75" customHeight="1">
      <c r="B78" s="170"/>
      <c r="C78" s="170"/>
      <c r="D78" s="170"/>
      <c r="E78" s="170"/>
      <c r="F78" s="170"/>
      <c r="G78" s="170"/>
      <c r="I78" s="170"/>
      <c r="J78" s="170"/>
      <c r="K78" s="170"/>
      <c r="L78" s="170"/>
      <c r="M78" s="170"/>
      <c r="N78" s="219"/>
      <c r="O78" s="170"/>
      <c r="P78" s="219"/>
      <c r="Q78" s="219"/>
      <c r="R78" s="171"/>
      <c r="S78" s="219"/>
    </row>
    <row r="79" ht="15.75" customHeight="1">
      <c r="B79" s="170"/>
      <c r="C79" s="170"/>
      <c r="D79" s="170"/>
      <c r="E79" s="170"/>
      <c r="F79" s="170"/>
      <c r="G79" s="170"/>
      <c r="I79" s="170"/>
      <c r="J79" s="170"/>
      <c r="K79" s="170"/>
      <c r="L79" s="170"/>
      <c r="M79" s="170"/>
      <c r="N79" s="219"/>
      <c r="O79" s="170"/>
      <c r="P79" s="219"/>
      <c r="Q79" s="219"/>
      <c r="R79" s="171"/>
      <c r="S79" s="219"/>
    </row>
    <row r="80" ht="15.75" customHeight="1">
      <c r="B80" s="170"/>
      <c r="C80" s="170"/>
      <c r="D80" s="170"/>
      <c r="E80" s="170"/>
      <c r="F80" s="170"/>
      <c r="G80" s="170"/>
      <c r="I80" s="170"/>
      <c r="J80" s="170"/>
      <c r="K80" s="170"/>
      <c r="L80" s="170"/>
      <c r="M80" s="170"/>
      <c r="N80" s="219"/>
      <c r="O80" s="170"/>
      <c r="P80" s="219"/>
      <c r="Q80" s="219"/>
      <c r="R80" s="171"/>
      <c r="S80" s="219"/>
    </row>
    <row r="81" ht="15.75" customHeight="1">
      <c r="B81" s="170"/>
      <c r="C81" s="170"/>
      <c r="D81" s="170"/>
      <c r="E81" s="170"/>
      <c r="F81" s="170"/>
      <c r="G81" s="170"/>
      <c r="I81" s="170"/>
      <c r="J81" s="170"/>
      <c r="K81" s="170"/>
      <c r="L81" s="170"/>
      <c r="M81" s="170"/>
      <c r="N81" s="219"/>
      <c r="O81" s="170"/>
      <c r="P81" s="219"/>
      <c r="Q81" s="219"/>
      <c r="R81" s="171"/>
      <c r="S81" s="219"/>
    </row>
    <row r="82" ht="15.75" customHeight="1">
      <c r="B82" s="170"/>
      <c r="C82" s="170"/>
      <c r="D82" s="170"/>
      <c r="E82" s="170"/>
      <c r="F82" s="170"/>
      <c r="G82" s="170"/>
      <c r="I82" s="170"/>
      <c r="J82" s="170"/>
      <c r="K82" s="170"/>
      <c r="L82" s="170"/>
      <c r="M82" s="170"/>
      <c r="N82" s="219"/>
      <c r="O82" s="170"/>
      <c r="P82" s="219"/>
      <c r="Q82" s="219"/>
      <c r="R82" s="171"/>
      <c r="S82" s="219"/>
    </row>
    <row r="83" ht="15.75" customHeight="1">
      <c r="B83" s="170"/>
      <c r="C83" s="170"/>
      <c r="D83" s="170"/>
      <c r="E83" s="170"/>
      <c r="F83" s="170"/>
      <c r="G83" s="170"/>
      <c r="I83" s="170"/>
      <c r="J83" s="170"/>
      <c r="K83" s="170"/>
      <c r="L83" s="170"/>
      <c r="M83" s="170"/>
      <c r="N83" s="219"/>
      <c r="O83" s="170"/>
      <c r="P83" s="219"/>
      <c r="Q83" s="219"/>
      <c r="R83" s="171"/>
      <c r="S83" s="219"/>
    </row>
    <row r="84" ht="15.75" customHeight="1">
      <c r="B84" s="170"/>
      <c r="C84" s="170"/>
      <c r="D84" s="170"/>
      <c r="E84" s="170"/>
      <c r="F84" s="170"/>
      <c r="G84" s="170"/>
      <c r="I84" s="170"/>
      <c r="J84" s="170"/>
      <c r="K84" s="170"/>
      <c r="L84" s="170"/>
      <c r="M84" s="170"/>
      <c r="N84" s="219"/>
      <c r="O84" s="170"/>
      <c r="P84" s="219"/>
      <c r="Q84" s="219"/>
      <c r="R84" s="171"/>
      <c r="S84" s="219"/>
    </row>
    <row r="85" ht="15.75" customHeight="1">
      <c r="B85" s="170"/>
      <c r="C85" s="170"/>
      <c r="D85" s="170"/>
      <c r="E85" s="170"/>
      <c r="F85" s="170"/>
      <c r="G85" s="170"/>
      <c r="I85" s="170"/>
      <c r="J85" s="170"/>
      <c r="K85" s="170"/>
      <c r="L85" s="170"/>
      <c r="M85" s="170"/>
      <c r="N85" s="219"/>
      <c r="O85" s="170"/>
      <c r="P85" s="219"/>
      <c r="Q85" s="219"/>
      <c r="R85" s="171"/>
      <c r="S85" s="219"/>
    </row>
    <row r="86" ht="15.75" customHeight="1">
      <c r="B86" s="170"/>
      <c r="C86" s="170"/>
      <c r="D86" s="170"/>
      <c r="E86" s="170"/>
      <c r="F86" s="170"/>
      <c r="G86" s="170"/>
      <c r="I86" s="170"/>
      <c r="J86" s="170"/>
      <c r="K86" s="170"/>
      <c r="L86" s="170"/>
      <c r="M86" s="170"/>
      <c r="N86" s="219"/>
      <c r="O86" s="170"/>
      <c r="P86" s="219"/>
      <c r="Q86" s="219"/>
      <c r="R86" s="171"/>
      <c r="S86" s="219"/>
    </row>
    <row r="87" ht="15.75" customHeight="1">
      <c r="B87" s="170"/>
      <c r="C87" s="170"/>
      <c r="D87" s="170"/>
      <c r="E87" s="170"/>
      <c r="F87" s="170"/>
      <c r="G87" s="170"/>
      <c r="I87" s="170"/>
      <c r="J87" s="170"/>
      <c r="K87" s="170"/>
      <c r="L87" s="170"/>
      <c r="M87" s="170"/>
      <c r="N87" s="219"/>
      <c r="O87" s="170"/>
      <c r="P87" s="219"/>
      <c r="Q87" s="219"/>
      <c r="R87" s="171"/>
      <c r="S87" s="219"/>
    </row>
    <row r="88" ht="15.75" customHeight="1">
      <c r="B88" s="170"/>
      <c r="C88" s="170"/>
      <c r="D88" s="170"/>
      <c r="E88" s="170"/>
      <c r="F88" s="170"/>
      <c r="G88" s="170"/>
      <c r="I88" s="170"/>
      <c r="J88" s="170"/>
      <c r="K88" s="170"/>
      <c r="L88" s="170"/>
      <c r="M88" s="170"/>
      <c r="N88" s="219"/>
      <c r="O88" s="170"/>
      <c r="P88" s="219"/>
      <c r="Q88" s="219"/>
      <c r="R88" s="171"/>
      <c r="S88" s="219"/>
    </row>
    <row r="89" ht="15.75" customHeight="1">
      <c r="B89" s="170"/>
      <c r="C89" s="170"/>
      <c r="D89" s="170"/>
      <c r="E89" s="170"/>
      <c r="F89" s="170"/>
      <c r="G89" s="170"/>
      <c r="I89" s="170"/>
      <c r="J89" s="170"/>
      <c r="K89" s="170"/>
      <c r="L89" s="170"/>
      <c r="M89" s="170"/>
      <c r="N89" s="219"/>
      <c r="O89" s="170"/>
      <c r="P89" s="219"/>
      <c r="Q89" s="219"/>
      <c r="R89" s="171"/>
      <c r="S89" s="219"/>
    </row>
    <row r="90" ht="15.75" customHeight="1">
      <c r="B90" s="170"/>
      <c r="C90" s="170"/>
      <c r="D90" s="170"/>
      <c r="E90" s="170"/>
      <c r="F90" s="170"/>
      <c r="G90" s="170"/>
      <c r="I90" s="170"/>
      <c r="J90" s="170"/>
      <c r="K90" s="170"/>
      <c r="L90" s="170"/>
      <c r="M90" s="170"/>
      <c r="N90" s="219"/>
      <c r="O90" s="170"/>
      <c r="P90" s="219"/>
      <c r="Q90" s="219"/>
      <c r="R90" s="171"/>
      <c r="S90" s="219"/>
    </row>
    <row r="91" ht="15.75" customHeight="1">
      <c r="B91" s="170"/>
      <c r="C91" s="170"/>
      <c r="D91" s="170"/>
      <c r="E91" s="170"/>
      <c r="F91" s="170"/>
      <c r="G91" s="170"/>
      <c r="I91" s="170"/>
      <c r="J91" s="170"/>
      <c r="K91" s="170"/>
      <c r="L91" s="170"/>
      <c r="M91" s="170"/>
      <c r="N91" s="219"/>
      <c r="O91" s="170"/>
      <c r="P91" s="219"/>
      <c r="Q91" s="219"/>
      <c r="R91" s="171"/>
      <c r="S91" s="219"/>
    </row>
    <row r="92" ht="15.75" customHeight="1">
      <c r="B92" s="170"/>
      <c r="C92" s="170"/>
      <c r="D92" s="170"/>
      <c r="E92" s="170"/>
      <c r="F92" s="170"/>
      <c r="G92" s="170"/>
      <c r="I92" s="170"/>
      <c r="J92" s="170"/>
      <c r="K92" s="170"/>
      <c r="L92" s="170"/>
      <c r="M92" s="170"/>
      <c r="N92" s="219"/>
      <c r="O92" s="170"/>
      <c r="P92" s="219"/>
      <c r="Q92" s="219"/>
      <c r="R92" s="171"/>
      <c r="S92" s="219"/>
    </row>
    <row r="93" ht="15.75" customHeight="1">
      <c r="B93" s="170"/>
      <c r="C93" s="170"/>
      <c r="D93" s="170"/>
      <c r="E93" s="170"/>
      <c r="F93" s="170"/>
      <c r="G93" s="170"/>
      <c r="I93" s="170"/>
      <c r="J93" s="170"/>
      <c r="K93" s="170"/>
      <c r="L93" s="170"/>
      <c r="M93" s="170"/>
      <c r="N93" s="219"/>
      <c r="O93" s="170"/>
      <c r="P93" s="219"/>
      <c r="Q93" s="219"/>
      <c r="R93" s="171"/>
      <c r="S93" s="219"/>
    </row>
    <row r="94" ht="15.75" customHeight="1">
      <c r="B94" s="170"/>
      <c r="C94" s="170"/>
      <c r="D94" s="170"/>
      <c r="E94" s="170"/>
      <c r="F94" s="170"/>
      <c r="G94" s="170"/>
      <c r="I94" s="170"/>
      <c r="J94" s="170"/>
      <c r="K94" s="170"/>
      <c r="L94" s="170"/>
      <c r="M94" s="170"/>
      <c r="N94" s="219"/>
      <c r="O94" s="170"/>
      <c r="P94" s="219"/>
      <c r="Q94" s="219"/>
      <c r="R94" s="171"/>
      <c r="S94" s="219"/>
    </row>
    <row r="95" ht="15.75" customHeight="1">
      <c r="B95" s="170"/>
      <c r="C95" s="170"/>
      <c r="D95" s="170"/>
      <c r="E95" s="170"/>
      <c r="F95" s="170"/>
      <c r="G95" s="170"/>
      <c r="I95" s="170"/>
      <c r="J95" s="170"/>
      <c r="K95" s="170"/>
      <c r="L95" s="170"/>
      <c r="M95" s="170"/>
      <c r="N95" s="219"/>
      <c r="O95" s="170"/>
      <c r="P95" s="219"/>
      <c r="Q95" s="219"/>
      <c r="R95" s="171"/>
      <c r="S95" s="219"/>
    </row>
    <row r="96" ht="15.75" customHeight="1">
      <c r="B96" s="170"/>
      <c r="C96" s="170"/>
      <c r="D96" s="170"/>
      <c r="E96" s="170"/>
      <c r="F96" s="170"/>
      <c r="G96" s="170"/>
      <c r="I96" s="170"/>
      <c r="J96" s="170"/>
      <c r="K96" s="170"/>
      <c r="L96" s="170"/>
      <c r="M96" s="170"/>
      <c r="N96" s="219"/>
      <c r="O96" s="170"/>
      <c r="P96" s="219"/>
      <c r="Q96" s="219"/>
      <c r="R96" s="171"/>
      <c r="S96" s="219"/>
    </row>
    <row r="97" ht="15.75" customHeight="1">
      <c r="B97" s="170"/>
      <c r="C97" s="170"/>
      <c r="D97" s="170"/>
      <c r="E97" s="170"/>
      <c r="F97" s="170"/>
      <c r="G97" s="170"/>
      <c r="I97" s="170"/>
      <c r="J97" s="170"/>
      <c r="K97" s="170"/>
      <c r="L97" s="170"/>
      <c r="M97" s="170"/>
      <c r="N97" s="219"/>
      <c r="O97" s="170"/>
      <c r="P97" s="219"/>
      <c r="Q97" s="219"/>
      <c r="R97" s="171"/>
      <c r="S97" s="219"/>
    </row>
    <row r="98" ht="15.75" customHeight="1">
      <c r="B98" s="170"/>
      <c r="C98" s="170"/>
      <c r="D98" s="170"/>
      <c r="E98" s="170"/>
      <c r="F98" s="170"/>
      <c r="G98" s="170"/>
      <c r="I98" s="170"/>
      <c r="J98" s="170"/>
      <c r="K98" s="170"/>
      <c r="L98" s="170"/>
      <c r="M98" s="170"/>
      <c r="N98" s="219"/>
      <c r="O98" s="170"/>
      <c r="P98" s="219"/>
      <c r="Q98" s="219"/>
      <c r="R98" s="171"/>
      <c r="S98" s="219"/>
    </row>
    <row r="99" ht="15.75" customHeight="1">
      <c r="B99" s="170"/>
      <c r="C99" s="170"/>
      <c r="D99" s="170"/>
      <c r="E99" s="170"/>
      <c r="F99" s="170"/>
      <c r="G99" s="170"/>
      <c r="I99" s="170"/>
      <c r="J99" s="170"/>
      <c r="K99" s="170"/>
      <c r="L99" s="170"/>
      <c r="M99" s="170"/>
      <c r="N99" s="219"/>
      <c r="O99" s="170"/>
      <c r="P99" s="219"/>
      <c r="Q99" s="219"/>
      <c r="R99" s="171"/>
      <c r="S99" s="219"/>
    </row>
    <row r="100" ht="15.75" customHeight="1">
      <c r="B100" s="170"/>
      <c r="C100" s="170"/>
      <c r="D100" s="170"/>
      <c r="E100" s="170"/>
      <c r="F100" s="170"/>
      <c r="G100" s="170"/>
      <c r="I100" s="170"/>
      <c r="J100" s="170"/>
      <c r="K100" s="170"/>
      <c r="L100" s="170"/>
      <c r="M100" s="170"/>
      <c r="N100" s="219"/>
      <c r="O100" s="170"/>
      <c r="P100" s="219"/>
      <c r="Q100" s="219"/>
      <c r="R100" s="171"/>
      <c r="S100" s="219"/>
    </row>
    <row r="101" ht="15.75" customHeight="1">
      <c r="B101" s="170"/>
      <c r="C101" s="170"/>
      <c r="D101" s="170"/>
      <c r="E101" s="170"/>
      <c r="F101" s="170"/>
      <c r="G101" s="170"/>
      <c r="I101" s="170"/>
      <c r="J101" s="170"/>
      <c r="K101" s="170"/>
      <c r="L101" s="170"/>
      <c r="M101" s="170"/>
      <c r="N101" s="219"/>
      <c r="O101" s="170"/>
      <c r="P101" s="219"/>
      <c r="Q101" s="219"/>
      <c r="R101" s="171"/>
      <c r="S101" s="219"/>
    </row>
    <row r="102" ht="15.75" customHeight="1">
      <c r="B102" s="170"/>
      <c r="C102" s="170"/>
      <c r="D102" s="170"/>
      <c r="E102" s="170"/>
      <c r="F102" s="170"/>
      <c r="G102" s="170"/>
      <c r="I102" s="170"/>
      <c r="J102" s="170"/>
      <c r="K102" s="170"/>
      <c r="L102" s="170"/>
      <c r="M102" s="170"/>
      <c r="N102" s="219"/>
      <c r="O102" s="170"/>
      <c r="P102" s="219"/>
      <c r="Q102" s="219"/>
      <c r="R102" s="171"/>
      <c r="S102" s="219"/>
    </row>
    <row r="103" ht="15.75" customHeight="1">
      <c r="B103" s="170"/>
      <c r="C103" s="170"/>
      <c r="D103" s="170"/>
      <c r="E103" s="170"/>
      <c r="F103" s="170"/>
      <c r="G103" s="170"/>
      <c r="I103" s="170"/>
      <c r="J103" s="170"/>
      <c r="K103" s="170"/>
      <c r="L103" s="170"/>
      <c r="M103" s="170"/>
      <c r="N103" s="219"/>
      <c r="O103" s="170"/>
      <c r="P103" s="219"/>
      <c r="Q103" s="219"/>
      <c r="R103" s="171"/>
      <c r="S103" s="219"/>
    </row>
    <row r="104" ht="15.75" customHeight="1">
      <c r="B104" s="170"/>
      <c r="C104" s="170"/>
      <c r="D104" s="170"/>
      <c r="E104" s="170"/>
      <c r="F104" s="170"/>
      <c r="G104" s="170"/>
      <c r="I104" s="170"/>
      <c r="J104" s="170"/>
      <c r="K104" s="170"/>
      <c r="L104" s="170"/>
      <c r="M104" s="170"/>
      <c r="N104" s="219"/>
      <c r="O104" s="170"/>
      <c r="P104" s="219"/>
      <c r="Q104" s="219"/>
      <c r="R104" s="171"/>
      <c r="S104" s="219"/>
    </row>
    <row r="105" ht="15.75" customHeight="1">
      <c r="B105" s="170"/>
      <c r="C105" s="170"/>
      <c r="D105" s="170"/>
      <c r="E105" s="170"/>
      <c r="F105" s="170"/>
      <c r="G105" s="170"/>
      <c r="I105" s="170"/>
      <c r="J105" s="170"/>
      <c r="K105" s="170"/>
      <c r="L105" s="170"/>
      <c r="M105" s="170"/>
      <c r="N105" s="219"/>
      <c r="O105" s="170"/>
      <c r="P105" s="219"/>
      <c r="Q105" s="219"/>
      <c r="R105" s="171"/>
      <c r="S105" s="219"/>
    </row>
    <row r="106" ht="15.75" customHeight="1">
      <c r="B106" s="170"/>
      <c r="C106" s="170"/>
      <c r="D106" s="170"/>
      <c r="E106" s="170"/>
      <c r="F106" s="170"/>
      <c r="G106" s="170"/>
      <c r="I106" s="170"/>
      <c r="J106" s="170"/>
      <c r="K106" s="170"/>
      <c r="L106" s="170"/>
      <c r="M106" s="170"/>
      <c r="N106" s="219"/>
      <c r="O106" s="170"/>
      <c r="P106" s="219"/>
      <c r="Q106" s="219"/>
      <c r="R106" s="171"/>
      <c r="S106" s="219"/>
    </row>
    <row r="107" ht="15.75" customHeight="1">
      <c r="B107" s="170"/>
      <c r="C107" s="170"/>
      <c r="D107" s="170"/>
      <c r="E107" s="170"/>
      <c r="F107" s="170"/>
      <c r="G107" s="170"/>
      <c r="I107" s="170"/>
      <c r="J107" s="170"/>
      <c r="K107" s="170"/>
      <c r="L107" s="170"/>
      <c r="M107" s="170"/>
      <c r="N107" s="219"/>
      <c r="O107" s="170"/>
      <c r="P107" s="219"/>
      <c r="Q107" s="219"/>
      <c r="R107" s="171"/>
      <c r="S107" s="219"/>
    </row>
    <row r="108" ht="15.75" customHeight="1">
      <c r="B108" s="170"/>
      <c r="C108" s="170"/>
      <c r="D108" s="170"/>
      <c r="E108" s="170"/>
      <c r="F108" s="170"/>
      <c r="G108" s="170"/>
      <c r="I108" s="170"/>
      <c r="J108" s="170"/>
      <c r="K108" s="170"/>
      <c r="L108" s="170"/>
      <c r="M108" s="170"/>
      <c r="N108" s="219"/>
      <c r="O108" s="170"/>
      <c r="P108" s="219"/>
      <c r="Q108" s="219"/>
      <c r="R108" s="171"/>
      <c r="S108" s="219"/>
    </row>
    <row r="109" ht="15.75" customHeight="1">
      <c r="B109" s="170"/>
      <c r="C109" s="170"/>
      <c r="D109" s="170"/>
      <c r="E109" s="170"/>
      <c r="F109" s="170"/>
      <c r="G109" s="170"/>
      <c r="I109" s="170"/>
      <c r="J109" s="170"/>
      <c r="K109" s="170"/>
      <c r="L109" s="170"/>
      <c r="M109" s="170"/>
      <c r="N109" s="219"/>
      <c r="O109" s="170"/>
      <c r="P109" s="219"/>
      <c r="Q109" s="219"/>
      <c r="R109" s="171"/>
      <c r="S109" s="219"/>
    </row>
    <row r="110" ht="15.75" customHeight="1">
      <c r="B110" s="170"/>
      <c r="C110" s="170"/>
      <c r="D110" s="170"/>
      <c r="E110" s="170"/>
      <c r="F110" s="170"/>
      <c r="G110" s="170"/>
      <c r="I110" s="170"/>
      <c r="J110" s="170"/>
      <c r="K110" s="170"/>
      <c r="L110" s="170"/>
      <c r="M110" s="170"/>
      <c r="N110" s="219"/>
      <c r="O110" s="170"/>
      <c r="P110" s="219"/>
      <c r="Q110" s="219"/>
      <c r="R110" s="171"/>
      <c r="S110" s="219"/>
    </row>
    <row r="111" ht="15.75" customHeight="1">
      <c r="B111" s="170"/>
      <c r="C111" s="170"/>
      <c r="D111" s="170"/>
      <c r="E111" s="170"/>
      <c r="F111" s="170"/>
      <c r="G111" s="170"/>
      <c r="I111" s="170"/>
      <c r="J111" s="170"/>
      <c r="K111" s="170"/>
      <c r="L111" s="170"/>
      <c r="M111" s="170"/>
      <c r="N111" s="219"/>
      <c r="O111" s="170"/>
      <c r="P111" s="219"/>
      <c r="Q111" s="219"/>
      <c r="R111" s="171"/>
      <c r="S111" s="219"/>
    </row>
    <row r="112" ht="15.75" customHeight="1">
      <c r="B112" s="170"/>
      <c r="C112" s="170"/>
      <c r="D112" s="170"/>
      <c r="E112" s="170"/>
      <c r="F112" s="170"/>
      <c r="G112" s="170"/>
      <c r="I112" s="170"/>
      <c r="J112" s="170"/>
      <c r="K112" s="170"/>
      <c r="L112" s="170"/>
      <c r="M112" s="170"/>
      <c r="N112" s="219"/>
      <c r="O112" s="170"/>
      <c r="P112" s="219"/>
      <c r="Q112" s="219"/>
      <c r="R112" s="171"/>
      <c r="S112" s="219"/>
    </row>
    <row r="113" ht="15.75" customHeight="1">
      <c r="B113" s="170"/>
      <c r="C113" s="170"/>
      <c r="D113" s="170"/>
      <c r="E113" s="170"/>
      <c r="F113" s="170"/>
      <c r="G113" s="170"/>
      <c r="I113" s="170"/>
      <c r="J113" s="170"/>
      <c r="K113" s="170"/>
      <c r="L113" s="170"/>
      <c r="M113" s="170"/>
      <c r="N113" s="219"/>
      <c r="O113" s="170"/>
      <c r="P113" s="219"/>
      <c r="Q113" s="219"/>
      <c r="R113" s="171"/>
      <c r="S113" s="219"/>
    </row>
    <row r="114" ht="15.75" customHeight="1">
      <c r="B114" s="170"/>
      <c r="C114" s="170"/>
      <c r="D114" s="170"/>
      <c r="E114" s="170"/>
      <c r="F114" s="170"/>
      <c r="G114" s="170"/>
      <c r="I114" s="170"/>
      <c r="J114" s="170"/>
      <c r="K114" s="170"/>
      <c r="L114" s="170"/>
      <c r="M114" s="170"/>
      <c r="N114" s="219"/>
      <c r="O114" s="170"/>
      <c r="P114" s="219"/>
      <c r="Q114" s="219"/>
      <c r="R114" s="171"/>
      <c r="S114" s="219"/>
    </row>
    <row r="115" ht="15.75" customHeight="1">
      <c r="B115" s="170"/>
      <c r="C115" s="170"/>
      <c r="D115" s="170"/>
      <c r="E115" s="170"/>
      <c r="F115" s="170"/>
      <c r="G115" s="170"/>
      <c r="I115" s="170"/>
      <c r="J115" s="170"/>
      <c r="K115" s="170"/>
      <c r="L115" s="170"/>
      <c r="M115" s="170"/>
      <c r="N115" s="219"/>
      <c r="O115" s="170"/>
      <c r="P115" s="219"/>
      <c r="Q115" s="219"/>
      <c r="R115" s="171"/>
      <c r="S115" s="219"/>
    </row>
    <row r="116" ht="15.75" customHeight="1">
      <c r="B116" s="170"/>
      <c r="C116" s="170"/>
      <c r="D116" s="170"/>
      <c r="E116" s="170"/>
      <c r="F116" s="170"/>
      <c r="G116" s="170"/>
      <c r="I116" s="170"/>
      <c r="J116" s="170"/>
      <c r="K116" s="170"/>
      <c r="L116" s="170"/>
      <c r="M116" s="170"/>
      <c r="N116" s="219"/>
      <c r="O116" s="170"/>
      <c r="P116" s="219"/>
      <c r="Q116" s="219"/>
      <c r="R116" s="171"/>
      <c r="S116" s="219"/>
    </row>
    <row r="117" ht="15.75" customHeight="1">
      <c r="B117" s="170"/>
      <c r="C117" s="170"/>
      <c r="D117" s="170"/>
      <c r="E117" s="170"/>
      <c r="F117" s="170"/>
      <c r="G117" s="170"/>
      <c r="I117" s="170"/>
      <c r="J117" s="170"/>
      <c r="K117" s="170"/>
      <c r="L117" s="170"/>
      <c r="M117" s="170"/>
      <c r="N117" s="219"/>
      <c r="O117" s="170"/>
      <c r="P117" s="219"/>
      <c r="Q117" s="219"/>
      <c r="R117" s="171"/>
      <c r="S117" s="219"/>
    </row>
    <row r="118" ht="15.75" customHeight="1">
      <c r="B118" s="170"/>
      <c r="C118" s="170"/>
      <c r="D118" s="170"/>
      <c r="E118" s="170"/>
      <c r="F118" s="170"/>
      <c r="G118" s="170"/>
      <c r="I118" s="170"/>
      <c r="J118" s="170"/>
      <c r="K118" s="170"/>
      <c r="L118" s="170"/>
      <c r="M118" s="170"/>
      <c r="N118" s="219"/>
      <c r="O118" s="170"/>
      <c r="P118" s="219"/>
      <c r="Q118" s="219"/>
      <c r="R118" s="171"/>
      <c r="S118" s="219"/>
    </row>
    <row r="119" ht="15.75" customHeight="1">
      <c r="B119" s="170"/>
      <c r="C119" s="170"/>
      <c r="D119" s="170"/>
      <c r="E119" s="170"/>
      <c r="F119" s="170"/>
      <c r="G119" s="170"/>
      <c r="I119" s="170"/>
      <c r="J119" s="170"/>
      <c r="K119" s="170"/>
      <c r="L119" s="170"/>
      <c r="M119" s="170"/>
      <c r="N119" s="219"/>
      <c r="O119" s="170"/>
      <c r="P119" s="219"/>
      <c r="Q119" s="219"/>
      <c r="R119" s="171"/>
      <c r="S119" s="219"/>
    </row>
    <row r="120" ht="15.75" customHeight="1">
      <c r="B120" s="170"/>
      <c r="C120" s="170"/>
      <c r="D120" s="170"/>
      <c r="E120" s="170"/>
      <c r="F120" s="170"/>
      <c r="G120" s="170"/>
      <c r="I120" s="170"/>
      <c r="J120" s="170"/>
      <c r="K120" s="170"/>
      <c r="L120" s="170"/>
      <c r="M120" s="170"/>
      <c r="N120" s="219"/>
      <c r="O120" s="170"/>
      <c r="P120" s="219"/>
      <c r="Q120" s="219"/>
      <c r="R120" s="171"/>
      <c r="S120" s="219"/>
    </row>
    <row r="121" ht="15.75" customHeight="1">
      <c r="B121" s="170"/>
      <c r="C121" s="170"/>
      <c r="D121" s="170"/>
      <c r="E121" s="170"/>
      <c r="F121" s="170"/>
      <c r="G121" s="170"/>
      <c r="I121" s="170"/>
      <c r="J121" s="170"/>
      <c r="K121" s="170"/>
      <c r="L121" s="170"/>
      <c r="M121" s="170"/>
      <c r="N121" s="219"/>
      <c r="O121" s="170"/>
      <c r="P121" s="219"/>
      <c r="Q121" s="219"/>
      <c r="R121" s="171"/>
      <c r="S121" s="219"/>
    </row>
    <row r="122" ht="15.75" customHeight="1">
      <c r="B122" s="170"/>
      <c r="C122" s="170"/>
      <c r="D122" s="170"/>
      <c r="E122" s="170"/>
      <c r="F122" s="170"/>
      <c r="G122" s="170"/>
      <c r="I122" s="170"/>
      <c r="J122" s="170"/>
      <c r="K122" s="170"/>
      <c r="L122" s="170"/>
      <c r="M122" s="170"/>
      <c r="N122" s="219"/>
      <c r="O122" s="170"/>
      <c r="P122" s="219"/>
      <c r="Q122" s="219"/>
      <c r="R122" s="171"/>
      <c r="S122" s="219"/>
    </row>
    <row r="123" ht="15.75" customHeight="1">
      <c r="B123" s="170"/>
      <c r="C123" s="170"/>
      <c r="D123" s="170"/>
      <c r="E123" s="170"/>
      <c r="F123" s="170"/>
      <c r="G123" s="170"/>
      <c r="I123" s="170"/>
      <c r="J123" s="170"/>
      <c r="K123" s="170"/>
      <c r="L123" s="170"/>
      <c r="M123" s="170"/>
      <c r="N123" s="219"/>
      <c r="O123" s="170"/>
      <c r="P123" s="219"/>
      <c r="Q123" s="219"/>
      <c r="R123" s="171"/>
      <c r="S123" s="219"/>
    </row>
    <row r="124" ht="15.75" customHeight="1">
      <c r="B124" s="170"/>
      <c r="C124" s="170"/>
      <c r="D124" s="170"/>
      <c r="E124" s="170"/>
      <c r="F124" s="170"/>
      <c r="G124" s="170"/>
      <c r="I124" s="170"/>
      <c r="J124" s="170"/>
      <c r="K124" s="170"/>
      <c r="L124" s="170"/>
      <c r="M124" s="170"/>
      <c r="N124" s="219"/>
      <c r="O124" s="170"/>
      <c r="P124" s="219"/>
      <c r="Q124" s="219"/>
      <c r="R124" s="171"/>
      <c r="S124" s="219"/>
    </row>
    <row r="125" ht="15.75" customHeight="1">
      <c r="B125" s="170"/>
      <c r="C125" s="170"/>
      <c r="D125" s="170"/>
      <c r="E125" s="170"/>
      <c r="F125" s="170"/>
      <c r="G125" s="170"/>
      <c r="I125" s="170"/>
      <c r="J125" s="170"/>
      <c r="K125" s="170"/>
      <c r="L125" s="170"/>
      <c r="M125" s="170"/>
      <c r="N125" s="219"/>
      <c r="O125" s="170"/>
      <c r="P125" s="219"/>
      <c r="Q125" s="219"/>
      <c r="R125" s="171"/>
      <c r="S125" s="219"/>
    </row>
    <row r="126" ht="15.75" customHeight="1">
      <c r="B126" s="170"/>
      <c r="C126" s="170"/>
      <c r="D126" s="170"/>
      <c r="E126" s="170"/>
      <c r="F126" s="170"/>
      <c r="G126" s="170"/>
      <c r="I126" s="170"/>
      <c r="J126" s="170"/>
      <c r="K126" s="170"/>
      <c r="L126" s="170"/>
      <c r="M126" s="170"/>
      <c r="N126" s="219"/>
      <c r="O126" s="170"/>
      <c r="P126" s="219"/>
      <c r="Q126" s="219"/>
      <c r="R126" s="171"/>
      <c r="S126" s="219"/>
    </row>
    <row r="127" ht="15.75" customHeight="1">
      <c r="B127" s="170"/>
      <c r="C127" s="170"/>
      <c r="D127" s="170"/>
      <c r="E127" s="170"/>
      <c r="F127" s="170"/>
      <c r="G127" s="170"/>
      <c r="I127" s="170"/>
      <c r="J127" s="170"/>
      <c r="K127" s="170"/>
      <c r="L127" s="170"/>
      <c r="M127" s="170"/>
      <c r="N127" s="219"/>
      <c r="O127" s="170"/>
      <c r="P127" s="219"/>
      <c r="Q127" s="219"/>
      <c r="R127" s="171"/>
      <c r="S127" s="219"/>
    </row>
    <row r="128" ht="15.75" customHeight="1">
      <c r="B128" s="170"/>
      <c r="C128" s="170"/>
      <c r="D128" s="170"/>
      <c r="E128" s="170"/>
      <c r="F128" s="170"/>
      <c r="G128" s="170"/>
      <c r="I128" s="170"/>
      <c r="J128" s="170"/>
      <c r="K128" s="170"/>
      <c r="L128" s="170"/>
      <c r="M128" s="170"/>
      <c r="N128" s="219"/>
      <c r="O128" s="170"/>
      <c r="P128" s="219"/>
      <c r="Q128" s="219"/>
      <c r="R128" s="171"/>
      <c r="S128" s="219"/>
    </row>
    <row r="129" ht="15.75" customHeight="1">
      <c r="B129" s="170"/>
      <c r="C129" s="170"/>
      <c r="D129" s="170"/>
      <c r="E129" s="170"/>
      <c r="F129" s="170"/>
      <c r="G129" s="170"/>
      <c r="I129" s="170"/>
      <c r="J129" s="170"/>
      <c r="K129" s="170"/>
      <c r="L129" s="170"/>
      <c r="M129" s="170"/>
      <c r="N129" s="219"/>
      <c r="O129" s="170"/>
      <c r="P129" s="219"/>
      <c r="Q129" s="219"/>
      <c r="R129" s="171"/>
      <c r="S129" s="219"/>
    </row>
    <row r="130" ht="15.75" customHeight="1">
      <c r="B130" s="170"/>
      <c r="C130" s="170"/>
      <c r="D130" s="170"/>
      <c r="E130" s="170"/>
      <c r="F130" s="170"/>
      <c r="G130" s="170"/>
      <c r="I130" s="170"/>
      <c r="J130" s="170"/>
      <c r="K130" s="170"/>
      <c r="L130" s="170"/>
      <c r="M130" s="170"/>
      <c r="N130" s="219"/>
      <c r="O130" s="170"/>
      <c r="P130" s="219"/>
      <c r="Q130" s="219"/>
      <c r="R130" s="171"/>
      <c r="S130" s="219"/>
    </row>
    <row r="131" ht="15.75" customHeight="1">
      <c r="B131" s="170"/>
      <c r="C131" s="170"/>
      <c r="D131" s="170"/>
      <c r="E131" s="170"/>
      <c r="F131" s="170"/>
      <c r="G131" s="170"/>
      <c r="I131" s="170"/>
      <c r="J131" s="170"/>
      <c r="K131" s="170"/>
      <c r="L131" s="170"/>
      <c r="M131" s="170"/>
      <c r="N131" s="219"/>
      <c r="O131" s="170"/>
      <c r="P131" s="219"/>
      <c r="Q131" s="219"/>
      <c r="R131" s="171"/>
      <c r="S131" s="219"/>
    </row>
    <row r="132" ht="15.75" customHeight="1">
      <c r="B132" s="170"/>
      <c r="C132" s="170"/>
      <c r="D132" s="170"/>
      <c r="E132" s="170"/>
      <c r="F132" s="170"/>
      <c r="G132" s="170"/>
      <c r="I132" s="170"/>
      <c r="J132" s="170"/>
      <c r="K132" s="170"/>
      <c r="L132" s="170"/>
      <c r="M132" s="170"/>
      <c r="N132" s="219"/>
      <c r="O132" s="170"/>
      <c r="P132" s="219"/>
      <c r="Q132" s="219"/>
      <c r="R132" s="171"/>
      <c r="S132" s="219"/>
    </row>
    <row r="133" ht="15.75" customHeight="1">
      <c r="B133" s="170"/>
      <c r="C133" s="170"/>
      <c r="D133" s="170"/>
      <c r="E133" s="170"/>
      <c r="F133" s="170"/>
      <c r="G133" s="170"/>
      <c r="I133" s="170"/>
      <c r="J133" s="170"/>
      <c r="K133" s="170"/>
      <c r="L133" s="170"/>
      <c r="M133" s="170"/>
      <c r="N133" s="219"/>
      <c r="O133" s="170"/>
      <c r="P133" s="219"/>
      <c r="Q133" s="219"/>
      <c r="R133" s="171"/>
      <c r="S133" s="219"/>
    </row>
    <row r="134" ht="15.75" customHeight="1">
      <c r="B134" s="170"/>
      <c r="C134" s="170"/>
      <c r="D134" s="170"/>
      <c r="E134" s="170"/>
      <c r="F134" s="170"/>
      <c r="G134" s="170"/>
      <c r="I134" s="170"/>
      <c r="J134" s="170"/>
      <c r="K134" s="170"/>
      <c r="L134" s="170"/>
      <c r="M134" s="170"/>
      <c r="N134" s="219"/>
      <c r="O134" s="170"/>
      <c r="P134" s="219"/>
      <c r="Q134" s="219"/>
      <c r="R134" s="171"/>
      <c r="S134" s="219"/>
    </row>
    <row r="135" ht="15.75" customHeight="1">
      <c r="B135" s="170"/>
      <c r="C135" s="170"/>
      <c r="D135" s="170"/>
      <c r="E135" s="170"/>
      <c r="F135" s="170"/>
      <c r="G135" s="170"/>
      <c r="I135" s="170"/>
      <c r="J135" s="170"/>
      <c r="K135" s="170"/>
      <c r="L135" s="170"/>
      <c r="M135" s="170"/>
      <c r="N135" s="219"/>
      <c r="O135" s="170"/>
      <c r="P135" s="219"/>
      <c r="Q135" s="219"/>
      <c r="R135" s="171"/>
      <c r="S135" s="219"/>
    </row>
    <row r="136" ht="15.75" customHeight="1">
      <c r="B136" s="170"/>
      <c r="C136" s="170"/>
      <c r="D136" s="170"/>
      <c r="E136" s="170"/>
      <c r="F136" s="170"/>
      <c r="G136" s="170"/>
      <c r="I136" s="170"/>
      <c r="J136" s="170"/>
      <c r="K136" s="170"/>
      <c r="L136" s="170"/>
      <c r="M136" s="170"/>
      <c r="N136" s="219"/>
      <c r="O136" s="170"/>
      <c r="P136" s="219"/>
      <c r="Q136" s="219"/>
      <c r="R136" s="171"/>
      <c r="S136" s="219"/>
    </row>
    <row r="137" ht="15.75" customHeight="1">
      <c r="B137" s="170"/>
      <c r="C137" s="170"/>
      <c r="D137" s="170"/>
      <c r="E137" s="170"/>
      <c r="F137" s="170"/>
      <c r="G137" s="170"/>
      <c r="I137" s="170"/>
      <c r="J137" s="170"/>
      <c r="K137" s="170"/>
      <c r="L137" s="170"/>
      <c r="M137" s="170"/>
      <c r="N137" s="219"/>
      <c r="O137" s="170"/>
      <c r="P137" s="219"/>
      <c r="Q137" s="219"/>
      <c r="R137" s="171"/>
      <c r="S137" s="219"/>
    </row>
    <row r="138" ht="15.75" customHeight="1">
      <c r="B138" s="170"/>
      <c r="C138" s="170"/>
      <c r="D138" s="170"/>
      <c r="E138" s="170"/>
      <c r="F138" s="170"/>
      <c r="G138" s="170"/>
      <c r="I138" s="170"/>
      <c r="J138" s="170"/>
      <c r="K138" s="170"/>
      <c r="L138" s="170"/>
      <c r="M138" s="170"/>
      <c r="N138" s="219"/>
      <c r="O138" s="170"/>
      <c r="P138" s="219"/>
      <c r="Q138" s="219"/>
      <c r="R138" s="171"/>
      <c r="S138" s="219"/>
    </row>
    <row r="139" ht="15.75" customHeight="1">
      <c r="B139" s="170"/>
      <c r="C139" s="170"/>
      <c r="D139" s="170"/>
      <c r="E139" s="170"/>
      <c r="F139" s="170"/>
      <c r="G139" s="170"/>
      <c r="I139" s="170"/>
      <c r="J139" s="170"/>
      <c r="K139" s="170"/>
      <c r="L139" s="170"/>
      <c r="M139" s="170"/>
      <c r="N139" s="219"/>
      <c r="O139" s="170"/>
      <c r="P139" s="219"/>
      <c r="Q139" s="219"/>
      <c r="R139" s="171"/>
      <c r="S139" s="219"/>
    </row>
    <row r="140" ht="15.75" customHeight="1">
      <c r="B140" s="170"/>
      <c r="C140" s="170"/>
      <c r="D140" s="170"/>
      <c r="E140" s="170"/>
      <c r="F140" s="170"/>
      <c r="G140" s="170"/>
      <c r="I140" s="170"/>
      <c r="J140" s="170"/>
      <c r="K140" s="170"/>
      <c r="L140" s="170"/>
      <c r="M140" s="170"/>
      <c r="N140" s="219"/>
      <c r="O140" s="170"/>
      <c r="P140" s="219"/>
      <c r="Q140" s="219"/>
      <c r="R140" s="171"/>
      <c r="S140" s="219"/>
    </row>
    <row r="141" ht="15.75" customHeight="1">
      <c r="B141" s="170"/>
      <c r="C141" s="170"/>
      <c r="D141" s="170"/>
      <c r="E141" s="170"/>
      <c r="F141" s="170"/>
      <c r="G141" s="170"/>
      <c r="I141" s="170"/>
      <c r="J141" s="170"/>
      <c r="K141" s="170"/>
      <c r="L141" s="170"/>
      <c r="M141" s="170"/>
      <c r="N141" s="219"/>
      <c r="O141" s="170"/>
      <c r="P141" s="219"/>
      <c r="Q141" s="219"/>
      <c r="R141" s="171"/>
      <c r="S141" s="219"/>
    </row>
    <row r="142" ht="15.75" customHeight="1">
      <c r="B142" s="170"/>
      <c r="C142" s="170"/>
      <c r="D142" s="170"/>
      <c r="E142" s="170"/>
      <c r="F142" s="170"/>
      <c r="G142" s="170"/>
      <c r="I142" s="170"/>
      <c r="J142" s="170"/>
      <c r="K142" s="170"/>
      <c r="L142" s="170"/>
      <c r="M142" s="170"/>
      <c r="N142" s="219"/>
      <c r="O142" s="170"/>
      <c r="P142" s="219"/>
      <c r="Q142" s="219"/>
      <c r="R142" s="171"/>
      <c r="S142" s="219"/>
    </row>
    <row r="143" ht="15.75" customHeight="1">
      <c r="B143" s="170"/>
      <c r="C143" s="170"/>
      <c r="D143" s="170"/>
      <c r="E143" s="170"/>
      <c r="F143" s="170"/>
      <c r="G143" s="170"/>
      <c r="I143" s="170"/>
      <c r="J143" s="170"/>
      <c r="K143" s="170"/>
      <c r="L143" s="170"/>
      <c r="M143" s="170"/>
      <c r="N143" s="219"/>
      <c r="O143" s="170"/>
      <c r="P143" s="219"/>
      <c r="Q143" s="219"/>
      <c r="R143" s="171"/>
      <c r="S143" s="219"/>
    </row>
    <row r="144" ht="15.75" customHeight="1">
      <c r="B144" s="170"/>
      <c r="C144" s="170"/>
      <c r="D144" s="170"/>
      <c r="E144" s="170"/>
      <c r="F144" s="170"/>
      <c r="G144" s="170"/>
      <c r="I144" s="170"/>
      <c r="J144" s="170"/>
      <c r="K144" s="170"/>
      <c r="L144" s="170"/>
      <c r="M144" s="170"/>
      <c r="N144" s="219"/>
      <c r="O144" s="170"/>
      <c r="P144" s="219"/>
      <c r="Q144" s="219"/>
      <c r="R144" s="171"/>
      <c r="S144" s="219"/>
    </row>
    <row r="145" ht="15.75" customHeight="1">
      <c r="B145" s="170"/>
      <c r="C145" s="170"/>
      <c r="D145" s="170"/>
      <c r="E145" s="170"/>
      <c r="F145" s="170"/>
      <c r="G145" s="170"/>
      <c r="I145" s="170"/>
      <c r="J145" s="170"/>
      <c r="K145" s="170"/>
      <c r="L145" s="170"/>
      <c r="M145" s="170"/>
      <c r="N145" s="219"/>
      <c r="O145" s="170"/>
      <c r="P145" s="219"/>
      <c r="Q145" s="219"/>
      <c r="R145" s="171"/>
      <c r="S145" s="219"/>
    </row>
    <row r="146" ht="15.75" customHeight="1">
      <c r="B146" s="170"/>
      <c r="C146" s="170"/>
      <c r="D146" s="170"/>
      <c r="E146" s="170"/>
      <c r="F146" s="170"/>
      <c r="G146" s="170"/>
      <c r="I146" s="170"/>
      <c r="J146" s="170"/>
      <c r="K146" s="170"/>
      <c r="L146" s="170"/>
      <c r="M146" s="170"/>
      <c r="N146" s="219"/>
      <c r="O146" s="170"/>
      <c r="P146" s="219"/>
      <c r="Q146" s="219"/>
      <c r="R146" s="171"/>
      <c r="S146" s="219"/>
    </row>
    <row r="147" ht="15.75" customHeight="1">
      <c r="B147" s="170"/>
      <c r="C147" s="170"/>
      <c r="D147" s="170"/>
      <c r="E147" s="170"/>
      <c r="F147" s="170"/>
      <c r="G147" s="170"/>
      <c r="I147" s="170"/>
      <c r="J147" s="170"/>
      <c r="K147" s="170"/>
      <c r="L147" s="170"/>
      <c r="M147" s="170"/>
      <c r="N147" s="219"/>
      <c r="O147" s="170"/>
      <c r="P147" s="219"/>
      <c r="Q147" s="219"/>
      <c r="R147" s="171"/>
      <c r="S147" s="219"/>
    </row>
    <row r="148" ht="15.75" customHeight="1">
      <c r="B148" s="170"/>
      <c r="C148" s="170"/>
      <c r="D148" s="170"/>
      <c r="E148" s="170"/>
      <c r="F148" s="170"/>
      <c r="G148" s="170"/>
      <c r="I148" s="170"/>
      <c r="J148" s="170"/>
      <c r="K148" s="170"/>
      <c r="L148" s="170"/>
      <c r="M148" s="170"/>
      <c r="N148" s="219"/>
      <c r="O148" s="170"/>
      <c r="P148" s="219"/>
      <c r="Q148" s="219"/>
      <c r="R148" s="171"/>
      <c r="S148" s="219"/>
    </row>
    <row r="149" ht="15.75" customHeight="1">
      <c r="B149" s="170"/>
      <c r="C149" s="170"/>
      <c r="D149" s="170"/>
      <c r="E149" s="170"/>
      <c r="F149" s="170"/>
      <c r="G149" s="170"/>
      <c r="I149" s="170"/>
      <c r="J149" s="170"/>
      <c r="K149" s="170"/>
      <c r="L149" s="170"/>
      <c r="M149" s="170"/>
      <c r="N149" s="219"/>
      <c r="O149" s="170"/>
      <c r="P149" s="219"/>
      <c r="Q149" s="219"/>
      <c r="R149" s="171"/>
      <c r="S149" s="219"/>
    </row>
    <row r="150" ht="15.75" customHeight="1">
      <c r="B150" s="170"/>
      <c r="C150" s="170"/>
      <c r="D150" s="170"/>
      <c r="E150" s="170"/>
      <c r="F150" s="170"/>
      <c r="G150" s="170"/>
      <c r="I150" s="170"/>
      <c r="J150" s="170"/>
      <c r="K150" s="170"/>
      <c r="L150" s="170"/>
      <c r="M150" s="170"/>
      <c r="N150" s="219"/>
      <c r="O150" s="170"/>
      <c r="P150" s="219"/>
      <c r="Q150" s="219"/>
      <c r="R150" s="171"/>
      <c r="S150" s="219"/>
    </row>
    <row r="151" ht="15.75" customHeight="1">
      <c r="B151" s="170"/>
      <c r="C151" s="170"/>
      <c r="D151" s="170"/>
      <c r="E151" s="170"/>
      <c r="F151" s="170"/>
      <c r="G151" s="170"/>
      <c r="I151" s="170"/>
      <c r="J151" s="170"/>
      <c r="K151" s="170"/>
      <c r="L151" s="170"/>
      <c r="M151" s="170"/>
      <c r="N151" s="219"/>
      <c r="O151" s="170"/>
      <c r="P151" s="219"/>
      <c r="Q151" s="219"/>
      <c r="R151" s="171"/>
      <c r="S151" s="219"/>
    </row>
    <row r="152" ht="15.75" customHeight="1">
      <c r="B152" s="170"/>
      <c r="C152" s="170"/>
      <c r="D152" s="170"/>
      <c r="E152" s="170"/>
      <c r="F152" s="170"/>
      <c r="G152" s="170"/>
      <c r="I152" s="170"/>
      <c r="J152" s="170"/>
      <c r="K152" s="170"/>
      <c r="L152" s="170"/>
      <c r="M152" s="170"/>
      <c r="N152" s="219"/>
      <c r="O152" s="170"/>
      <c r="P152" s="219"/>
      <c r="Q152" s="219"/>
      <c r="R152" s="171"/>
      <c r="S152" s="219"/>
    </row>
    <row r="153" ht="15.75" customHeight="1">
      <c r="B153" s="170"/>
      <c r="C153" s="170"/>
      <c r="D153" s="170"/>
      <c r="E153" s="170"/>
      <c r="F153" s="170"/>
      <c r="G153" s="170"/>
      <c r="I153" s="170"/>
      <c r="J153" s="170"/>
      <c r="K153" s="170"/>
      <c r="L153" s="170"/>
      <c r="M153" s="170"/>
      <c r="N153" s="219"/>
      <c r="O153" s="170"/>
      <c r="P153" s="219"/>
      <c r="Q153" s="219"/>
      <c r="R153" s="171"/>
      <c r="S153" s="219"/>
    </row>
    <row r="154" ht="15.75" customHeight="1">
      <c r="B154" s="170"/>
      <c r="C154" s="170"/>
      <c r="D154" s="170"/>
      <c r="E154" s="170"/>
      <c r="F154" s="170"/>
      <c r="G154" s="170"/>
      <c r="I154" s="170"/>
      <c r="J154" s="170"/>
      <c r="K154" s="170"/>
      <c r="L154" s="170"/>
      <c r="M154" s="170"/>
      <c r="N154" s="219"/>
      <c r="O154" s="170"/>
      <c r="P154" s="219"/>
      <c r="Q154" s="219"/>
      <c r="R154" s="171"/>
      <c r="S154" s="219"/>
    </row>
    <row r="155" ht="15.75" customHeight="1">
      <c r="B155" s="170"/>
      <c r="C155" s="170"/>
      <c r="D155" s="170"/>
      <c r="E155" s="170"/>
      <c r="F155" s="170"/>
      <c r="G155" s="170"/>
      <c r="I155" s="170"/>
      <c r="J155" s="170"/>
      <c r="K155" s="170"/>
      <c r="L155" s="170"/>
      <c r="M155" s="170"/>
      <c r="N155" s="219"/>
      <c r="O155" s="170"/>
      <c r="P155" s="219"/>
      <c r="Q155" s="219"/>
      <c r="R155" s="171"/>
      <c r="S155" s="219"/>
    </row>
    <row r="156" ht="15.75" customHeight="1">
      <c r="B156" s="170"/>
      <c r="C156" s="170"/>
      <c r="D156" s="170"/>
      <c r="E156" s="170"/>
      <c r="F156" s="170"/>
      <c r="G156" s="170"/>
      <c r="I156" s="170"/>
      <c r="J156" s="170"/>
      <c r="K156" s="170"/>
      <c r="L156" s="170"/>
      <c r="M156" s="170"/>
      <c r="N156" s="219"/>
      <c r="O156" s="170"/>
      <c r="P156" s="219"/>
      <c r="Q156" s="219"/>
      <c r="R156" s="171"/>
      <c r="S156" s="219"/>
    </row>
    <row r="157" ht="15.75" customHeight="1">
      <c r="B157" s="170"/>
      <c r="C157" s="170"/>
      <c r="D157" s="170"/>
      <c r="E157" s="170"/>
      <c r="F157" s="170"/>
      <c r="G157" s="170"/>
      <c r="I157" s="170"/>
      <c r="J157" s="170"/>
      <c r="K157" s="170"/>
      <c r="L157" s="170"/>
      <c r="M157" s="170"/>
      <c r="N157" s="219"/>
      <c r="O157" s="170"/>
      <c r="P157" s="219"/>
      <c r="Q157" s="219"/>
      <c r="R157" s="171"/>
      <c r="S157" s="219"/>
    </row>
    <row r="158" ht="15.75" customHeight="1">
      <c r="B158" s="170"/>
      <c r="C158" s="170"/>
      <c r="D158" s="170"/>
      <c r="E158" s="170"/>
      <c r="F158" s="170"/>
      <c r="G158" s="170"/>
      <c r="I158" s="170"/>
      <c r="J158" s="170"/>
      <c r="K158" s="170"/>
      <c r="L158" s="170"/>
      <c r="M158" s="170"/>
      <c r="N158" s="219"/>
      <c r="O158" s="170"/>
      <c r="P158" s="219"/>
      <c r="Q158" s="219"/>
      <c r="R158" s="171"/>
      <c r="S158" s="219"/>
    </row>
    <row r="159" ht="15.75" customHeight="1">
      <c r="B159" s="170"/>
      <c r="C159" s="170"/>
      <c r="D159" s="170"/>
      <c r="E159" s="170"/>
      <c r="F159" s="170"/>
      <c r="G159" s="170"/>
      <c r="I159" s="170"/>
      <c r="J159" s="170"/>
      <c r="K159" s="170"/>
      <c r="L159" s="170"/>
      <c r="M159" s="170"/>
      <c r="N159" s="219"/>
      <c r="O159" s="170"/>
      <c r="P159" s="219"/>
      <c r="Q159" s="219"/>
      <c r="R159" s="171"/>
      <c r="S159" s="219"/>
    </row>
    <row r="160" ht="15.75" customHeight="1">
      <c r="B160" s="170"/>
      <c r="C160" s="170"/>
      <c r="D160" s="170"/>
      <c r="E160" s="170"/>
      <c r="F160" s="170"/>
      <c r="G160" s="170"/>
      <c r="I160" s="170"/>
      <c r="J160" s="170"/>
      <c r="K160" s="170"/>
      <c r="L160" s="170"/>
      <c r="M160" s="170"/>
      <c r="N160" s="219"/>
      <c r="O160" s="170"/>
      <c r="P160" s="219"/>
      <c r="Q160" s="219"/>
      <c r="R160" s="171"/>
      <c r="S160" s="219"/>
    </row>
    <row r="161" ht="15.75" customHeight="1">
      <c r="B161" s="170"/>
      <c r="C161" s="170"/>
      <c r="D161" s="170"/>
      <c r="E161" s="170"/>
      <c r="F161" s="170"/>
      <c r="G161" s="170"/>
      <c r="I161" s="170"/>
      <c r="J161" s="170"/>
      <c r="K161" s="170"/>
      <c r="L161" s="170"/>
      <c r="M161" s="170"/>
      <c r="N161" s="219"/>
      <c r="O161" s="170"/>
      <c r="P161" s="219"/>
      <c r="Q161" s="219"/>
      <c r="R161" s="171"/>
      <c r="S161" s="219"/>
    </row>
    <row r="162" ht="15.75" customHeight="1">
      <c r="B162" s="170"/>
      <c r="C162" s="170"/>
      <c r="D162" s="170"/>
      <c r="E162" s="170"/>
      <c r="F162" s="170"/>
      <c r="G162" s="170"/>
      <c r="I162" s="170"/>
      <c r="J162" s="170"/>
      <c r="K162" s="170"/>
      <c r="L162" s="170"/>
      <c r="M162" s="170"/>
      <c r="N162" s="219"/>
      <c r="O162" s="170"/>
      <c r="P162" s="219"/>
      <c r="Q162" s="219"/>
      <c r="R162" s="171"/>
      <c r="S162" s="219"/>
    </row>
    <row r="163" ht="15.75" customHeight="1">
      <c r="B163" s="170"/>
      <c r="C163" s="170"/>
      <c r="D163" s="170"/>
      <c r="E163" s="170"/>
      <c r="F163" s="170"/>
      <c r="G163" s="170"/>
      <c r="I163" s="170"/>
      <c r="J163" s="170"/>
      <c r="K163" s="170"/>
      <c r="L163" s="170"/>
      <c r="M163" s="170"/>
      <c r="N163" s="219"/>
      <c r="O163" s="170"/>
      <c r="P163" s="219"/>
      <c r="Q163" s="219"/>
      <c r="R163" s="171"/>
      <c r="S163" s="219"/>
    </row>
    <row r="164" ht="15.75" customHeight="1">
      <c r="B164" s="170"/>
      <c r="C164" s="170"/>
      <c r="D164" s="170"/>
      <c r="E164" s="170"/>
      <c r="F164" s="170"/>
      <c r="G164" s="170"/>
      <c r="I164" s="170"/>
      <c r="J164" s="170"/>
      <c r="K164" s="170"/>
      <c r="L164" s="170"/>
      <c r="M164" s="170"/>
      <c r="N164" s="219"/>
      <c r="O164" s="170"/>
      <c r="P164" s="219"/>
      <c r="Q164" s="219"/>
      <c r="R164" s="171"/>
      <c r="S164" s="219"/>
    </row>
    <row r="165" ht="15.75" customHeight="1">
      <c r="B165" s="170"/>
      <c r="C165" s="170"/>
      <c r="D165" s="170"/>
      <c r="E165" s="170"/>
      <c r="F165" s="170"/>
      <c r="G165" s="170"/>
      <c r="I165" s="170"/>
      <c r="J165" s="170"/>
      <c r="K165" s="170"/>
      <c r="L165" s="170"/>
      <c r="M165" s="170"/>
      <c r="N165" s="219"/>
      <c r="O165" s="170"/>
      <c r="P165" s="219"/>
      <c r="Q165" s="219"/>
      <c r="R165" s="171"/>
      <c r="S165" s="219"/>
    </row>
    <row r="166" ht="15.75" customHeight="1">
      <c r="B166" s="170"/>
      <c r="C166" s="170"/>
      <c r="D166" s="170"/>
      <c r="E166" s="170"/>
      <c r="F166" s="170"/>
      <c r="G166" s="170"/>
      <c r="I166" s="170"/>
      <c r="J166" s="170"/>
      <c r="K166" s="170"/>
      <c r="L166" s="170"/>
      <c r="M166" s="170"/>
      <c r="N166" s="219"/>
      <c r="O166" s="170"/>
      <c r="P166" s="219"/>
      <c r="Q166" s="219"/>
      <c r="R166" s="171"/>
      <c r="S166" s="219"/>
    </row>
    <row r="167" ht="15.75" customHeight="1">
      <c r="B167" s="170"/>
      <c r="C167" s="170"/>
      <c r="D167" s="170"/>
      <c r="E167" s="170"/>
      <c r="F167" s="170"/>
      <c r="G167" s="170"/>
      <c r="I167" s="170"/>
      <c r="J167" s="170"/>
      <c r="K167" s="170"/>
      <c r="L167" s="170"/>
      <c r="M167" s="170"/>
      <c r="N167" s="219"/>
      <c r="O167" s="170"/>
      <c r="P167" s="219"/>
      <c r="Q167" s="219"/>
      <c r="R167" s="171"/>
      <c r="S167" s="219"/>
    </row>
    <row r="168" ht="15.75" customHeight="1">
      <c r="B168" s="170"/>
      <c r="C168" s="170"/>
      <c r="D168" s="170"/>
      <c r="E168" s="170"/>
      <c r="F168" s="170"/>
      <c r="G168" s="170"/>
      <c r="I168" s="170"/>
      <c r="J168" s="170"/>
      <c r="K168" s="170"/>
      <c r="L168" s="170"/>
      <c r="M168" s="170"/>
      <c r="N168" s="219"/>
      <c r="O168" s="170"/>
      <c r="P168" s="219"/>
      <c r="Q168" s="219"/>
      <c r="R168" s="171"/>
      <c r="S168" s="219"/>
    </row>
    <row r="169" ht="15.75" customHeight="1">
      <c r="B169" s="170"/>
      <c r="C169" s="170"/>
      <c r="D169" s="170"/>
      <c r="E169" s="170"/>
      <c r="F169" s="170"/>
      <c r="G169" s="170"/>
      <c r="I169" s="170"/>
      <c r="J169" s="170"/>
      <c r="K169" s="170"/>
      <c r="L169" s="170"/>
      <c r="M169" s="170"/>
      <c r="N169" s="219"/>
      <c r="O169" s="170"/>
      <c r="P169" s="219"/>
      <c r="Q169" s="219"/>
      <c r="R169" s="171"/>
      <c r="S169" s="219"/>
    </row>
    <row r="170" ht="15.75" customHeight="1">
      <c r="B170" s="170"/>
      <c r="C170" s="170"/>
      <c r="D170" s="170"/>
      <c r="E170" s="170"/>
      <c r="F170" s="170"/>
      <c r="G170" s="170"/>
      <c r="I170" s="170"/>
      <c r="J170" s="170"/>
      <c r="K170" s="170"/>
      <c r="L170" s="170"/>
      <c r="M170" s="170"/>
      <c r="N170" s="219"/>
      <c r="O170" s="170"/>
      <c r="P170" s="219"/>
      <c r="Q170" s="219"/>
      <c r="R170" s="171"/>
      <c r="S170" s="219"/>
    </row>
    <row r="171" ht="15.75" customHeight="1">
      <c r="B171" s="170"/>
      <c r="C171" s="170"/>
      <c r="D171" s="170"/>
      <c r="E171" s="170"/>
      <c r="F171" s="170"/>
      <c r="G171" s="170"/>
      <c r="I171" s="170"/>
      <c r="J171" s="170"/>
      <c r="K171" s="170"/>
      <c r="L171" s="170"/>
      <c r="M171" s="170"/>
      <c r="N171" s="219"/>
      <c r="O171" s="170"/>
      <c r="P171" s="219"/>
      <c r="Q171" s="219"/>
      <c r="R171" s="171"/>
      <c r="S171" s="219"/>
    </row>
    <row r="172" ht="15.75" customHeight="1">
      <c r="B172" s="170"/>
      <c r="C172" s="170"/>
      <c r="D172" s="170"/>
      <c r="E172" s="170"/>
      <c r="F172" s="170"/>
      <c r="G172" s="170"/>
      <c r="I172" s="170"/>
      <c r="J172" s="170"/>
      <c r="K172" s="170"/>
      <c r="L172" s="170"/>
      <c r="M172" s="170"/>
      <c r="N172" s="219"/>
      <c r="O172" s="170"/>
      <c r="P172" s="219"/>
      <c r="Q172" s="219"/>
      <c r="R172" s="171"/>
      <c r="S172" s="219"/>
    </row>
    <row r="173" ht="15.75" customHeight="1">
      <c r="B173" s="170"/>
      <c r="C173" s="170"/>
      <c r="D173" s="170"/>
      <c r="E173" s="170"/>
      <c r="F173" s="170"/>
      <c r="G173" s="170"/>
      <c r="I173" s="170"/>
      <c r="J173" s="170"/>
      <c r="K173" s="170"/>
      <c r="L173" s="170"/>
      <c r="M173" s="170"/>
      <c r="N173" s="219"/>
      <c r="O173" s="170"/>
      <c r="P173" s="219"/>
      <c r="Q173" s="219"/>
      <c r="R173" s="171"/>
      <c r="S173" s="219"/>
    </row>
    <row r="174" ht="15.75" customHeight="1">
      <c r="B174" s="170"/>
      <c r="C174" s="170"/>
      <c r="D174" s="170"/>
      <c r="E174" s="170"/>
      <c r="F174" s="170"/>
      <c r="G174" s="170"/>
      <c r="I174" s="170"/>
      <c r="J174" s="170"/>
      <c r="K174" s="170"/>
      <c r="L174" s="170"/>
      <c r="M174" s="170"/>
      <c r="N174" s="219"/>
      <c r="O174" s="170"/>
      <c r="P174" s="219"/>
      <c r="Q174" s="219"/>
      <c r="R174" s="171"/>
      <c r="S174" s="219"/>
    </row>
    <row r="175" ht="15.75" customHeight="1">
      <c r="B175" s="170"/>
      <c r="C175" s="170"/>
      <c r="D175" s="170"/>
      <c r="E175" s="170"/>
      <c r="F175" s="170"/>
      <c r="G175" s="170"/>
      <c r="I175" s="170"/>
      <c r="J175" s="170"/>
      <c r="K175" s="170"/>
      <c r="L175" s="170"/>
      <c r="M175" s="170"/>
      <c r="N175" s="219"/>
      <c r="O175" s="170"/>
      <c r="P175" s="219"/>
      <c r="Q175" s="219"/>
      <c r="R175" s="171"/>
      <c r="S175" s="219"/>
    </row>
    <row r="176" ht="15.75" customHeight="1">
      <c r="B176" s="170"/>
      <c r="C176" s="170"/>
      <c r="D176" s="170"/>
      <c r="E176" s="170"/>
      <c r="F176" s="170"/>
      <c r="G176" s="170"/>
      <c r="I176" s="170"/>
      <c r="J176" s="170"/>
      <c r="K176" s="170"/>
      <c r="L176" s="170"/>
      <c r="M176" s="170"/>
      <c r="N176" s="219"/>
      <c r="O176" s="170"/>
      <c r="P176" s="219"/>
      <c r="Q176" s="219"/>
      <c r="R176" s="171"/>
      <c r="S176" s="219"/>
    </row>
    <row r="177" ht="15.75" customHeight="1">
      <c r="B177" s="170"/>
      <c r="C177" s="170"/>
      <c r="D177" s="170"/>
      <c r="E177" s="170"/>
      <c r="F177" s="170"/>
      <c r="G177" s="170"/>
      <c r="I177" s="170"/>
      <c r="J177" s="170"/>
      <c r="K177" s="170"/>
      <c r="L177" s="170"/>
      <c r="M177" s="170"/>
      <c r="N177" s="219"/>
      <c r="O177" s="170"/>
      <c r="P177" s="219"/>
      <c r="Q177" s="219"/>
      <c r="R177" s="171"/>
      <c r="S177" s="219"/>
    </row>
    <row r="178" ht="15.75" customHeight="1">
      <c r="B178" s="170"/>
      <c r="C178" s="170"/>
      <c r="D178" s="170"/>
      <c r="E178" s="170"/>
      <c r="F178" s="170"/>
      <c r="G178" s="170"/>
      <c r="I178" s="170"/>
      <c r="J178" s="170"/>
      <c r="K178" s="170"/>
      <c r="L178" s="170"/>
      <c r="M178" s="170"/>
      <c r="N178" s="219"/>
      <c r="O178" s="170"/>
      <c r="P178" s="219"/>
      <c r="Q178" s="219"/>
      <c r="R178" s="171"/>
      <c r="S178" s="219"/>
    </row>
    <row r="179" ht="15.75" customHeight="1">
      <c r="B179" s="170"/>
      <c r="C179" s="170"/>
      <c r="D179" s="170"/>
      <c r="E179" s="170"/>
      <c r="F179" s="170"/>
      <c r="G179" s="170"/>
      <c r="I179" s="170"/>
      <c r="J179" s="170"/>
      <c r="K179" s="170"/>
      <c r="L179" s="170"/>
      <c r="M179" s="170"/>
      <c r="N179" s="219"/>
      <c r="O179" s="170"/>
      <c r="P179" s="219"/>
      <c r="Q179" s="219"/>
      <c r="R179" s="171"/>
      <c r="S179" s="219"/>
    </row>
    <row r="180" ht="15.75" customHeight="1">
      <c r="B180" s="170"/>
      <c r="C180" s="170"/>
      <c r="D180" s="170"/>
      <c r="E180" s="170"/>
      <c r="F180" s="170"/>
      <c r="G180" s="170"/>
      <c r="I180" s="170"/>
      <c r="J180" s="170"/>
      <c r="K180" s="170"/>
      <c r="L180" s="170"/>
      <c r="M180" s="170"/>
      <c r="N180" s="219"/>
      <c r="O180" s="170"/>
      <c r="P180" s="219"/>
      <c r="Q180" s="219"/>
      <c r="R180" s="171"/>
      <c r="S180" s="219"/>
    </row>
    <row r="181" ht="15.75" customHeight="1">
      <c r="B181" s="170"/>
      <c r="C181" s="170"/>
      <c r="D181" s="170"/>
      <c r="E181" s="170"/>
      <c r="F181" s="170"/>
      <c r="G181" s="170"/>
      <c r="I181" s="170"/>
      <c r="J181" s="170"/>
      <c r="K181" s="170"/>
      <c r="L181" s="170"/>
      <c r="M181" s="170"/>
      <c r="N181" s="219"/>
      <c r="O181" s="170"/>
      <c r="P181" s="219"/>
      <c r="Q181" s="219"/>
      <c r="R181" s="171"/>
      <c r="S181" s="219"/>
    </row>
    <row r="182" ht="15.75" customHeight="1">
      <c r="B182" s="170"/>
      <c r="C182" s="170"/>
      <c r="D182" s="170"/>
      <c r="E182" s="170"/>
      <c r="F182" s="170"/>
      <c r="G182" s="170"/>
      <c r="I182" s="170"/>
      <c r="J182" s="170"/>
      <c r="K182" s="170"/>
      <c r="L182" s="170"/>
      <c r="M182" s="170"/>
      <c r="N182" s="219"/>
      <c r="O182" s="170"/>
      <c r="P182" s="219"/>
      <c r="Q182" s="219"/>
      <c r="R182" s="171"/>
      <c r="S182" s="219"/>
    </row>
    <row r="183" ht="15.75" customHeight="1">
      <c r="B183" s="170"/>
      <c r="C183" s="170"/>
      <c r="D183" s="170"/>
      <c r="E183" s="170"/>
      <c r="F183" s="170"/>
      <c r="G183" s="170"/>
      <c r="I183" s="170"/>
      <c r="J183" s="170"/>
      <c r="K183" s="170"/>
      <c r="L183" s="170"/>
      <c r="M183" s="170"/>
      <c r="N183" s="219"/>
      <c r="O183" s="170"/>
      <c r="P183" s="219"/>
      <c r="Q183" s="219"/>
      <c r="R183" s="171"/>
      <c r="S183" s="219"/>
    </row>
    <row r="184" ht="15.75" customHeight="1">
      <c r="B184" s="170"/>
      <c r="C184" s="170"/>
      <c r="D184" s="170"/>
      <c r="E184" s="170"/>
      <c r="F184" s="170"/>
      <c r="G184" s="170"/>
      <c r="I184" s="170"/>
      <c r="J184" s="170"/>
      <c r="K184" s="170"/>
      <c r="L184" s="170"/>
      <c r="M184" s="170"/>
      <c r="N184" s="219"/>
      <c r="O184" s="170"/>
      <c r="P184" s="219"/>
      <c r="Q184" s="219"/>
      <c r="R184" s="171"/>
      <c r="S184" s="219"/>
    </row>
    <row r="185" ht="15.75" customHeight="1">
      <c r="B185" s="170"/>
      <c r="C185" s="170"/>
      <c r="D185" s="170"/>
      <c r="E185" s="170"/>
      <c r="F185" s="170"/>
      <c r="G185" s="170"/>
      <c r="I185" s="170"/>
      <c r="J185" s="170"/>
      <c r="K185" s="170"/>
      <c r="L185" s="170"/>
      <c r="M185" s="170"/>
      <c r="N185" s="219"/>
      <c r="O185" s="170"/>
      <c r="P185" s="219"/>
      <c r="Q185" s="219"/>
      <c r="R185" s="171"/>
      <c r="S185" s="219"/>
    </row>
    <row r="186" ht="15.75" customHeight="1">
      <c r="B186" s="170"/>
      <c r="C186" s="170"/>
      <c r="D186" s="170"/>
      <c r="E186" s="170"/>
      <c r="F186" s="170"/>
      <c r="G186" s="170"/>
      <c r="I186" s="170"/>
      <c r="J186" s="170"/>
      <c r="K186" s="170"/>
      <c r="L186" s="170"/>
      <c r="M186" s="170"/>
      <c r="N186" s="219"/>
      <c r="O186" s="170"/>
      <c r="P186" s="219"/>
      <c r="Q186" s="219"/>
      <c r="R186" s="171"/>
      <c r="S186" s="219"/>
    </row>
    <row r="187" ht="15.75" customHeight="1">
      <c r="B187" s="170"/>
      <c r="C187" s="170"/>
      <c r="D187" s="170"/>
      <c r="E187" s="170"/>
      <c r="F187" s="170"/>
      <c r="G187" s="170"/>
      <c r="I187" s="170"/>
      <c r="J187" s="170"/>
      <c r="K187" s="170"/>
      <c r="L187" s="170"/>
      <c r="M187" s="170"/>
      <c r="N187" s="219"/>
      <c r="O187" s="170"/>
      <c r="P187" s="219"/>
      <c r="Q187" s="219"/>
      <c r="R187" s="171"/>
      <c r="S187" s="219"/>
    </row>
    <row r="188" ht="15.75" customHeight="1">
      <c r="B188" s="170"/>
      <c r="C188" s="170"/>
      <c r="D188" s="170"/>
      <c r="E188" s="170"/>
      <c r="F188" s="170"/>
      <c r="G188" s="170"/>
      <c r="I188" s="170"/>
      <c r="J188" s="170"/>
      <c r="K188" s="170"/>
      <c r="L188" s="170"/>
      <c r="M188" s="170"/>
      <c r="N188" s="219"/>
      <c r="O188" s="170"/>
      <c r="P188" s="219"/>
      <c r="Q188" s="219"/>
      <c r="R188" s="171"/>
      <c r="S188" s="219"/>
    </row>
    <row r="189" ht="15.75" customHeight="1">
      <c r="B189" s="170"/>
      <c r="C189" s="170"/>
      <c r="D189" s="170"/>
      <c r="E189" s="170"/>
      <c r="F189" s="170"/>
      <c r="G189" s="170"/>
      <c r="I189" s="170"/>
      <c r="J189" s="170"/>
      <c r="K189" s="170"/>
      <c r="L189" s="170"/>
      <c r="M189" s="170"/>
      <c r="N189" s="219"/>
      <c r="O189" s="170"/>
      <c r="P189" s="219"/>
      <c r="Q189" s="219"/>
      <c r="R189" s="171"/>
      <c r="S189" s="219"/>
    </row>
    <row r="190" ht="15.75" customHeight="1">
      <c r="B190" s="170"/>
      <c r="C190" s="170"/>
      <c r="D190" s="170"/>
      <c r="E190" s="170"/>
      <c r="F190" s="170"/>
      <c r="G190" s="170"/>
      <c r="I190" s="170"/>
      <c r="J190" s="170"/>
      <c r="K190" s="170"/>
      <c r="L190" s="170"/>
      <c r="M190" s="170"/>
      <c r="N190" s="219"/>
      <c r="O190" s="170"/>
      <c r="P190" s="219"/>
      <c r="Q190" s="219"/>
      <c r="R190" s="171"/>
      <c r="S190" s="219"/>
    </row>
    <row r="191" ht="15.75" customHeight="1">
      <c r="B191" s="170"/>
      <c r="C191" s="170"/>
      <c r="D191" s="170"/>
      <c r="E191" s="170"/>
      <c r="F191" s="170"/>
      <c r="G191" s="170"/>
      <c r="I191" s="170"/>
      <c r="J191" s="170"/>
      <c r="K191" s="170"/>
      <c r="L191" s="170"/>
      <c r="M191" s="170"/>
      <c r="N191" s="219"/>
      <c r="O191" s="170"/>
      <c r="P191" s="219"/>
      <c r="Q191" s="219"/>
      <c r="R191" s="171"/>
      <c r="S191" s="219"/>
    </row>
    <row r="192" ht="15.75" customHeight="1">
      <c r="B192" s="170"/>
      <c r="C192" s="170"/>
      <c r="D192" s="170"/>
      <c r="E192" s="170"/>
      <c r="F192" s="170"/>
      <c r="G192" s="170"/>
      <c r="I192" s="170"/>
      <c r="J192" s="170"/>
      <c r="K192" s="170"/>
      <c r="L192" s="170"/>
      <c r="M192" s="170"/>
      <c r="N192" s="219"/>
      <c r="O192" s="170"/>
      <c r="P192" s="219"/>
      <c r="Q192" s="219"/>
      <c r="R192" s="171"/>
      <c r="S192" s="219"/>
    </row>
    <row r="193" ht="15.75" customHeight="1">
      <c r="B193" s="170"/>
      <c r="C193" s="170"/>
      <c r="D193" s="170"/>
      <c r="E193" s="170"/>
      <c r="F193" s="170"/>
      <c r="G193" s="170"/>
      <c r="I193" s="170"/>
      <c r="J193" s="170"/>
      <c r="K193" s="170"/>
      <c r="L193" s="170"/>
      <c r="M193" s="170"/>
      <c r="N193" s="219"/>
      <c r="O193" s="170"/>
      <c r="P193" s="219"/>
      <c r="Q193" s="219"/>
      <c r="R193" s="171"/>
      <c r="S193" s="219"/>
    </row>
    <row r="194" ht="15.75" customHeight="1">
      <c r="B194" s="170"/>
      <c r="C194" s="170"/>
      <c r="D194" s="170"/>
      <c r="E194" s="170"/>
      <c r="F194" s="170"/>
      <c r="G194" s="170"/>
      <c r="I194" s="170"/>
      <c r="J194" s="170"/>
      <c r="K194" s="170"/>
      <c r="L194" s="170"/>
      <c r="M194" s="170"/>
      <c r="N194" s="219"/>
      <c r="O194" s="170"/>
      <c r="P194" s="219"/>
      <c r="Q194" s="219"/>
      <c r="R194" s="171"/>
      <c r="S194" s="219"/>
    </row>
    <row r="195" ht="15.75" customHeight="1">
      <c r="B195" s="170"/>
      <c r="C195" s="170"/>
      <c r="D195" s="170"/>
      <c r="E195" s="170"/>
      <c r="F195" s="170"/>
      <c r="G195" s="170"/>
      <c r="I195" s="170"/>
      <c r="J195" s="170"/>
      <c r="K195" s="170"/>
      <c r="L195" s="170"/>
      <c r="M195" s="170"/>
      <c r="N195" s="219"/>
      <c r="O195" s="170"/>
      <c r="P195" s="219"/>
      <c r="Q195" s="219"/>
      <c r="R195" s="171"/>
      <c r="S195" s="219"/>
    </row>
    <row r="196" ht="15.75" customHeight="1">
      <c r="B196" s="170"/>
      <c r="C196" s="170"/>
      <c r="D196" s="170"/>
      <c r="E196" s="170"/>
      <c r="F196" s="170"/>
      <c r="G196" s="170"/>
      <c r="I196" s="170"/>
      <c r="J196" s="170"/>
      <c r="K196" s="170"/>
      <c r="L196" s="170"/>
      <c r="M196" s="170"/>
      <c r="N196" s="219"/>
      <c r="O196" s="170"/>
      <c r="P196" s="219"/>
      <c r="Q196" s="219"/>
      <c r="R196" s="171"/>
      <c r="S196" s="219"/>
    </row>
    <row r="197" ht="15.75" customHeight="1">
      <c r="B197" s="170"/>
      <c r="C197" s="170"/>
      <c r="D197" s="170"/>
      <c r="E197" s="170"/>
      <c r="F197" s="170"/>
      <c r="G197" s="170"/>
      <c r="I197" s="170"/>
      <c r="J197" s="170"/>
      <c r="K197" s="170"/>
      <c r="L197" s="170"/>
      <c r="M197" s="170"/>
      <c r="N197" s="219"/>
      <c r="O197" s="170"/>
      <c r="P197" s="219"/>
      <c r="Q197" s="219"/>
      <c r="R197" s="171"/>
      <c r="S197" s="219"/>
    </row>
    <row r="198" ht="15.75" customHeight="1">
      <c r="B198" s="170"/>
      <c r="C198" s="170"/>
      <c r="D198" s="170"/>
      <c r="E198" s="170"/>
      <c r="F198" s="170"/>
      <c r="G198" s="170"/>
      <c r="I198" s="170"/>
      <c r="J198" s="170"/>
      <c r="K198" s="170"/>
      <c r="L198" s="170"/>
      <c r="M198" s="170"/>
      <c r="N198" s="219"/>
      <c r="O198" s="170"/>
      <c r="P198" s="219"/>
      <c r="Q198" s="219"/>
      <c r="R198" s="171"/>
      <c r="S198" s="219"/>
    </row>
    <row r="199" ht="15.75" customHeight="1">
      <c r="B199" s="170"/>
      <c r="C199" s="170"/>
      <c r="D199" s="170"/>
      <c r="E199" s="170"/>
      <c r="F199" s="170"/>
      <c r="G199" s="170"/>
      <c r="I199" s="170"/>
      <c r="J199" s="170"/>
      <c r="K199" s="170"/>
      <c r="L199" s="170"/>
      <c r="M199" s="170"/>
      <c r="N199" s="219"/>
      <c r="O199" s="170"/>
      <c r="P199" s="219"/>
      <c r="Q199" s="219"/>
      <c r="R199" s="171"/>
      <c r="S199" s="219"/>
    </row>
    <row r="200" ht="15.75" customHeight="1">
      <c r="B200" s="170"/>
      <c r="C200" s="170"/>
      <c r="D200" s="170"/>
      <c r="E200" s="170"/>
      <c r="F200" s="170"/>
      <c r="G200" s="170"/>
      <c r="I200" s="170"/>
      <c r="J200" s="170"/>
      <c r="K200" s="170"/>
      <c r="L200" s="170"/>
      <c r="M200" s="170"/>
      <c r="N200" s="219"/>
      <c r="O200" s="170"/>
      <c r="P200" s="219"/>
      <c r="Q200" s="219"/>
      <c r="R200" s="171"/>
      <c r="S200" s="219"/>
    </row>
    <row r="201" ht="15.75" customHeight="1">
      <c r="B201" s="170"/>
      <c r="C201" s="170"/>
      <c r="D201" s="170"/>
      <c r="E201" s="170"/>
      <c r="F201" s="170"/>
      <c r="G201" s="170"/>
      <c r="I201" s="170"/>
      <c r="J201" s="170"/>
      <c r="K201" s="170"/>
      <c r="L201" s="170"/>
      <c r="M201" s="170"/>
      <c r="N201" s="219"/>
      <c r="O201" s="170"/>
      <c r="P201" s="219"/>
      <c r="Q201" s="219"/>
      <c r="R201" s="171"/>
      <c r="S201" s="219"/>
    </row>
    <row r="202" ht="15.75" customHeight="1">
      <c r="B202" s="170"/>
      <c r="C202" s="170"/>
      <c r="D202" s="170"/>
      <c r="E202" s="170"/>
      <c r="F202" s="170"/>
      <c r="G202" s="170"/>
      <c r="I202" s="170"/>
      <c r="J202" s="170"/>
      <c r="K202" s="170"/>
      <c r="L202" s="170"/>
      <c r="M202" s="170"/>
      <c r="N202" s="219"/>
      <c r="O202" s="170"/>
      <c r="P202" s="219"/>
      <c r="Q202" s="219"/>
      <c r="R202" s="171"/>
      <c r="S202" s="219"/>
    </row>
    <row r="203" ht="15.75" customHeight="1">
      <c r="B203" s="170"/>
      <c r="C203" s="170"/>
      <c r="D203" s="170"/>
      <c r="E203" s="170"/>
      <c r="F203" s="170"/>
      <c r="G203" s="170"/>
      <c r="I203" s="170"/>
      <c r="J203" s="170"/>
      <c r="K203" s="170"/>
      <c r="L203" s="170"/>
      <c r="M203" s="170"/>
      <c r="N203" s="219"/>
      <c r="O203" s="170"/>
      <c r="P203" s="219"/>
      <c r="Q203" s="219"/>
      <c r="R203" s="171"/>
      <c r="S203" s="219"/>
    </row>
    <row r="204" ht="15.75" customHeight="1">
      <c r="B204" s="170"/>
      <c r="C204" s="170"/>
      <c r="D204" s="170"/>
      <c r="E204" s="170"/>
      <c r="F204" s="170"/>
      <c r="G204" s="170"/>
      <c r="I204" s="170"/>
      <c r="J204" s="170"/>
      <c r="K204" s="170"/>
      <c r="L204" s="170"/>
      <c r="M204" s="170"/>
      <c r="N204" s="219"/>
      <c r="O204" s="170"/>
      <c r="P204" s="219"/>
      <c r="Q204" s="219"/>
      <c r="R204" s="171"/>
      <c r="S204" s="219"/>
    </row>
    <row r="205" ht="15.75" customHeight="1">
      <c r="B205" s="170"/>
      <c r="C205" s="170"/>
      <c r="D205" s="170"/>
      <c r="E205" s="170"/>
      <c r="F205" s="170"/>
      <c r="G205" s="170"/>
      <c r="I205" s="170"/>
      <c r="J205" s="170"/>
      <c r="K205" s="170"/>
      <c r="L205" s="170"/>
      <c r="M205" s="170"/>
      <c r="N205" s="219"/>
      <c r="O205" s="170"/>
      <c r="P205" s="219"/>
      <c r="Q205" s="219"/>
      <c r="R205" s="171"/>
      <c r="S205" s="219"/>
    </row>
    <row r="206" ht="15.75" customHeight="1">
      <c r="B206" s="170"/>
      <c r="C206" s="170"/>
      <c r="D206" s="170"/>
      <c r="E206" s="170"/>
      <c r="F206" s="170"/>
      <c r="G206" s="170"/>
      <c r="I206" s="170"/>
      <c r="J206" s="170"/>
      <c r="K206" s="170"/>
      <c r="L206" s="170"/>
      <c r="M206" s="170"/>
      <c r="N206" s="219"/>
      <c r="O206" s="170"/>
      <c r="P206" s="219"/>
      <c r="Q206" s="219"/>
      <c r="R206" s="171"/>
      <c r="S206" s="219"/>
    </row>
    <row r="207" ht="15.75" customHeight="1">
      <c r="B207" s="170"/>
      <c r="C207" s="170"/>
      <c r="D207" s="170"/>
      <c r="E207" s="170"/>
      <c r="F207" s="170"/>
      <c r="G207" s="170"/>
      <c r="I207" s="170"/>
      <c r="J207" s="170"/>
      <c r="K207" s="170"/>
      <c r="L207" s="170"/>
      <c r="M207" s="170"/>
      <c r="N207" s="219"/>
      <c r="O207" s="170"/>
      <c r="P207" s="219"/>
      <c r="Q207" s="219"/>
      <c r="R207" s="171"/>
      <c r="S207" s="219"/>
    </row>
    <row r="208" ht="15.75" customHeight="1">
      <c r="B208" s="170"/>
      <c r="C208" s="170"/>
      <c r="D208" s="170"/>
      <c r="E208" s="170"/>
      <c r="F208" s="170"/>
      <c r="G208" s="170"/>
      <c r="I208" s="170"/>
      <c r="J208" s="170"/>
      <c r="K208" s="170"/>
      <c r="L208" s="170"/>
      <c r="M208" s="170"/>
      <c r="N208" s="219"/>
      <c r="O208" s="170"/>
      <c r="P208" s="219"/>
      <c r="Q208" s="219"/>
      <c r="R208" s="171"/>
      <c r="S208" s="219"/>
    </row>
    <row r="209" ht="15.75" customHeight="1">
      <c r="B209" s="170"/>
      <c r="C209" s="170"/>
      <c r="D209" s="170"/>
      <c r="E209" s="170"/>
      <c r="F209" s="170"/>
      <c r="G209" s="170"/>
      <c r="I209" s="170"/>
      <c r="J209" s="170"/>
      <c r="K209" s="170"/>
      <c r="L209" s="170"/>
      <c r="M209" s="170"/>
      <c r="N209" s="219"/>
      <c r="O209" s="170"/>
      <c r="P209" s="219"/>
      <c r="Q209" s="219"/>
      <c r="R209" s="171"/>
      <c r="S209" s="219"/>
    </row>
    <row r="210" ht="15.75" customHeight="1">
      <c r="B210" s="170"/>
      <c r="C210" s="170"/>
      <c r="D210" s="170"/>
      <c r="E210" s="170"/>
      <c r="F210" s="170"/>
      <c r="G210" s="170"/>
      <c r="I210" s="170"/>
      <c r="J210" s="170"/>
      <c r="K210" s="170"/>
      <c r="L210" s="170"/>
      <c r="M210" s="170"/>
      <c r="N210" s="219"/>
      <c r="O210" s="170"/>
      <c r="P210" s="219"/>
      <c r="Q210" s="219"/>
      <c r="R210" s="171"/>
      <c r="S210" s="219"/>
    </row>
    <row r="211" ht="15.75" customHeight="1">
      <c r="B211" s="170"/>
      <c r="C211" s="170"/>
      <c r="D211" s="170"/>
      <c r="E211" s="170"/>
      <c r="F211" s="170"/>
      <c r="G211" s="170"/>
      <c r="I211" s="170"/>
      <c r="J211" s="170"/>
      <c r="K211" s="170"/>
      <c r="L211" s="170"/>
      <c r="M211" s="170"/>
      <c r="N211" s="219"/>
      <c r="O211" s="170"/>
      <c r="P211" s="219"/>
      <c r="Q211" s="219"/>
      <c r="R211" s="171"/>
      <c r="S211" s="219"/>
    </row>
    <row r="212" ht="15.75" customHeight="1">
      <c r="B212" s="170"/>
      <c r="C212" s="170"/>
      <c r="D212" s="170"/>
      <c r="E212" s="170"/>
      <c r="F212" s="170"/>
      <c r="G212" s="170"/>
      <c r="I212" s="170"/>
      <c r="J212" s="170"/>
      <c r="K212" s="170"/>
      <c r="L212" s="170"/>
      <c r="M212" s="170"/>
      <c r="N212" s="219"/>
      <c r="O212" s="170"/>
      <c r="P212" s="219"/>
      <c r="Q212" s="219"/>
      <c r="R212" s="171"/>
      <c r="S212" s="219"/>
    </row>
    <row r="213" ht="15.75" customHeight="1">
      <c r="B213" s="170"/>
      <c r="C213" s="170"/>
      <c r="D213" s="170"/>
      <c r="E213" s="170"/>
      <c r="F213" s="170"/>
      <c r="G213" s="170"/>
      <c r="I213" s="170"/>
      <c r="J213" s="170"/>
      <c r="K213" s="170"/>
      <c r="L213" s="170"/>
      <c r="M213" s="170"/>
      <c r="N213" s="219"/>
      <c r="O213" s="170"/>
      <c r="P213" s="219"/>
      <c r="Q213" s="219"/>
      <c r="R213" s="171"/>
      <c r="S213" s="219"/>
    </row>
    <row r="214" ht="15.75" customHeight="1">
      <c r="B214" s="170"/>
      <c r="C214" s="170"/>
      <c r="D214" s="170"/>
      <c r="E214" s="170"/>
      <c r="F214" s="170"/>
      <c r="G214" s="170"/>
      <c r="I214" s="170"/>
      <c r="J214" s="170"/>
      <c r="K214" s="170"/>
      <c r="L214" s="170"/>
      <c r="M214" s="170"/>
      <c r="N214" s="219"/>
      <c r="O214" s="170"/>
      <c r="P214" s="219"/>
      <c r="Q214" s="219"/>
      <c r="R214" s="171"/>
      <c r="S214" s="219"/>
    </row>
    <row r="215" ht="15.75" customHeight="1">
      <c r="B215" s="170"/>
      <c r="C215" s="170"/>
      <c r="D215" s="170"/>
      <c r="E215" s="170"/>
      <c r="F215" s="170"/>
      <c r="G215" s="170"/>
      <c r="I215" s="170"/>
      <c r="J215" s="170"/>
      <c r="K215" s="170"/>
      <c r="L215" s="170"/>
      <c r="M215" s="170"/>
      <c r="N215" s="219"/>
      <c r="O215" s="170"/>
      <c r="P215" s="219"/>
      <c r="Q215" s="219"/>
      <c r="R215" s="171"/>
      <c r="S215" s="219"/>
    </row>
    <row r="216" ht="15.75" customHeight="1">
      <c r="B216" s="170"/>
      <c r="C216" s="170"/>
      <c r="D216" s="170"/>
      <c r="E216" s="170"/>
      <c r="F216" s="170"/>
      <c r="G216" s="170"/>
      <c r="I216" s="170"/>
      <c r="J216" s="170"/>
      <c r="K216" s="170"/>
      <c r="L216" s="170"/>
      <c r="M216" s="170"/>
      <c r="N216" s="219"/>
      <c r="O216" s="170"/>
      <c r="P216" s="219"/>
      <c r="Q216" s="219"/>
      <c r="R216" s="171"/>
      <c r="S216" s="219"/>
    </row>
    <row r="217" ht="15.75" customHeight="1">
      <c r="B217" s="170"/>
      <c r="C217" s="170"/>
      <c r="D217" s="170"/>
      <c r="E217" s="170"/>
      <c r="F217" s="170"/>
      <c r="G217" s="170"/>
      <c r="I217" s="170"/>
      <c r="J217" s="170"/>
      <c r="K217" s="170"/>
      <c r="L217" s="170"/>
      <c r="M217" s="170"/>
      <c r="N217" s="219"/>
      <c r="O217" s="170"/>
      <c r="P217" s="219"/>
      <c r="Q217" s="219"/>
      <c r="R217" s="171"/>
      <c r="S217" s="219"/>
    </row>
    <row r="218" ht="15.75" customHeight="1">
      <c r="B218" s="170"/>
      <c r="C218" s="170"/>
      <c r="D218" s="170"/>
      <c r="E218" s="170"/>
      <c r="F218" s="170"/>
      <c r="G218" s="170"/>
      <c r="I218" s="170"/>
      <c r="J218" s="170"/>
      <c r="K218" s="170"/>
      <c r="L218" s="170"/>
      <c r="M218" s="170"/>
      <c r="N218" s="219"/>
      <c r="O218" s="170"/>
      <c r="P218" s="219"/>
      <c r="Q218" s="219"/>
      <c r="R218" s="171"/>
      <c r="S218" s="219"/>
    </row>
    <row r="219" ht="15.75" customHeight="1">
      <c r="B219" s="170"/>
      <c r="C219" s="170"/>
      <c r="D219" s="170"/>
      <c r="E219" s="170"/>
      <c r="F219" s="170"/>
      <c r="G219" s="170"/>
      <c r="I219" s="170"/>
      <c r="J219" s="170"/>
      <c r="K219" s="170"/>
      <c r="L219" s="170"/>
      <c r="M219" s="170"/>
      <c r="N219" s="219"/>
      <c r="O219" s="170"/>
      <c r="P219" s="219"/>
      <c r="Q219" s="219"/>
      <c r="R219" s="171"/>
      <c r="S219" s="219"/>
    </row>
    <row r="220" ht="15.75" customHeight="1">
      <c r="B220" s="170"/>
      <c r="C220" s="170"/>
      <c r="D220" s="170"/>
      <c r="E220" s="170"/>
      <c r="F220" s="170"/>
      <c r="G220" s="170"/>
      <c r="I220" s="170"/>
      <c r="J220" s="170"/>
      <c r="K220" s="170"/>
      <c r="L220" s="170"/>
      <c r="M220" s="170"/>
      <c r="N220" s="219"/>
      <c r="O220" s="170"/>
      <c r="P220" s="219"/>
      <c r="Q220" s="219"/>
      <c r="R220" s="171"/>
      <c r="S220" s="219"/>
    </row>
    <row r="221" ht="15.75" customHeight="1">
      <c r="B221" s="170"/>
      <c r="C221" s="170"/>
      <c r="D221" s="170"/>
      <c r="E221" s="170"/>
      <c r="F221" s="170"/>
      <c r="G221" s="170"/>
      <c r="I221" s="170"/>
      <c r="J221" s="170"/>
      <c r="K221" s="170"/>
      <c r="L221" s="170"/>
      <c r="M221" s="170"/>
      <c r="N221" s="219"/>
      <c r="O221" s="170"/>
      <c r="P221" s="219"/>
      <c r="Q221" s="219"/>
      <c r="R221" s="171"/>
      <c r="S221" s="219"/>
    </row>
    <row r="222" ht="15.75" customHeight="1">
      <c r="B222" s="170"/>
      <c r="C222" s="170"/>
      <c r="D222" s="170"/>
      <c r="E222" s="170"/>
      <c r="F222" s="170"/>
      <c r="G222" s="170"/>
      <c r="I222" s="170"/>
      <c r="J222" s="170"/>
      <c r="K222" s="170"/>
      <c r="L222" s="170"/>
      <c r="M222" s="170"/>
      <c r="N222" s="219"/>
      <c r="O222" s="170"/>
      <c r="P222" s="219"/>
      <c r="Q222" s="219"/>
      <c r="R222" s="171"/>
      <c r="S222" s="219"/>
    </row>
    <row r="223" ht="15.75" customHeight="1">
      <c r="B223" s="170"/>
      <c r="C223" s="170"/>
      <c r="D223" s="170"/>
      <c r="E223" s="170"/>
      <c r="F223" s="170"/>
      <c r="G223" s="170"/>
      <c r="I223" s="170"/>
      <c r="J223" s="170"/>
      <c r="K223" s="170"/>
      <c r="L223" s="170"/>
      <c r="M223" s="170"/>
      <c r="N223" s="219"/>
      <c r="O223" s="170"/>
      <c r="P223" s="219"/>
      <c r="Q223" s="219"/>
      <c r="R223" s="171"/>
      <c r="S223" s="219"/>
    </row>
    <row r="224" ht="15.75" customHeight="1">
      <c r="B224" s="170"/>
      <c r="C224" s="170"/>
      <c r="D224" s="170"/>
      <c r="E224" s="170"/>
      <c r="F224" s="170"/>
      <c r="G224" s="170"/>
      <c r="I224" s="170"/>
      <c r="J224" s="170"/>
      <c r="K224" s="170"/>
      <c r="L224" s="170"/>
      <c r="M224" s="170"/>
      <c r="N224" s="219"/>
      <c r="O224" s="170"/>
      <c r="P224" s="219"/>
      <c r="Q224" s="219"/>
      <c r="R224" s="171"/>
      <c r="S224" s="219"/>
    </row>
    <row r="225" ht="15.75" customHeight="1">
      <c r="B225" s="170"/>
      <c r="C225" s="170"/>
      <c r="D225" s="170"/>
      <c r="E225" s="170"/>
      <c r="F225" s="170"/>
      <c r="G225" s="170"/>
      <c r="I225" s="170"/>
      <c r="J225" s="170"/>
      <c r="K225" s="170"/>
      <c r="L225" s="170"/>
      <c r="M225" s="170"/>
      <c r="N225" s="219"/>
      <c r="O225" s="170"/>
      <c r="P225" s="219"/>
      <c r="Q225" s="219"/>
      <c r="R225" s="171"/>
      <c r="S225" s="219"/>
    </row>
    <row r="226" ht="15.75" customHeight="1">
      <c r="B226" s="170"/>
      <c r="C226" s="170"/>
      <c r="D226" s="170"/>
      <c r="E226" s="170"/>
      <c r="F226" s="170"/>
      <c r="G226" s="170"/>
      <c r="I226" s="170"/>
      <c r="J226" s="170"/>
      <c r="K226" s="170"/>
      <c r="L226" s="170"/>
      <c r="M226" s="170"/>
      <c r="N226" s="219"/>
      <c r="O226" s="170"/>
      <c r="P226" s="219"/>
      <c r="Q226" s="219"/>
      <c r="R226" s="171"/>
      <c r="S226" s="219"/>
    </row>
    <row r="227" ht="15.75" customHeight="1">
      <c r="B227" s="170"/>
      <c r="C227" s="170"/>
      <c r="D227" s="170"/>
      <c r="E227" s="170"/>
      <c r="F227" s="170"/>
      <c r="G227" s="170"/>
      <c r="I227" s="170"/>
      <c r="J227" s="170"/>
      <c r="K227" s="170"/>
      <c r="L227" s="170"/>
      <c r="M227" s="170"/>
      <c r="N227" s="219"/>
      <c r="O227" s="170"/>
      <c r="P227" s="219"/>
      <c r="Q227" s="219"/>
      <c r="R227" s="171"/>
      <c r="S227" s="219"/>
    </row>
    <row r="228" ht="15.75" customHeight="1">
      <c r="B228" s="170"/>
      <c r="C228" s="170"/>
      <c r="D228" s="170"/>
      <c r="E228" s="170"/>
      <c r="F228" s="170"/>
      <c r="G228" s="170"/>
      <c r="I228" s="170"/>
      <c r="J228" s="170"/>
      <c r="K228" s="170"/>
      <c r="L228" s="170"/>
      <c r="M228" s="170"/>
      <c r="N228" s="219"/>
      <c r="O228" s="170"/>
      <c r="P228" s="219"/>
      <c r="Q228" s="219"/>
      <c r="R228" s="171"/>
      <c r="S228" s="219"/>
    </row>
    <row r="229" ht="15.75" customHeight="1">
      <c r="B229" s="170"/>
      <c r="C229" s="170"/>
      <c r="D229" s="170"/>
      <c r="E229" s="170"/>
      <c r="F229" s="170"/>
      <c r="G229" s="170"/>
      <c r="I229" s="170"/>
      <c r="J229" s="170"/>
      <c r="K229" s="170"/>
      <c r="L229" s="170"/>
      <c r="M229" s="170"/>
      <c r="N229" s="219"/>
      <c r="O229" s="170"/>
      <c r="P229" s="219"/>
      <c r="Q229" s="219"/>
      <c r="R229" s="171"/>
      <c r="S229" s="219"/>
    </row>
    <row r="230" ht="15.75" customHeight="1">
      <c r="B230" s="170"/>
      <c r="C230" s="170"/>
      <c r="D230" s="170"/>
      <c r="E230" s="170"/>
      <c r="F230" s="170"/>
      <c r="G230" s="170"/>
      <c r="I230" s="170"/>
      <c r="J230" s="170"/>
      <c r="K230" s="170"/>
      <c r="L230" s="170"/>
      <c r="M230" s="170"/>
      <c r="N230" s="219"/>
      <c r="O230" s="170"/>
      <c r="P230" s="219"/>
      <c r="Q230" s="219"/>
      <c r="R230" s="171"/>
      <c r="S230" s="219"/>
    </row>
    <row r="231" ht="15.75" customHeight="1">
      <c r="B231" s="170"/>
      <c r="C231" s="170"/>
      <c r="D231" s="170"/>
      <c r="E231" s="170"/>
      <c r="F231" s="170"/>
      <c r="G231" s="170"/>
      <c r="I231" s="170"/>
      <c r="J231" s="170"/>
      <c r="K231" s="170"/>
      <c r="L231" s="170"/>
      <c r="M231" s="170"/>
      <c r="N231" s="219"/>
      <c r="O231" s="170"/>
      <c r="P231" s="219"/>
      <c r="Q231" s="219"/>
      <c r="R231" s="171"/>
      <c r="S231" s="219"/>
    </row>
    <row r="232" ht="15.75" customHeight="1">
      <c r="B232" s="170"/>
      <c r="C232" s="170"/>
      <c r="D232" s="170"/>
      <c r="E232" s="170"/>
      <c r="F232" s="170"/>
      <c r="G232" s="170"/>
      <c r="I232" s="170"/>
      <c r="J232" s="170"/>
      <c r="K232" s="170"/>
      <c r="L232" s="170"/>
      <c r="M232" s="170"/>
      <c r="N232" s="219"/>
      <c r="O232" s="170"/>
      <c r="P232" s="219"/>
      <c r="Q232" s="219"/>
      <c r="R232" s="171"/>
      <c r="S232" s="219"/>
    </row>
    <row r="233" ht="15.75" customHeight="1">
      <c r="B233" s="170"/>
      <c r="C233" s="170"/>
      <c r="D233" s="170"/>
      <c r="E233" s="170"/>
      <c r="F233" s="170"/>
      <c r="G233" s="170"/>
      <c r="I233" s="170"/>
      <c r="J233" s="170"/>
      <c r="K233" s="170"/>
      <c r="L233" s="170"/>
      <c r="M233" s="170"/>
      <c r="N233" s="219"/>
      <c r="O233" s="170"/>
      <c r="P233" s="219"/>
      <c r="Q233" s="219"/>
      <c r="R233" s="171"/>
      <c r="S233" s="219"/>
    </row>
    <row r="234" ht="15.75" customHeight="1">
      <c r="B234" s="170"/>
      <c r="C234" s="170"/>
      <c r="D234" s="170"/>
      <c r="E234" s="170"/>
      <c r="F234" s="170"/>
      <c r="G234" s="170"/>
      <c r="I234" s="170"/>
      <c r="J234" s="170"/>
      <c r="K234" s="170"/>
      <c r="L234" s="170"/>
      <c r="M234" s="170"/>
      <c r="N234" s="219"/>
      <c r="O234" s="170"/>
      <c r="P234" s="219"/>
      <c r="Q234" s="219"/>
      <c r="R234" s="171"/>
      <c r="S234" s="219"/>
    </row>
    <row r="235" ht="15.75" customHeight="1">
      <c r="B235" s="170"/>
      <c r="C235" s="170"/>
      <c r="D235" s="170"/>
      <c r="E235" s="170"/>
      <c r="F235" s="170"/>
      <c r="G235" s="170"/>
      <c r="I235" s="170"/>
      <c r="J235" s="170"/>
      <c r="K235" s="170"/>
      <c r="L235" s="170"/>
      <c r="M235" s="170"/>
      <c r="N235" s="219"/>
      <c r="O235" s="170"/>
      <c r="P235" s="219"/>
      <c r="Q235" s="219"/>
      <c r="R235" s="171"/>
      <c r="S235" s="219"/>
    </row>
    <row r="236" ht="15.75" customHeight="1">
      <c r="B236" s="170"/>
      <c r="C236" s="170"/>
      <c r="D236" s="170"/>
      <c r="E236" s="170"/>
      <c r="F236" s="170"/>
      <c r="G236" s="170"/>
      <c r="I236" s="170"/>
      <c r="J236" s="170"/>
      <c r="K236" s="170"/>
      <c r="L236" s="170"/>
      <c r="M236" s="170"/>
      <c r="N236" s="219"/>
      <c r="O236" s="170"/>
      <c r="P236" s="219"/>
      <c r="Q236" s="219"/>
      <c r="R236" s="171"/>
      <c r="S236" s="219"/>
    </row>
    <row r="237" ht="15.75" customHeight="1">
      <c r="B237" s="170"/>
      <c r="C237" s="170"/>
      <c r="D237" s="170"/>
      <c r="E237" s="170"/>
      <c r="F237" s="170"/>
      <c r="G237" s="170"/>
      <c r="I237" s="170"/>
      <c r="J237" s="170"/>
      <c r="K237" s="170"/>
      <c r="L237" s="170"/>
      <c r="M237" s="170"/>
      <c r="N237" s="219"/>
      <c r="O237" s="170"/>
      <c r="P237" s="219"/>
      <c r="Q237" s="219"/>
      <c r="R237" s="171"/>
      <c r="S237" s="219"/>
    </row>
    <row r="238" ht="15.75" customHeight="1">
      <c r="B238" s="170"/>
      <c r="C238" s="170"/>
      <c r="D238" s="170"/>
      <c r="E238" s="170"/>
      <c r="F238" s="170"/>
      <c r="G238" s="170"/>
      <c r="I238" s="170"/>
      <c r="J238" s="170"/>
      <c r="K238" s="170"/>
      <c r="L238" s="170"/>
      <c r="M238" s="170"/>
      <c r="N238" s="219"/>
      <c r="O238" s="170"/>
      <c r="P238" s="219"/>
      <c r="Q238" s="219"/>
      <c r="R238" s="171"/>
      <c r="S238" s="219"/>
    </row>
    <row r="239" ht="15.75" customHeight="1">
      <c r="B239" s="170"/>
      <c r="C239" s="170"/>
      <c r="D239" s="170"/>
      <c r="E239" s="170"/>
      <c r="F239" s="170"/>
      <c r="G239" s="170"/>
      <c r="I239" s="170"/>
      <c r="J239" s="170"/>
      <c r="K239" s="170"/>
      <c r="L239" s="170"/>
      <c r="M239" s="170"/>
      <c r="N239" s="219"/>
      <c r="O239" s="170"/>
      <c r="P239" s="219"/>
      <c r="Q239" s="219"/>
      <c r="R239" s="171"/>
      <c r="S239" s="219"/>
    </row>
    <row r="240" ht="15.75" customHeight="1">
      <c r="B240" s="170"/>
      <c r="C240" s="170"/>
      <c r="D240" s="170"/>
      <c r="E240" s="170"/>
      <c r="F240" s="170"/>
      <c r="G240" s="170"/>
      <c r="I240" s="170"/>
      <c r="J240" s="170"/>
      <c r="K240" s="170"/>
      <c r="L240" s="170"/>
      <c r="M240" s="170"/>
      <c r="N240" s="219"/>
      <c r="O240" s="170"/>
      <c r="P240" s="219"/>
      <c r="Q240" s="219"/>
      <c r="R240" s="171"/>
      <c r="S240" s="219"/>
    </row>
    <row r="241" ht="15.75" customHeight="1">
      <c r="B241" s="170"/>
      <c r="C241" s="170"/>
      <c r="D241" s="170"/>
      <c r="E241" s="170"/>
      <c r="F241" s="170"/>
      <c r="G241" s="170"/>
      <c r="I241" s="170"/>
      <c r="J241" s="170"/>
      <c r="K241" s="170"/>
      <c r="L241" s="170"/>
      <c r="M241" s="170"/>
      <c r="N241" s="219"/>
      <c r="O241" s="170"/>
      <c r="P241" s="219"/>
      <c r="Q241" s="219"/>
      <c r="R241" s="171"/>
      <c r="S241" s="219"/>
    </row>
    <row r="242" ht="15.75" customHeight="1">
      <c r="B242" s="170"/>
      <c r="C242" s="170"/>
      <c r="D242" s="170"/>
      <c r="E242" s="170"/>
      <c r="F242" s="170"/>
      <c r="G242" s="170"/>
      <c r="I242" s="170"/>
      <c r="J242" s="170"/>
      <c r="K242" s="170"/>
      <c r="L242" s="170"/>
      <c r="M242" s="170"/>
      <c r="N242" s="219"/>
      <c r="O242" s="170"/>
      <c r="P242" s="219"/>
      <c r="Q242" s="219"/>
      <c r="R242" s="171"/>
      <c r="S242" s="219"/>
    </row>
    <row r="243" ht="15.75" customHeight="1">
      <c r="B243" s="170"/>
      <c r="C243" s="170"/>
      <c r="D243" s="170"/>
      <c r="E243" s="170"/>
      <c r="F243" s="170"/>
      <c r="G243" s="170"/>
      <c r="I243" s="170"/>
      <c r="J243" s="170"/>
      <c r="K243" s="170"/>
      <c r="L243" s="170"/>
      <c r="M243" s="170"/>
      <c r="N243" s="219"/>
      <c r="O243" s="170"/>
      <c r="P243" s="219"/>
      <c r="Q243" s="219"/>
      <c r="R243" s="171"/>
      <c r="S243" s="219"/>
    </row>
    <row r="244" ht="15.75" customHeight="1">
      <c r="B244" s="170"/>
      <c r="C244" s="170"/>
      <c r="D244" s="170"/>
      <c r="E244" s="170"/>
      <c r="F244" s="170"/>
      <c r="G244" s="170"/>
      <c r="I244" s="170"/>
      <c r="J244" s="170"/>
      <c r="K244" s="170"/>
      <c r="L244" s="170"/>
      <c r="M244" s="170"/>
      <c r="N244" s="219"/>
      <c r="O244" s="170"/>
      <c r="P244" s="219"/>
      <c r="Q244" s="219"/>
      <c r="R244" s="171"/>
      <c r="S244" s="219"/>
    </row>
    <row r="245" ht="15.75" customHeight="1">
      <c r="B245" s="170"/>
      <c r="C245" s="170"/>
      <c r="D245" s="170"/>
      <c r="E245" s="170"/>
      <c r="F245" s="170"/>
      <c r="G245" s="170"/>
      <c r="I245" s="170"/>
      <c r="J245" s="170"/>
      <c r="K245" s="170"/>
      <c r="L245" s="170"/>
      <c r="M245" s="170"/>
      <c r="N245" s="219"/>
      <c r="O245" s="170"/>
      <c r="P245" s="219"/>
      <c r="Q245" s="219"/>
      <c r="R245" s="171"/>
      <c r="S245" s="219"/>
    </row>
    <row r="246" ht="15.75" customHeight="1">
      <c r="B246" s="170"/>
      <c r="C246" s="170"/>
      <c r="D246" s="170"/>
      <c r="E246" s="170"/>
      <c r="F246" s="170"/>
      <c r="G246" s="170"/>
      <c r="I246" s="170"/>
      <c r="J246" s="170"/>
      <c r="K246" s="170"/>
      <c r="L246" s="170"/>
      <c r="M246" s="170"/>
      <c r="N246" s="219"/>
      <c r="O246" s="170"/>
      <c r="P246" s="219"/>
      <c r="Q246" s="219"/>
      <c r="R246" s="171"/>
      <c r="S246" s="219"/>
    </row>
    <row r="247" ht="15.75" customHeight="1">
      <c r="B247" s="170"/>
      <c r="C247" s="170"/>
      <c r="D247" s="170"/>
      <c r="E247" s="170"/>
      <c r="F247" s="170"/>
      <c r="G247" s="170"/>
      <c r="I247" s="170"/>
      <c r="J247" s="170"/>
      <c r="K247" s="170"/>
      <c r="L247" s="170"/>
      <c r="M247" s="170"/>
      <c r="N247" s="219"/>
      <c r="O247" s="170"/>
      <c r="P247" s="219"/>
      <c r="Q247" s="219"/>
      <c r="R247" s="171"/>
      <c r="S247" s="219"/>
    </row>
    <row r="248" ht="15.75" customHeight="1">
      <c r="B248" s="170"/>
      <c r="C248" s="170"/>
      <c r="D248" s="170"/>
      <c r="E248" s="170"/>
      <c r="F248" s="170"/>
      <c r="G248" s="170"/>
      <c r="I248" s="170"/>
      <c r="J248" s="170"/>
      <c r="K248" s="170"/>
      <c r="L248" s="170"/>
      <c r="M248" s="170"/>
      <c r="N248" s="219"/>
      <c r="O248" s="170"/>
      <c r="P248" s="219"/>
      <c r="Q248" s="219"/>
      <c r="R248" s="171"/>
      <c r="S248" s="219"/>
    </row>
    <row r="249" ht="15.75" customHeight="1">
      <c r="B249" s="170"/>
      <c r="C249" s="170"/>
      <c r="D249" s="170"/>
      <c r="E249" s="170"/>
      <c r="F249" s="170"/>
      <c r="G249" s="170"/>
      <c r="I249" s="170"/>
      <c r="J249" s="170"/>
      <c r="K249" s="170"/>
      <c r="L249" s="170"/>
      <c r="M249" s="170"/>
      <c r="N249" s="219"/>
      <c r="O249" s="170"/>
      <c r="P249" s="219"/>
      <c r="Q249" s="219"/>
      <c r="R249" s="171"/>
      <c r="S249" s="219"/>
    </row>
    <row r="250" ht="15.75" customHeight="1">
      <c r="B250" s="170"/>
      <c r="C250" s="170"/>
      <c r="D250" s="170"/>
      <c r="E250" s="170"/>
      <c r="F250" s="170"/>
      <c r="G250" s="170"/>
      <c r="I250" s="170"/>
      <c r="J250" s="170"/>
      <c r="K250" s="170"/>
      <c r="L250" s="170"/>
      <c r="M250" s="170"/>
      <c r="N250" s="219"/>
      <c r="O250" s="170"/>
      <c r="P250" s="219"/>
      <c r="Q250" s="219"/>
      <c r="R250" s="171"/>
      <c r="S250" s="219"/>
    </row>
    <row r="251" ht="15.75" customHeight="1">
      <c r="B251" s="170"/>
      <c r="C251" s="170"/>
      <c r="D251" s="170"/>
      <c r="E251" s="170"/>
      <c r="F251" s="170"/>
      <c r="G251" s="170"/>
      <c r="I251" s="170"/>
      <c r="J251" s="170"/>
      <c r="K251" s="170"/>
      <c r="L251" s="170"/>
      <c r="M251" s="170"/>
      <c r="N251" s="219"/>
      <c r="O251" s="170"/>
      <c r="P251" s="219"/>
      <c r="Q251" s="219"/>
      <c r="R251" s="171"/>
      <c r="S251" s="219"/>
    </row>
    <row r="252" ht="15.75" customHeight="1">
      <c r="B252" s="170"/>
      <c r="C252" s="170"/>
      <c r="D252" s="170"/>
      <c r="E252" s="170"/>
      <c r="F252" s="170"/>
      <c r="G252" s="170"/>
      <c r="I252" s="170"/>
      <c r="J252" s="170"/>
      <c r="K252" s="170"/>
      <c r="L252" s="170"/>
      <c r="M252" s="170"/>
      <c r="N252" s="219"/>
      <c r="O252" s="170"/>
      <c r="P252" s="219"/>
      <c r="Q252" s="219"/>
      <c r="R252" s="171"/>
      <c r="S252" s="219"/>
    </row>
    <row r="253" ht="15.75" customHeight="1">
      <c r="B253" s="170"/>
      <c r="C253" s="170"/>
      <c r="D253" s="170"/>
      <c r="E253" s="170"/>
      <c r="F253" s="170"/>
      <c r="G253" s="170"/>
      <c r="I253" s="170"/>
      <c r="J253" s="170"/>
      <c r="K253" s="170"/>
      <c r="L253" s="170"/>
      <c r="M253" s="170"/>
      <c r="N253" s="219"/>
      <c r="O253" s="170"/>
      <c r="P253" s="219"/>
      <c r="Q253" s="219"/>
      <c r="R253" s="171"/>
      <c r="S253" s="219"/>
    </row>
    <row r="254" ht="15.75" customHeight="1">
      <c r="B254" s="170"/>
      <c r="C254" s="170"/>
      <c r="D254" s="170"/>
      <c r="E254" s="170"/>
      <c r="F254" s="170"/>
      <c r="G254" s="170"/>
      <c r="I254" s="170"/>
      <c r="J254" s="170"/>
      <c r="K254" s="170"/>
      <c r="L254" s="170"/>
      <c r="M254" s="170"/>
      <c r="N254" s="219"/>
      <c r="O254" s="170"/>
      <c r="P254" s="219"/>
      <c r="Q254" s="219"/>
      <c r="R254" s="171"/>
      <c r="S254" s="219"/>
    </row>
    <row r="255" ht="15.75" customHeight="1">
      <c r="B255" s="170"/>
      <c r="C255" s="170"/>
      <c r="D255" s="170"/>
      <c r="E255" s="170"/>
      <c r="F255" s="170"/>
      <c r="G255" s="170"/>
      <c r="I255" s="170"/>
      <c r="J255" s="170"/>
      <c r="K255" s="170"/>
      <c r="L255" s="170"/>
      <c r="M255" s="170"/>
      <c r="N255" s="219"/>
      <c r="O255" s="170"/>
      <c r="P255" s="219"/>
      <c r="Q255" s="219"/>
      <c r="R255" s="171"/>
      <c r="S255" s="219"/>
    </row>
    <row r="256" ht="15.75" customHeight="1">
      <c r="B256" s="170"/>
      <c r="C256" s="170"/>
      <c r="D256" s="170"/>
      <c r="E256" s="170"/>
      <c r="F256" s="170"/>
      <c r="G256" s="170"/>
      <c r="I256" s="170"/>
      <c r="J256" s="170"/>
      <c r="K256" s="170"/>
      <c r="L256" s="170"/>
      <c r="M256" s="170"/>
      <c r="N256" s="219"/>
      <c r="O256" s="170"/>
      <c r="P256" s="219"/>
      <c r="Q256" s="219"/>
      <c r="R256" s="171"/>
      <c r="S256" s="219"/>
    </row>
    <row r="257" ht="15.75" customHeight="1">
      <c r="B257" s="170"/>
      <c r="C257" s="170"/>
      <c r="D257" s="170"/>
      <c r="E257" s="170"/>
      <c r="F257" s="170"/>
      <c r="G257" s="170"/>
      <c r="I257" s="170"/>
      <c r="J257" s="170"/>
      <c r="K257" s="170"/>
      <c r="L257" s="170"/>
      <c r="M257" s="170"/>
      <c r="N257" s="219"/>
      <c r="O257" s="170"/>
      <c r="P257" s="219"/>
      <c r="Q257" s="219"/>
      <c r="R257" s="171"/>
      <c r="S257" s="219"/>
    </row>
    <row r="258" ht="15.75" customHeight="1">
      <c r="B258" s="170"/>
      <c r="C258" s="170"/>
      <c r="D258" s="170"/>
      <c r="E258" s="170"/>
      <c r="F258" s="170"/>
      <c r="G258" s="170"/>
      <c r="I258" s="170"/>
      <c r="J258" s="170"/>
      <c r="K258" s="170"/>
      <c r="L258" s="170"/>
      <c r="M258" s="170"/>
      <c r="N258" s="219"/>
      <c r="O258" s="170"/>
      <c r="P258" s="219"/>
      <c r="Q258" s="219"/>
      <c r="R258" s="171"/>
      <c r="S258" s="219"/>
    </row>
    <row r="259" ht="15.75" customHeight="1">
      <c r="B259" s="170"/>
      <c r="C259" s="170"/>
      <c r="D259" s="170"/>
      <c r="E259" s="170"/>
      <c r="F259" s="170"/>
      <c r="G259" s="170"/>
      <c r="I259" s="170"/>
      <c r="J259" s="170"/>
      <c r="K259" s="170"/>
      <c r="L259" s="170"/>
      <c r="M259" s="170"/>
      <c r="N259" s="219"/>
      <c r="O259" s="170"/>
      <c r="P259" s="219"/>
      <c r="Q259" s="219"/>
      <c r="R259" s="171"/>
      <c r="S259" s="219"/>
    </row>
    <row r="260" ht="15.75" customHeight="1">
      <c r="B260" s="170"/>
      <c r="C260" s="170"/>
      <c r="D260" s="170"/>
      <c r="E260" s="170"/>
      <c r="F260" s="170"/>
      <c r="G260" s="170"/>
      <c r="I260" s="170"/>
      <c r="J260" s="170"/>
      <c r="K260" s="170"/>
      <c r="L260" s="170"/>
      <c r="M260" s="170"/>
      <c r="N260" s="219"/>
      <c r="O260" s="170"/>
      <c r="P260" s="219"/>
      <c r="Q260" s="219"/>
      <c r="R260" s="171"/>
      <c r="S260" s="219"/>
    </row>
    <row r="261" ht="15.75" customHeight="1">
      <c r="B261" s="170"/>
      <c r="C261" s="170"/>
      <c r="D261" s="170"/>
      <c r="E261" s="170"/>
      <c r="F261" s="170"/>
      <c r="G261" s="170"/>
      <c r="I261" s="170"/>
      <c r="J261" s="170"/>
      <c r="K261" s="170"/>
      <c r="L261" s="170"/>
      <c r="M261" s="170"/>
      <c r="N261" s="219"/>
      <c r="O261" s="170"/>
      <c r="P261" s="219"/>
      <c r="Q261" s="219"/>
      <c r="R261" s="171"/>
      <c r="S261" s="219"/>
    </row>
    <row r="262" ht="15.75" customHeight="1">
      <c r="B262" s="170"/>
      <c r="C262" s="170"/>
      <c r="D262" s="170"/>
      <c r="E262" s="170"/>
      <c r="F262" s="170"/>
      <c r="G262" s="170"/>
      <c r="I262" s="170"/>
      <c r="J262" s="170"/>
      <c r="K262" s="170"/>
      <c r="L262" s="170"/>
      <c r="M262" s="170"/>
      <c r="N262" s="219"/>
      <c r="O262" s="170"/>
      <c r="P262" s="219"/>
      <c r="Q262" s="219"/>
      <c r="R262" s="171"/>
      <c r="S262" s="219"/>
    </row>
    <row r="263" ht="15.75" customHeight="1">
      <c r="B263" s="170"/>
      <c r="C263" s="170"/>
      <c r="D263" s="170"/>
      <c r="E263" s="170"/>
      <c r="F263" s="170"/>
      <c r="G263" s="170"/>
      <c r="I263" s="170"/>
      <c r="J263" s="170"/>
      <c r="K263" s="170"/>
      <c r="L263" s="170"/>
      <c r="M263" s="170"/>
      <c r="N263" s="219"/>
      <c r="O263" s="170"/>
      <c r="P263" s="219"/>
      <c r="Q263" s="219"/>
      <c r="R263" s="171"/>
      <c r="S263" s="219"/>
    </row>
    <row r="264" ht="15.75" customHeight="1">
      <c r="B264" s="170"/>
      <c r="C264" s="170"/>
      <c r="D264" s="170"/>
      <c r="E264" s="170"/>
      <c r="F264" s="170"/>
      <c r="G264" s="170"/>
      <c r="I264" s="170"/>
      <c r="J264" s="170"/>
      <c r="K264" s="170"/>
      <c r="L264" s="170"/>
      <c r="M264" s="170"/>
      <c r="N264" s="219"/>
      <c r="O264" s="170"/>
      <c r="P264" s="219"/>
      <c r="Q264" s="219"/>
      <c r="R264" s="171"/>
      <c r="S264" s="219"/>
    </row>
    <row r="265" ht="15.75" customHeight="1">
      <c r="B265" s="170"/>
      <c r="C265" s="170"/>
      <c r="D265" s="170"/>
      <c r="E265" s="170"/>
      <c r="F265" s="170"/>
      <c r="G265" s="170"/>
      <c r="I265" s="170"/>
      <c r="J265" s="170"/>
      <c r="K265" s="170"/>
      <c r="L265" s="170"/>
      <c r="M265" s="170"/>
      <c r="N265" s="219"/>
      <c r="O265" s="170"/>
      <c r="P265" s="219"/>
      <c r="Q265" s="219"/>
      <c r="R265" s="171"/>
      <c r="S265" s="219"/>
    </row>
    <row r="266" ht="15.75" customHeight="1">
      <c r="B266" s="170"/>
      <c r="C266" s="170"/>
      <c r="D266" s="170"/>
      <c r="E266" s="170"/>
      <c r="F266" s="170"/>
      <c r="G266" s="170"/>
      <c r="I266" s="170"/>
      <c r="J266" s="170"/>
      <c r="K266" s="170"/>
      <c r="L266" s="170"/>
      <c r="M266" s="170"/>
      <c r="N266" s="219"/>
      <c r="O266" s="170"/>
      <c r="P266" s="219"/>
      <c r="Q266" s="219"/>
      <c r="R266" s="171"/>
      <c r="S266" s="219"/>
    </row>
    <row r="267" ht="15.75" customHeight="1">
      <c r="B267" s="170"/>
      <c r="C267" s="170"/>
      <c r="D267" s="170"/>
      <c r="E267" s="170"/>
      <c r="F267" s="170"/>
      <c r="G267" s="170"/>
      <c r="I267" s="170"/>
      <c r="J267" s="170"/>
      <c r="K267" s="170"/>
      <c r="L267" s="170"/>
      <c r="M267" s="170"/>
      <c r="N267" s="219"/>
      <c r="O267" s="170"/>
      <c r="P267" s="219"/>
      <c r="Q267" s="219"/>
      <c r="R267" s="171"/>
      <c r="S267" s="219"/>
    </row>
    <row r="268" ht="15.75" customHeight="1">
      <c r="B268" s="170"/>
      <c r="C268" s="170"/>
      <c r="D268" s="170"/>
      <c r="E268" s="170"/>
      <c r="F268" s="170"/>
      <c r="G268" s="170"/>
      <c r="I268" s="170"/>
      <c r="J268" s="170"/>
      <c r="K268" s="170"/>
      <c r="L268" s="170"/>
      <c r="M268" s="170"/>
      <c r="N268" s="219"/>
      <c r="O268" s="170"/>
      <c r="P268" s="219"/>
      <c r="Q268" s="219"/>
      <c r="R268" s="171"/>
      <c r="S268" s="219"/>
    </row>
    <row r="269" ht="15.75" customHeight="1">
      <c r="B269" s="170"/>
      <c r="C269" s="170"/>
      <c r="D269" s="170"/>
      <c r="E269" s="170"/>
      <c r="F269" s="170"/>
      <c r="G269" s="170"/>
      <c r="I269" s="170"/>
      <c r="J269" s="170"/>
      <c r="K269" s="170"/>
      <c r="L269" s="170"/>
      <c r="M269" s="170"/>
      <c r="N269" s="219"/>
      <c r="O269" s="170"/>
      <c r="P269" s="219"/>
      <c r="Q269" s="219"/>
      <c r="R269" s="171"/>
      <c r="S269" s="219"/>
    </row>
    <row r="270" ht="15.75" customHeight="1">
      <c r="B270" s="170"/>
      <c r="C270" s="170"/>
      <c r="D270" s="170"/>
      <c r="E270" s="170"/>
      <c r="F270" s="170"/>
      <c r="G270" s="170"/>
      <c r="I270" s="170"/>
      <c r="J270" s="170"/>
      <c r="K270" s="170"/>
      <c r="L270" s="170"/>
      <c r="M270" s="170"/>
      <c r="N270" s="219"/>
      <c r="O270" s="170"/>
      <c r="P270" s="219"/>
      <c r="Q270" s="219"/>
      <c r="R270" s="171"/>
      <c r="S270" s="219"/>
    </row>
    <row r="271" ht="15.75" customHeight="1">
      <c r="B271" s="170"/>
      <c r="C271" s="170"/>
      <c r="D271" s="170"/>
      <c r="E271" s="170"/>
      <c r="F271" s="170"/>
      <c r="G271" s="170"/>
      <c r="I271" s="170"/>
      <c r="J271" s="170"/>
      <c r="K271" s="170"/>
      <c r="L271" s="170"/>
      <c r="M271" s="170"/>
      <c r="N271" s="219"/>
      <c r="O271" s="170"/>
      <c r="P271" s="219"/>
      <c r="Q271" s="219"/>
      <c r="R271" s="171"/>
      <c r="S271" s="219"/>
    </row>
    <row r="272" ht="15.75" customHeight="1">
      <c r="B272" s="170"/>
      <c r="C272" s="170"/>
      <c r="D272" s="170"/>
      <c r="E272" s="170"/>
      <c r="F272" s="170"/>
      <c r="G272" s="170"/>
      <c r="I272" s="170"/>
      <c r="J272" s="170"/>
      <c r="K272" s="170"/>
      <c r="L272" s="170"/>
      <c r="M272" s="170"/>
      <c r="N272" s="219"/>
      <c r="O272" s="170"/>
      <c r="P272" s="219"/>
      <c r="Q272" s="219"/>
      <c r="R272" s="171"/>
      <c r="S272" s="219"/>
    </row>
    <row r="273" ht="15.75" customHeight="1">
      <c r="B273" s="170"/>
      <c r="C273" s="170"/>
      <c r="D273" s="170"/>
      <c r="E273" s="170"/>
      <c r="F273" s="170"/>
      <c r="G273" s="170"/>
      <c r="I273" s="170"/>
      <c r="J273" s="170"/>
      <c r="K273" s="170"/>
      <c r="L273" s="170"/>
      <c r="M273" s="170"/>
      <c r="N273" s="219"/>
      <c r="O273" s="170"/>
      <c r="P273" s="219"/>
      <c r="Q273" s="219"/>
      <c r="R273" s="171"/>
      <c r="S273" s="219"/>
    </row>
    <row r="274" ht="15.75" customHeight="1">
      <c r="B274" s="170"/>
      <c r="C274" s="170"/>
      <c r="D274" s="170"/>
      <c r="E274" s="170"/>
      <c r="F274" s="170"/>
      <c r="G274" s="170"/>
      <c r="I274" s="170"/>
      <c r="J274" s="170"/>
      <c r="K274" s="170"/>
      <c r="L274" s="170"/>
      <c r="M274" s="170"/>
      <c r="N274" s="219"/>
      <c r="O274" s="170"/>
      <c r="P274" s="219"/>
      <c r="Q274" s="219"/>
      <c r="R274" s="171"/>
      <c r="S274" s="219"/>
    </row>
    <row r="275" ht="15.75" customHeight="1">
      <c r="B275" s="170"/>
      <c r="C275" s="170"/>
      <c r="D275" s="170"/>
      <c r="E275" s="170"/>
      <c r="F275" s="170"/>
      <c r="G275" s="170"/>
      <c r="I275" s="170"/>
      <c r="J275" s="170"/>
      <c r="K275" s="170"/>
      <c r="L275" s="170"/>
      <c r="M275" s="170"/>
      <c r="N275" s="219"/>
      <c r="O275" s="170"/>
      <c r="P275" s="219"/>
      <c r="Q275" s="219"/>
      <c r="R275" s="171"/>
      <c r="S275" s="219"/>
    </row>
    <row r="276" ht="15.75" customHeight="1">
      <c r="B276" s="170"/>
      <c r="C276" s="170"/>
      <c r="D276" s="170"/>
      <c r="E276" s="170"/>
      <c r="F276" s="170"/>
      <c r="G276" s="170"/>
      <c r="I276" s="170"/>
      <c r="J276" s="170"/>
      <c r="K276" s="170"/>
      <c r="L276" s="170"/>
      <c r="M276" s="170"/>
      <c r="N276" s="219"/>
      <c r="O276" s="170"/>
      <c r="P276" s="219"/>
      <c r="Q276" s="219"/>
      <c r="R276" s="171"/>
      <c r="S276" s="219"/>
    </row>
    <row r="277" ht="15.75" customHeight="1">
      <c r="B277" s="170"/>
      <c r="C277" s="170"/>
      <c r="D277" s="170"/>
      <c r="E277" s="170"/>
      <c r="F277" s="170"/>
      <c r="G277" s="170"/>
      <c r="I277" s="170"/>
      <c r="J277" s="170"/>
      <c r="K277" s="170"/>
      <c r="L277" s="170"/>
      <c r="M277" s="170"/>
      <c r="N277" s="219"/>
      <c r="O277" s="170"/>
      <c r="P277" s="219"/>
      <c r="Q277" s="219"/>
      <c r="R277" s="171"/>
      <c r="S277" s="219"/>
    </row>
    <row r="278" ht="15.75" customHeight="1">
      <c r="B278" s="170"/>
      <c r="C278" s="170"/>
      <c r="D278" s="170"/>
      <c r="E278" s="170"/>
      <c r="F278" s="170"/>
      <c r="G278" s="170"/>
      <c r="I278" s="170"/>
      <c r="J278" s="170"/>
      <c r="K278" s="170"/>
      <c r="L278" s="170"/>
      <c r="M278" s="170"/>
      <c r="N278" s="219"/>
      <c r="O278" s="170"/>
      <c r="P278" s="219"/>
      <c r="Q278" s="219"/>
      <c r="R278" s="171"/>
      <c r="S278" s="219"/>
    </row>
    <row r="279" ht="15.75" customHeight="1">
      <c r="B279" s="170"/>
      <c r="C279" s="170"/>
      <c r="D279" s="170"/>
      <c r="E279" s="170"/>
      <c r="F279" s="170"/>
      <c r="G279" s="170"/>
      <c r="I279" s="170"/>
      <c r="J279" s="170"/>
      <c r="K279" s="170"/>
      <c r="L279" s="170"/>
      <c r="M279" s="170"/>
      <c r="N279" s="219"/>
      <c r="O279" s="170"/>
      <c r="P279" s="219"/>
      <c r="Q279" s="219"/>
      <c r="R279" s="171"/>
      <c r="S279" s="219"/>
    </row>
    <row r="280" ht="15.75" customHeight="1">
      <c r="B280" s="170"/>
      <c r="C280" s="170"/>
      <c r="D280" s="170"/>
      <c r="E280" s="170"/>
      <c r="F280" s="170"/>
      <c r="G280" s="170"/>
      <c r="I280" s="170"/>
      <c r="J280" s="170"/>
      <c r="K280" s="170"/>
      <c r="L280" s="170"/>
      <c r="M280" s="170"/>
      <c r="N280" s="219"/>
      <c r="O280" s="170"/>
      <c r="P280" s="219"/>
      <c r="Q280" s="219"/>
      <c r="R280" s="171"/>
      <c r="S280" s="219"/>
    </row>
    <row r="281" ht="15.75" customHeight="1">
      <c r="B281" s="170"/>
      <c r="C281" s="170"/>
      <c r="D281" s="170"/>
      <c r="E281" s="170"/>
      <c r="F281" s="170"/>
      <c r="G281" s="170"/>
      <c r="I281" s="170"/>
      <c r="J281" s="170"/>
      <c r="K281" s="170"/>
      <c r="L281" s="170"/>
      <c r="M281" s="170"/>
      <c r="N281" s="219"/>
      <c r="O281" s="170"/>
      <c r="P281" s="219"/>
      <c r="Q281" s="219"/>
      <c r="R281" s="171"/>
      <c r="S281" s="219"/>
    </row>
    <row r="282" ht="15.75" customHeight="1">
      <c r="B282" s="170"/>
      <c r="C282" s="170"/>
      <c r="D282" s="170"/>
      <c r="E282" s="170"/>
      <c r="F282" s="170"/>
      <c r="G282" s="170"/>
      <c r="I282" s="170"/>
      <c r="J282" s="170"/>
      <c r="K282" s="170"/>
      <c r="L282" s="170"/>
      <c r="M282" s="170"/>
      <c r="N282" s="219"/>
      <c r="O282" s="170"/>
      <c r="P282" s="219"/>
      <c r="Q282" s="219"/>
      <c r="R282" s="171"/>
      <c r="S282" s="219"/>
    </row>
    <row r="283" ht="15.75" customHeight="1">
      <c r="B283" s="170"/>
      <c r="C283" s="170"/>
      <c r="D283" s="170"/>
      <c r="E283" s="170"/>
      <c r="F283" s="170"/>
      <c r="G283" s="170"/>
      <c r="I283" s="170"/>
      <c r="J283" s="170"/>
      <c r="K283" s="170"/>
      <c r="L283" s="170"/>
      <c r="M283" s="170"/>
      <c r="N283" s="219"/>
      <c r="O283" s="170"/>
      <c r="P283" s="219"/>
      <c r="Q283" s="219"/>
      <c r="R283" s="171"/>
      <c r="S283" s="219"/>
    </row>
    <row r="284" ht="15.75" customHeight="1">
      <c r="B284" s="170"/>
      <c r="C284" s="170"/>
      <c r="D284" s="170"/>
      <c r="E284" s="170"/>
      <c r="F284" s="170"/>
      <c r="G284" s="170"/>
      <c r="I284" s="170"/>
      <c r="J284" s="170"/>
      <c r="K284" s="170"/>
      <c r="L284" s="170"/>
      <c r="M284" s="170"/>
      <c r="N284" s="219"/>
      <c r="O284" s="170"/>
      <c r="P284" s="219"/>
      <c r="Q284" s="219"/>
      <c r="R284" s="171"/>
      <c r="S284" s="219"/>
    </row>
    <row r="285" ht="15.75" customHeight="1">
      <c r="B285" s="170"/>
      <c r="C285" s="170"/>
      <c r="D285" s="170"/>
      <c r="E285" s="170"/>
      <c r="F285" s="170"/>
      <c r="G285" s="170"/>
      <c r="I285" s="170"/>
      <c r="J285" s="170"/>
      <c r="K285" s="170"/>
      <c r="L285" s="170"/>
      <c r="M285" s="170"/>
      <c r="N285" s="219"/>
      <c r="O285" s="170"/>
      <c r="P285" s="219"/>
      <c r="Q285" s="219"/>
      <c r="R285" s="171"/>
      <c r="S285" s="219"/>
    </row>
    <row r="286" ht="15.75" customHeight="1">
      <c r="B286" s="170"/>
      <c r="C286" s="170"/>
      <c r="D286" s="170"/>
      <c r="E286" s="170"/>
      <c r="F286" s="170"/>
      <c r="G286" s="170"/>
      <c r="I286" s="170"/>
      <c r="J286" s="170"/>
      <c r="K286" s="170"/>
      <c r="L286" s="170"/>
      <c r="M286" s="170"/>
      <c r="N286" s="219"/>
      <c r="O286" s="170"/>
      <c r="P286" s="219"/>
      <c r="Q286" s="219"/>
      <c r="R286" s="171"/>
      <c r="S286" s="219"/>
    </row>
    <row r="287" ht="15.75" customHeight="1">
      <c r="B287" s="170"/>
      <c r="C287" s="170"/>
      <c r="D287" s="170"/>
      <c r="E287" s="170"/>
      <c r="F287" s="170"/>
      <c r="G287" s="170"/>
      <c r="I287" s="170"/>
      <c r="J287" s="170"/>
      <c r="K287" s="170"/>
      <c r="L287" s="170"/>
      <c r="M287" s="170"/>
      <c r="N287" s="219"/>
      <c r="O287" s="170"/>
      <c r="P287" s="219"/>
      <c r="Q287" s="219"/>
      <c r="R287" s="171"/>
      <c r="S287" s="219"/>
    </row>
    <row r="288" ht="15.75" customHeight="1">
      <c r="B288" s="170"/>
      <c r="C288" s="170"/>
      <c r="D288" s="170"/>
      <c r="E288" s="170"/>
      <c r="F288" s="170"/>
      <c r="G288" s="170"/>
      <c r="I288" s="170"/>
      <c r="J288" s="170"/>
      <c r="K288" s="170"/>
      <c r="L288" s="170"/>
      <c r="M288" s="170"/>
      <c r="N288" s="219"/>
      <c r="O288" s="170"/>
      <c r="P288" s="219"/>
      <c r="Q288" s="219"/>
      <c r="R288" s="171"/>
      <c r="S288" s="219"/>
    </row>
    <row r="289" ht="15.75" customHeight="1">
      <c r="B289" s="170"/>
      <c r="C289" s="170"/>
      <c r="D289" s="170"/>
      <c r="E289" s="170"/>
      <c r="F289" s="170"/>
      <c r="G289" s="170"/>
      <c r="I289" s="170"/>
      <c r="J289" s="170"/>
      <c r="K289" s="170"/>
      <c r="L289" s="170"/>
      <c r="M289" s="170"/>
      <c r="N289" s="219"/>
      <c r="O289" s="170"/>
      <c r="P289" s="219"/>
      <c r="Q289" s="219"/>
      <c r="R289" s="171"/>
      <c r="S289" s="219"/>
    </row>
    <row r="290" ht="15.75" customHeight="1">
      <c r="B290" s="170"/>
      <c r="C290" s="170"/>
      <c r="D290" s="170"/>
      <c r="E290" s="170"/>
      <c r="F290" s="170"/>
      <c r="G290" s="170"/>
      <c r="I290" s="170"/>
      <c r="J290" s="170"/>
      <c r="K290" s="170"/>
      <c r="L290" s="170"/>
      <c r="M290" s="170"/>
      <c r="N290" s="219"/>
      <c r="O290" s="170"/>
      <c r="P290" s="219"/>
      <c r="Q290" s="219"/>
      <c r="R290" s="171"/>
      <c r="S290" s="219"/>
    </row>
    <row r="291" ht="15.75" customHeight="1">
      <c r="B291" s="170"/>
      <c r="C291" s="170"/>
      <c r="D291" s="170"/>
      <c r="E291" s="170"/>
      <c r="F291" s="170"/>
      <c r="G291" s="170"/>
      <c r="I291" s="170"/>
      <c r="J291" s="170"/>
      <c r="K291" s="170"/>
      <c r="L291" s="170"/>
      <c r="M291" s="170"/>
      <c r="N291" s="219"/>
      <c r="O291" s="170"/>
      <c r="P291" s="219"/>
      <c r="Q291" s="219"/>
      <c r="R291" s="171"/>
      <c r="S291" s="219"/>
    </row>
    <row r="292" ht="15.75" customHeight="1">
      <c r="B292" s="170"/>
      <c r="C292" s="170"/>
      <c r="D292" s="170"/>
      <c r="E292" s="170"/>
      <c r="F292" s="170"/>
      <c r="G292" s="170"/>
      <c r="I292" s="170"/>
      <c r="J292" s="170"/>
      <c r="K292" s="170"/>
      <c r="L292" s="170"/>
      <c r="M292" s="170"/>
      <c r="N292" s="219"/>
      <c r="O292" s="170"/>
      <c r="P292" s="219"/>
      <c r="Q292" s="219"/>
      <c r="R292" s="171"/>
      <c r="S292" s="219"/>
    </row>
    <row r="293" ht="15.75" customHeight="1">
      <c r="B293" s="170"/>
      <c r="C293" s="170"/>
      <c r="D293" s="170"/>
      <c r="E293" s="170"/>
      <c r="F293" s="170"/>
      <c r="G293" s="170"/>
      <c r="I293" s="170"/>
      <c r="J293" s="170"/>
      <c r="K293" s="170"/>
      <c r="L293" s="170"/>
      <c r="M293" s="170"/>
      <c r="N293" s="219"/>
      <c r="O293" s="170"/>
      <c r="P293" s="219"/>
      <c r="Q293" s="219"/>
      <c r="R293" s="171"/>
      <c r="S293" s="219"/>
    </row>
    <row r="294" ht="15.75" customHeight="1">
      <c r="B294" s="170"/>
      <c r="C294" s="170"/>
      <c r="D294" s="170"/>
      <c r="E294" s="170"/>
      <c r="F294" s="170"/>
      <c r="G294" s="170"/>
      <c r="I294" s="170"/>
      <c r="J294" s="170"/>
      <c r="K294" s="170"/>
      <c r="L294" s="170"/>
      <c r="M294" s="170"/>
      <c r="N294" s="219"/>
      <c r="O294" s="170"/>
      <c r="P294" s="219"/>
      <c r="Q294" s="219"/>
      <c r="R294" s="171"/>
      <c r="S294" s="219"/>
    </row>
    <row r="295" ht="15.75" customHeight="1">
      <c r="B295" s="170"/>
      <c r="C295" s="170"/>
      <c r="D295" s="170"/>
      <c r="E295" s="170"/>
      <c r="F295" s="170"/>
      <c r="G295" s="170"/>
      <c r="I295" s="170"/>
      <c r="J295" s="170"/>
      <c r="K295" s="170"/>
      <c r="L295" s="170"/>
      <c r="M295" s="170"/>
      <c r="N295" s="219"/>
      <c r="O295" s="170"/>
      <c r="P295" s="219"/>
      <c r="Q295" s="219"/>
      <c r="R295" s="171"/>
      <c r="S295" s="219"/>
    </row>
    <row r="296" ht="15.75" customHeight="1">
      <c r="B296" s="170"/>
      <c r="C296" s="170"/>
      <c r="D296" s="170"/>
      <c r="E296" s="170"/>
      <c r="F296" s="170"/>
      <c r="G296" s="170"/>
      <c r="I296" s="170"/>
      <c r="J296" s="170"/>
      <c r="K296" s="170"/>
      <c r="L296" s="170"/>
      <c r="M296" s="170"/>
      <c r="N296" s="219"/>
      <c r="O296" s="170"/>
      <c r="P296" s="219"/>
      <c r="Q296" s="219"/>
      <c r="R296" s="171"/>
      <c r="S296" s="219"/>
    </row>
    <row r="297" ht="15.75" customHeight="1">
      <c r="B297" s="170"/>
      <c r="C297" s="170"/>
      <c r="D297" s="170"/>
      <c r="E297" s="170"/>
      <c r="F297" s="170"/>
      <c r="G297" s="170"/>
      <c r="I297" s="170"/>
      <c r="J297" s="170"/>
      <c r="K297" s="170"/>
      <c r="L297" s="170"/>
      <c r="M297" s="170"/>
      <c r="N297" s="219"/>
      <c r="O297" s="170"/>
      <c r="P297" s="219"/>
      <c r="Q297" s="219"/>
      <c r="R297" s="171"/>
      <c r="S297" s="219"/>
    </row>
    <row r="298" ht="15.75" customHeight="1">
      <c r="B298" s="170"/>
      <c r="C298" s="170"/>
      <c r="D298" s="170"/>
      <c r="E298" s="170"/>
      <c r="F298" s="170"/>
      <c r="G298" s="170"/>
      <c r="I298" s="170"/>
      <c r="J298" s="170"/>
      <c r="K298" s="170"/>
      <c r="L298" s="170"/>
      <c r="M298" s="170"/>
      <c r="N298" s="219"/>
      <c r="O298" s="170"/>
      <c r="P298" s="219"/>
      <c r="Q298" s="219"/>
      <c r="R298" s="171"/>
      <c r="S298" s="219"/>
    </row>
    <row r="299" ht="15.75" customHeight="1">
      <c r="B299" s="170"/>
      <c r="C299" s="170"/>
      <c r="D299" s="170"/>
      <c r="E299" s="170"/>
      <c r="F299" s="170"/>
      <c r="G299" s="170"/>
      <c r="I299" s="170"/>
      <c r="J299" s="170"/>
      <c r="K299" s="170"/>
      <c r="L299" s="170"/>
      <c r="M299" s="170"/>
      <c r="N299" s="219"/>
      <c r="O299" s="170"/>
      <c r="P299" s="219"/>
      <c r="Q299" s="219"/>
      <c r="R299" s="171"/>
      <c r="S299" s="219"/>
    </row>
    <row r="300" ht="15.75" customHeight="1">
      <c r="B300" s="170"/>
      <c r="C300" s="170"/>
      <c r="D300" s="170"/>
      <c r="E300" s="170"/>
      <c r="F300" s="170"/>
      <c r="G300" s="170"/>
      <c r="I300" s="170"/>
      <c r="J300" s="170"/>
      <c r="K300" s="170"/>
      <c r="L300" s="170"/>
      <c r="M300" s="170"/>
      <c r="N300" s="219"/>
      <c r="O300" s="170"/>
      <c r="P300" s="219"/>
      <c r="Q300" s="219"/>
      <c r="R300" s="171"/>
      <c r="S300" s="219"/>
    </row>
    <row r="301" ht="15.75" customHeight="1">
      <c r="B301" s="170"/>
      <c r="C301" s="170"/>
      <c r="D301" s="170"/>
      <c r="E301" s="170"/>
      <c r="F301" s="170"/>
      <c r="G301" s="170"/>
      <c r="I301" s="170"/>
      <c r="J301" s="170"/>
      <c r="K301" s="170"/>
      <c r="L301" s="170"/>
      <c r="M301" s="170"/>
      <c r="N301" s="219"/>
      <c r="O301" s="170"/>
      <c r="P301" s="219"/>
      <c r="Q301" s="219"/>
      <c r="R301" s="171"/>
      <c r="S301" s="219"/>
    </row>
    <row r="302" ht="15.75" customHeight="1">
      <c r="B302" s="170"/>
      <c r="C302" s="170"/>
      <c r="D302" s="170"/>
      <c r="E302" s="170"/>
      <c r="F302" s="170"/>
      <c r="G302" s="170"/>
      <c r="I302" s="170"/>
      <c r="J302" s="170"/>
      <c r="K302" s="170"/>
      <c r="L302" s="170"/>
      <c r="M302" s="170"/>
      <c r="N302" s="219"/>
      <c r="O302" s="170"/>
      <c r="P302" s="219"/>
      <c r="Q302" s="219"/>
      <c r="R302" s="171"/>
      <c r="S302" s="219"/>
    </row>
    <row r="303" ht="15.75" customHeight="1">
      <c r="B303" s="170"/>
      <c r="C303" s="170"/>
      <c r="D303" s="170"/>
      <c r="E303" s="170"/>
      <c r="F303" s="170"/>
      <c r="G303" s="170"/>
      <c r="I303" s="170"/>
      <c r="J303" s="170"/>
      <c r="K303" s="170"/>
      <c r="L303" s="170"/>
      <c r="M303" s="170"/>
      <c r="N303" s="219"/>
      <c r="O303" s="170"/>
      <c r="P303" s="219"/>
      <c r="Q303" s="219"/>
      <c r="R303" s="171"/>
      <c r="S303" s="219"/>
    </row>
    <row r="304" ht="15.75" customHeight="1">
      <c r="B304" s="170"/>
      <c r="C304" s="170"/>
      <c r="D304" s="170"/>
      <c r="E304" s="170"/>
      <c r="F304" s="170"/>
      <c r="G304" s="170"/>
      <c r="I304" s="170"/>
      <c r="J304" s="170"/>
      <c r="K304" s="170"/>
      <c r="L304" s="170"/>
      <c r="M304" s="170"/>
      <c r="N304" s="219"/>
      <c r="O304" s="170"/>
      <c r="P304" s="219"/>
      <c r="Q304" s="219"/>
      <c r="R304" s="171"/>
      <c r="S304" s="219"/>
    </row>
    <row r="305" ht="15.75" customHeight="1">
      <c r="B305" s="170"/>
      <c r="C305" s="170"/>
      <c r="D305" s="170"/>
      <c r="E305" s="170"/>
      <c r="F305" s="170"/>
      <c r="G305" s="170"/>
      <c r="I305" s="170"/>
      <c r="J305" s="170"/>
      <c r="K305" s="170"/>
      <c r="L305" s="170"/>
      <c r="M305" s="170"/>
      <c r="N305" s="219"/>
      <c r="O305" s="170"/>
      <c r="P305" s="219"/>
      <c r="Q305" s="219"/>
      <c r="R305" s="171"/>
      <c r="S305" s="219"/>
    </row>
    <row r="306" ht="15.75" customHeight="1">
      <c r="B306" s="170"/>
      <c r="C306" s="170"/>
      <c r="D306" s="170"/>
      <c r="E306" s="170"/>
      <c r="F306" s="170"/>
      <c r="G306" s="170"/>
      <c r="I306" s="170"/>
      <c r="J306" s="170"/>
      <c r="K306" s="170"/>
      <c r="L306" s="170"/>
      <c r="M306" s="170"/>
      <c r="N306" s="219"/>
      <c r="O306" s="170"/>
      <c r="P306" s="219"/>
      <c r="Q306" s="219"/>
      <c r="R306" s="171"/>
      <c r="S306" s="219"/>
    </row>
    <row r="307" ht="15.75" customHeight="1">
      <c r="B307" s="170"/>
      <c r="C307" s="170"/>
      <c r="D307" s="170"/>
      <c r="E307" s="170"/>
      <c r="F307" s="170"/>
      <c r="G307" s="170"/>
      <c r="I307" s="170"/>
      <c r="J307" s="170"/>
      <c r="K307" s="170"/>
      <c r="L307" s="170"/>
      <c r="M307" s="170"/>
      <c r="N307" s="219"/>
      <c r="O307" s="170"/>
      <c r="P307" s="219"/>
      <c r="Q307" s="219"/>
      <c r="R307" s="171"/>
      <c r="S307" s="219"/>
    </row>
    <row r="308" ht="15.75" customHeight="1">
      <c r="B308" s="170"/>
      <c r="C308" s="170"/>
      <c r="D308" s="170"/>
      <c r="E308" s="170"/>
      <c r="F308" s="170"/>
      <c r="G308" s="170"/>
      <c r="I308" s="170"/>
      <c r="J308" s="170"/>
      <c r="K308" s="170"/>
      <c r="L308" s="170"/>
      <c r="M308" s="170"/>
      <c r="N308" s="219"/>
      <c r="O308" s="170"/>
      <c r="P308" s="219"/>
      <c r="Q308" s="219"/>
      <c r="R308" s="171"/>
      <c r="S308" s="219"/>
    </row>
    <row r="309" ht="15.75" customHeight="1">
      <c r="B309" s="170"/>
      <c r="C309" s="170"/>
      <c r="D309" s="170"/>
      <c r="E309" s="170"/>
      <c r="F309" s="170"/>
      <c r="G309" s="170"/>
      <c r="I309" s="170"/>
      <c r="J309" s="170"/>
      <c r="K309" s="170"/>
      <c r="L309" s="170"/>
      <c r="M309" s="170"/>
      <c r="N309" s="219"/>
      <c r="O309" s="170"/>
      <c r="P309" s="219"/>
      <c r="Q309" s="219"/>
      <c r="R309" s="171"/>
      <c r="S309" s="219"/>
    </row>
    <row r="310" ht="15.75" customHeight="1">
      <c r="B310" s="170"/>
      <c r="C310" s="170"/>
      <c r="D310" s="170"/>
      <c r="E310" s="170"/>
      <c r="F310" s="170"/>
      <c r="G310" s="170"/>
      <c r="I310" s="170"/>
      <c r="J310" s="170"/>
      <c r="K310" s="170"/>
      <c r="L310" s="170"/>
      <c r="M310" s="170"/>
      <c r="N310" s="219"/>
      <c r="O310" s="170"/>
      <c r="P310" s="219"/>
      <c r="Q310" s="219"/>
      <c r="R310" s="171"/>
      <c r="S310" s="219"/>
    </row>
    <row r="311" ht="15.75" customHeight="1">
      <c r="B311" s="170"/>
      <c r="C311" s="170"/>
      <c r="D311" s="170"/>
      <c r="E311" s="170"/>
      <c r="F311" s="170"/>
      <c r="G311" s="170"/>
      <c r="I311" s="170"/>
      <c r="J311" s="170"/>
      <c r="K311" s="170"/>
      <c r="L311" s="170"/>
      <c r="M311" s="170"/>
      <c r="N311" s="219"/>
      <c r="O311" s="170"/>
      <c r="P311" s="219"/>
      <c r="Q311" s="219"/>
      <c r="R311" s="171"/>
      <c r="S311" s="219"/>
    </row>
    <row r="312" ht="15.75" customHeight="1">
      <c r="B312" s="170"/>
      <c r="C312" s="170"/>
      <c r="D312" s="170"/>
      <c r="E312" s="170"/>
      <c r="F312" s="170"/>
      <c r="G312" s="170"/>
      <c r="I312" s="170"/>
      <c r="J312" s="170"/>
      <c r="K312" s="170"/>
      <c r="L312" s="170"/>
      <c r="M312" s="170"/>
      <c r="N312" s="219"/>
      <c r="O312" s="170"/>
      <c r="P312" s="219"/>
      <c r="Q312" s="219"/>
      <c r="R312" s="171"/>
      <c r="S312" s="219"/>
    </row>
    <row r="313" ht="15.75" customHeight="1">
      <c r="B313" s="170"/>
      <c r="C313" s="170"/>
      <c r="D313" s="170"/>
      <c r="E313" s="170"/>
      <c r="F313" s="170"/>
      <c r="G313" s="170"/>
      <c r="I313" s="170"/>
      <c r="J313" s="170"/>
      <c r="K313" s="170"/>
      <c r="L313" s="170"/>
      <c r="M313" s="170"/>
      <c r="N313" s="219"/>
      <c r="O313" s="170"/>
      <c r="P313" s="219"/>
      <c r="Q313" s="219"/>
      <c r="R313" s="171"/>
      <c r="S313" s="219"/>
    </row>
    <row r="314" ht="15.75" customHeight="1">
      <c r="B314" s="170"/>
      <c r="C314" s="170"/>
      <c r="D314" s="170"/>
      <c r="E314" s="170"/>
      <c r="F314" s="170"/>
      <c r="G314" s="170"/>
      <c r="I314" s="170"/>
      <c r="J314" s="170"/>
      <c r="K314" s="170"/>
      <c r="L314" s="170"/>
      <c r="M314" s="170"/>
      <c r="N314" s="219"/>
      <c r="O314" s="170"/>
      <c r="P314" s="219"/>
      <c r="Q314" s="219"/>
      <c r="R314" s="171"/>
      <c r="S314" s="219"/>
    </row>
    <row r="315" ht="15.75" customHeight="1">
      <c r="B315" s="170"/>
      <c r="C315" s="170"/>
      <c r="D315" s="170"/>
      <c r="E315" s="170"/>
      <c r="F315" s="170"/>
      <c r="G315" s="170"/>
      <c r="I315" s="170"/>
      <c r="J315" s="170"/>
      <c r="K315" s="170"/>
      <c r="L315" s="170"/>
      <c r="M315" s="170"/>
      <c r="N315" s="219"/>
      <c r="O315" s="170"/>
      <c r="P315" s="219"/>
      <c r="Q315" s="219"/>
      <c r="R315" s="171"/>
      <c r="S315" s="219"/>
    </row>
    <row r="316" ht="15.75" customHeight="1">
      <c r="B316" s="170"/>
      <c r="C316" s="170"/>
      <c r="D316" s="170"/>
      <c r="E316" s="170"/>
      <c r="F316" s="170"/>
      <c r="G316" s="170"/>
      <c r="I316" s="170"/>
      <c r="J316" s="170"/>
      <c r="K316" s="170"/>
      <c r="L316" s="170"/>
      <c r="M316" s="170"/>
      <c r="N316" s="219"/>
      <c r="O316" s="170"/>
      <c r="P316" s="219"/>
      <c r="Q316" s="219"/>
      <c r="R316" s="171"/>
      <c r="S316" s="219"/>
    </row>
    <row r="317" ht="15.75" customHeight="1">
      <c r="B317" s="170"/>
      <c r="C317" s="170"/>
      <c r="D317" s="170"/>
      <c r="E317" s="170"/>
      <c r="F317" s="170"/>
      <c r="G317" s="170"/>
      <c r="I317" s="170"/>
      <c r="J317" s="170"/>
      <c r="K317" s="170"/>
      <c r="L317" s="170"/>
      <c r="M317" s="170"/>
      <c r="N317" s="219"/>
      <c r="O317" s="170"/>
      <c r="P317" s="219"/>
      <c r="Q317" s="219"/>
      <c r="R317" s="171"/>
      <c r="S317" s="219"/>
    </row>
    <row r="318" ht="15.75" customHeight="1">
      <c r="B318" s="170"/>
      <c r="C318" s="170"/>
      <c r="D318" s="170"/>
      <c r="E318" s="170"/>
      <c r="F318" s="170"/>
      <c r="G318" s="170"/>
      <c r="I318" s="170"/>
      <c r="J318" s="170"/>
      <c r="K318" s="170"/>
      <c r="L318" s="170"/>
      <c r="M318" s="170"/>
      <c r="N318" s="219"/>
      <c r="O318" s="170"/>
      <c r="P318" s="219"/>
      <c r="Q318" s="219"/>
      <c r="R318" s="171"/>
      <c r="S318" s="219"/>
    </row>
    <row r="319" ht="15.75" customHeight="1">
      <c r="B319" s="170"/>
      <c r="C319" s="170"/>
      <c r="D319" s="170"/>
      <c r="E319" s="170"/>
      <c r="F319" s="170"/>
      <c r="G319" s="170"/>
      <c r="I319" s="170"/>
      <c r="J319" s="170"/>
      <c r="K319" s="170"/>
      <c r="L319" s="170"/>
      <c r="M319" s="170"/>
      <c r="N319" s="219"/>
      <c r="O319" s="170"/>
      <c r="P319" s="219"/>
      <c r="Q319" s="219"/>
      <c r="R319" s="171"/>
      <c r="S319" s="219"/>
    </row>
    <row r="320" ht="15.75" customHeight="1">
      <c r="B320" s="170"/>
      <c r="C320" s="170"/>
      <c r="D320" s="170"/>
      <c r="E320" s="170"/>
      <c r="F320" s="170"/>
      <c r="G320" s="170"/>
      <c r="I320" s="170"/>
      <c r="J320" s="170"/>
      <c r="K320" s="170"/>
      <c r="L320" s="170"/>
      <c r="M320" s="170"/>
      <c r="N320" s="219"/>
      <c r="O320" s="170"/>
      <c r="P320" s="219"/>
      <c r="Q320" s="219"/>
      <c r="R320" s="171"/>
      <c r="S320" s="219"/>
    </row>
    <row r="321" ht="15.75" customHeight="1">
      <c r="B321" s="170"/>
      <c r="C321" s="170"/>
      <c r="D321" s="170"/>
      <c r="E321" s="170"/>
      <c r="F321" s="170"/>
      <c r="G321" s="170"/>
      <c r="I321" s="170"/>
      <c r="J321" s="170"/>
      <c r="K321" s="170"/>
      <c r="L321" s="170"/>
      <c r="M321" s="170"/>
      <c r="N321" s="219"/>
      <c r="O321" s="170"/>
      <c r="P321" s="219"/>
      <c r="Q321" s="219"/>
      <c r="R321" s="171"/>
      <c r="S321" s="219"/>
    </row>
    <row r="322" ht="15.75" customHeight="1">
      <c r="B322" s="170"/>
      <c r="C322" s="170"/>
      <c r="D322" s="170"/>
      <c r="E322" s="170"/>
      <c r="F322" s="170"/>
      <c r="G322" s="170"/>
      <c r="I322" s="170"/>
      <c r="J322" s="170"/>
      <c r="K322" s="170"/>
      <c r="L322" s="170"/>
      <c r="M322" s="170"/>
      <c r="N322" s="219"/>
      <c r="O322" s="170"/>
      <c r="P322" s="219"/>
      <c r="Q322" s="219"/>
      <c r="R322" s="171"/>
      <c r="S322" s="219"/>
    </row>
    <row r="323" ht="15.75" customHeight="1">
      <c r="B323" s="170"/>
      <c r="C323" s="170"/>
      <c r="D323" s="170"/>
      <c r="E323" s="170"/>
      <c r="F323" s="170"/>
      <c r="G323" s="170"/>
      <c r="I323" s="170"/>
      <c r="J323" s="170"/>
      <c r="K323" s="170"/>
      <c r="L323" s="170"/>
      <c r="M323" s="170"/>
      <c r="N323" s="219"/>
      <c r="O323" s="170"/>
      <c r="P323" s="219"/>
      <c r="Q323" s="219"/>
      <c r="R323" s="171"/>
      <c r="S323" s="219"/>
    </row>
    <row r="324" ht="15.75" customHeight="1">
      <c r="B324" s="170"/>
      <c r="C324" s="170"/>
      <c r="D324" s="170"/>
      <c r="E324" s="170"/>
      <c r="F324" s="170"/>
      <c r="G324" s="170"/>
      <c r="I324" s="170"/>
      <c r="J324" s="170"/>
      <c r="K324" s="170"/>
      <c r="L324" s="170"/>
      <c r="M324" s="170"/>
      <c r="N324" s="219"/>
      <c r="O324" s="170"/>
      <c r="P324" s="219"/>
      <c r="Q324" s="219"/>
      <c r="R324" s="171"/>
      <c r="S324" s="219"/>
    </row>
    <row r="325" ht="15.75" customHeight="1">
      <c r="B325" s="170"/>
      <c r="C325" s="170"/>
      <c r="D325" s="170"/>
      <c r="E325" s="170"/>
      <c r="F325" s="170"/>
      <c r="G325" s="170"/>
      <c r="I325" s="170"/>
      <c r="J325" s="170"/>
      <c r="K325" s="170"/>
      <c r="L325" s="170"/>
      <c r="M325" s="170"/>
      <c r="N325" s="219"/>
      <c r="O325" s="170"/>
      <c r="P325" s="219"/>
      <c r="Q325" s="219"/>
      <c r="R325" s="171"/>
      <c r="S325" s="219"/>
    </row>
    <row r="326" ht="15.75" customHeight="1">
      <c r="B326" s="170"/>
      <c r="C326" s="170"/>
      <c r="D326" s="170"/>
      <c r="E326" s="170"/>
      <c r="F326" s="170"/>
      <c r="G326" s="170"/>
      <c r="I326" s="170"/>
      <c r="J326" s="170"/>
      <c r="K326" s="170"/>
      <c r="L326" s="170"/>
      <c r="M326" s="170"/>
      <c r="N326" s="219"/>
      <c r="O326" s="170"/>
      <c r="P326" s="219"/>
      <c r="Q326" s="219"/>
      <c r="R326" s="171"/>
      <c r="S326" s="219"/>
    </row>
    <row r="327" ht="15.75" customHeight="1">
      <c r="B327" s="170"/>
      <c r="C327" s="170"/>
      <c r="D327" s="170"/>
      <c r="E327" s="170"/>
      <c r="F327" s="170"/>
      <c r="G327" s="170"/>
      <c r="I327" s="170"/>
      <c r="J327" s="170"/>
      <c r="K327" s="170"/>
      <c r="L327" s="170"/>
      <c r="M327" s="170"/>
      <c r="N327" s="219"/>
      <c r="O327" s="170"/>
      <c r="P327" s="219"/>
      <c r="Q327" s="219"/>
      <c r="R327" s="171"/>
      <c r="S327" s="219"/>
    </row>
    <row r="328" ht="15.75" customHeight="1">
      <c r="B328" s="170"/>
      <c r="C328" s="170"/>
      <c r="D328" s="170"/>
      <c r="E328" s="170"/>
      <c r="F328" s="170"/>
      <c r="G328" s="170"/>
      <c r="I328" s="170"/>
      <c r="J328" s="170"/>
      <c r="K328" s="170"/>
      <c r="L328" s="170"/>
      <c r="M328" s="170"/>
      <c r="N328" s="219"/>
      <c r="O328" s="170"/>
      <c r="P328" s="219"/>
      <c r="Q328" s="219"/>
      <c r="R328" s="171"/>
      <c r="S328" s="219"/>
    </row>
    <row r="329" ht="15.75" customHeight="1">
      <c r="B329" s="170"/>
      <c r="C329" s="170"/>
      <c r="D329" s="170"/>
      <c r="E329" s="170"/>
      <c r="F329" s="170"/>
      <c r="G329" s="170"/>
      <c r="I329" s="170"/>
      <c r="J329" s="170"/>
      <c r="K329" s="170"/>
      <c r="L329" s="170"/>
      <c r="M329" s="170"/>
      <c r="N329" s="219"/>
      <c r="O329" s="170"/>
      <c r="P329" s="219"/>
      <c r="Q329" s="219"/>
      <c r="R329" s="171"/>
      <c r="S329" s="219"/>
    </row>
    <row r="330" ht="15.75" customHeight="1">
      <c r="B330" s="170"/>
      <c r="C330" s="170"/>
      <c r="D330" s="170"/>
      <c r="E330" s="170"/>
      <c r="F330" s="170"/>
      <c r="G330" s="170"/>
      <c r="I330" s="170"/>
      <c r="J330" s="170"/>
      <c r="K330" s="170"/>
      <c r="L330" s="170"/>
      <c r="M330" s="170"/>
      <c r="N330" s="219"/>
      <c r="O330" s="170"/>
      <c r="P330" s="219"/>
      <c r="Q330" s="219"/>
      <c r="R330" s="171"/>
      <c r="S330" s="219"/>
    </row>
    <row r="331" ht="15.75" customHeight="1">
      <c r="B331" s="170"/>
      <c r="C331" s="170"/>
      <c r="D331" s="170"/>
      <c r="E331" s="170"/>
      <c r="F331" s="170"/>
      <c r="G331" s="170"/>
      <c r="I331" s="170"/>
      <c r="J331" s="170"/>
      <c r="K331" s="170"/>
      <c r="L331" s="170"/>
      <c r="M331" s="170"/>
      <c r="N331" s="219"/>
      <c r="O331" s="170"/>
      <c r="P331" s="219"/>
      <c r="Q331" s="219"/>
      <c r="R331" s="171"/>
      <c r="S331" s="219"/>
    </row>
    <row r="332" ht="15.75" customHeight="1">
      <c r="B332" s="170"/>
      <c r="C332" s="170"/>
      <c r="D332" s="170"/>
      <c r="E332" s="170"/>
      <c r="F332" s="170"/>
      <c r="G332" s="170"/>
      <c r="I332" s="170"/>
      <c r="J332" s="170"/>
      <c r="K332" s="170"/>
      <c r="L332" s="170"/>
      <c r="M332" s="170"/>
      <c r="N332" s="219"/>
      <c r="O332" s="170"/>
      <c r="P332" s="219"/>
      <c r="Q332" s="219"/>
      <c r="R332" s="171"/>
      <c r="S332" s="219"/>
    </row>
    <row r="333" ht="15.75" customHeight="1">
      <c r="B333" s="170"/>
      <c r="C333" s="170"/>
      <c r="D333" s="170"/>
      <c r="E333" s="170"/>
      <c r="F333" s="170"/>
      <c r="G333" s="170"/>
      <c r="I333" s="170"/>
      <c r="J333" s="170"/>
      <c r="K333" s="170"/>
      <c r="L333" s="170"/>
      <c r="M333" s="170"/>
      <c r="N333" s="219"/>
      <c r="O333" s="170"/>
      <c r="P333" s="219"/>
      <c r="Q333" s="219"/>
      <c r="R333" s="171"/>
      <c r="S333" s="219"/>
    </row>
    <row r="334" ht="15.75" customHeight="1">
      <c r="B334" s="170"/>
      <c r="C334" s="170"/>
      <c r="D334" s="170"/>
      <c r="E334" s="170"/>
      <c r="F334" s="170"/>
      <c r="G334" s="170"/>
      <c r="I334" s="170"/>
      <c r="J334" s="170"/>
      <c r="K334" s="170"/>
      <c r="L334" s="170"/>
      <c r="M334" s="170"/>
      <c r="N334" s="219"/>
      <c r="O334" s="170"/>
      <c r="P334" s="219"/>
      <c r="Q334" s="219"/>
      <c r="R334" s="171"/>
      <c r="S334" s="219"/>
    </row>
    <row r="335" ht="15.75" customHeight="1">
      <c r="B335" s="170"/>
      <c r="C335" s="170"/>
      <c r="D335" s="170"/>
      <c r="E335" s="170"/>
      <c r="F335" s="170"/>
      <c r="G335" s="170"/>
      <c r="I335" s="170"/>
      <c r="J335" s="170"/>
      <c r="K335" s="170"/>
      <c r="L335" s="170"/>
      <c r="M335" s="170"/>
      <c r="N335" s="219"/>
      <c r="O335" s="170"/>
      <c r="P335" s="219"/>
      <c r="Q335" s="219"/>
      <c r="R335" s="171"/>
      <c r="S335" s="219"/>
    </row>
    <row r="336" ht="15.75" customHeight="1">
      <c r="B336" s="170"/>
      <c r="C336" s="170"/>
      <c r="D336" s="170"/>
      <c r="E336" s="170"/>
      <c r="F336" s="170"/>
      <c r="G336" s="170"/>
      <c r="I336" s="170"/>
      <c r="J336" s="170"/>
      <c r="K336" s="170"/>
      <c r="L336" s="170"/>
      <c r="M336" s="170"/>
      <c r="N336" s="219"/>
      <c r="O336" s="170"/>
      <c r="P336" s="219"/>
      <c r="Q336" s="219"/>
      <c r="R336" s="171"/>
      <c r="S336" s="219"/>
    </row>
    <row r="337" ht="15.75" customHeight="1">
      <c r="B337" s="170"/>
      <c r="C337" s="170"/>
      <c r="D337" s="170"/>
      <c r="E337" s="170"/>
      <c r="F337" s="170"/>
      <c r="G337" s="170"/>
      <c r="I337" s="170"/>
      <c r="J337" s="170"/>
      <c r="K337" s="170"/>
      <c r="L337" s="170"/>
      <c r="M337" s="170"/>
      <c r="N337" s="219"/>
      <c r="O337" s="170"/>
      <c r="P337" s="219"/>
      <c r="Q337" s="219"/>
      <c r="R337" s="171"/>
      <c r="S337" s="219"/>
    </row>
    <row r="338" ht="15.75" customHeight="1">
      <c r="B338" s="170"/>
      <c r="C338" s="170"/>
      <c r="D338" s="170"/>
      <c r="E338" s="170"/>
      <c r="F338" s="170"/>
      <c r="G338" s="170"/>
      <c r="I338" s="170"/>
      <c r="J338" s="170"/>
      <c r="K338" s="170"/>
      <c r="L338" s="170"/>
      <c r="M338" s="170"/>
      <c r="N338" s="219"/>
      <c r="O338" s="170"/>
      <c r="P338" s="219"/>
      <c r="Q338" s="219"/>
      <c r="R338" s="171"/>
      <c r="S338" s="219"/>
    </row>
    <row r="339" ht="15.75" customHeight="1">
      <c r="B339" s="170"/>
      <c r="C339" s="170"/>
      <c r="D339" s="170"/>
      <c r="E339" s="170"/>
      <c r="F339" s="170"/>
      <c r="G339" s="170"/>
      <c r="I339" s="170"/>
      <c r="J339" s="170"/>
      <c r="K339" s="170"/>
      <c r="L339" s="170"/>
      <c r="M339" s="170"/>
      <c r="N339" s="219"/>
      <c r="O339" s="170"/>
      <c r="P339" s="219"/>
      <c r="Q339" s="219"/>
      <c r="R339" s="171"/>
      <c r="S339" s="219"/>
    </row>
    <row r="340" ht="15.75" customHeight="1">
      <c r="B340" s="170"/>
      <c r="C340" s="170"/>
      <c r="D340" s="170"/>
      <c r="E340" s="170"/>
      <c r="F340" s="170"/>
      <c r="G340" s="170"/>
      <c r="I340" s="170"/>
      <c r="J340" s="170"/>
      <c r="K340" s="170"/>
      <c r="L340" s="170"/>
      <c r="M340" s="170"/>
      <c r="N340" s="219"/>
      <c r="O340" s="170"/>
      <c r="P340" s="219"/>
      <c r="Q340" s="219"/>
      <c r="R340" s="171"/>
      <c r="S340" s="219"/>
    </row>
    <row r="341" ht="15.75" customHeight="1">
      <c r="B341" s="170"/>
      <c r="C341" s="170"/>
      <c r="D341" s="170"/>
      <c r="E341" s="170"/>
      <c r="F341" s="170"/>
      <c r="G341" s="170"/>
      <c r="I341" s="170"/>
      <c r="J341" s="170"/>
      <c r="K341" s="170"/>
      <c r="L341" s="170"/>
      <c r="M341" s="170"/>
      <c r="N341" s="219"/>
      <c r="O341" s="170"/>
      <c r="P341" s="219"/>
      <c r="Q341" s="219"/>
      <c r="R341" s="171"/>
      <c r="S341" s="219"/>
    </row>
    <row r="342" ht="15.75" customHeight="1">
      <c r="B342" s="170"/>
      <c r="C342" s="170"/>
      <c r="D342" s="170"/>
      <c r="E342" s="170"/>
      <c r="F342" s="170"/>
      <c r="G342" s="170"/>
      <c r="I342" s="170"/>
      <c r="J342" s="170"/>
      <c r="K342" s="170"/>
      <c r="L342" s="170"/>
      <c r="M342" s="170"/>
      <c r="N342" s="219"/>
      <c r="O342" s="170"/>
      <c r="P342" s="219"/>
      <c r="Q342" s="219"/>
      <c r="R342" s="171"/>
      <c r="S342" s="219"/>
    </row>
    <row r="343" ht="15.75" customHeight="1">
      <c r="B343" s="170"/>
      <c r="C343" s="170"/>
      <c r="D343" s="170"/>
      <c r="E343" s="170"/>
      <c r="F343" s="170"/>
      <c r="G343" s="170"/>
      <c r="I343" s="170"/>
      <c r="J343" s="170"/>
      <c r="K343" s="170"/>
      <c r="L343" s="170"/>
      <c r="M343" s="170"/>
      <c r="N343" s="219"/>
      <c r="O343" s="170"/>
      <c r="P343" s="219"/>
      <c r="Q343" s="219"/>
      <c r="R343" s="171"/>
      <c r="S343" s="219"/>
    </row>
    <row r="344" ht="15.75" customHeight="1">
      <c r="B344" s="170"/>
      <c r="C344" s="170"/>
      <c r="D344" s="170"/>
      <c r="E344" s="170"/>
      <c r="F344" s="170"/>
      <c r="G344" s="170"/>
      <c r="I344" s="170"/>
      <c r="J344" s="170"/>
      <c r="K344" s="170"/>
      <c r="L344" s="170"/>
      <c r="M344" s="170"/>
      <c r="N344" s="219"/>
      <c r="O344" s="170"/>
      <c r="P344" s="219"/>
      <c r="Q344" s="219"/>
      <c r="R344" s="171"/>
      <c r="S344" s="219"/>
    </row>
    <row r="345" ht="15.75" customHeight="1">
      <c r="B345" s="170"/>
      <c r="C345" s="170"/>
      <c r="D345" s="170"/>
      <c r="E345" s="170"/>
      <c r="F345" s="170"/>
      <c r="G345" s="170"/>
      <c r="I345" s="170"/>
      <c r="J345" s="170"/>
      <c r="K345" s="170"/>
      <c r="L345" s="170"/>
      <c r="M345" s="170"/>
      <c r="N345" s="219"/>
      <c r="O345" s="170"/>
      <c r="P345" s="219"/>
      <c r="Q345" s="219"/>
      <c r="R345" s="171"/>
      <c r="S345" s="219"/>
    </row>
    <row r="346" ht="15.75" customHeight="1">
      <c r="B346" s="170"/>
      <c r="C346" s="170"/>
      <c r="D346" s="170"/>
      <c r="E346" s="170"/>
      <c r="F346" s="170"/>
      <c r="G346" s="170"/>
      <c r="I346" s="170"/>
      <c r="J346" s="170"/>
      <c r="K346" s="170"/>
      <c r="L346" s="170"/>
      <c r="M346" s="170"/>
      <c r="N346" s="219"/>
      <c r="O346" s="170"/>
      <c r="P346" s="219"/>
      <c r="Q346" s="219"/>
      <c r="R346" s="171"/>
      <c r="S346" s="219"/>
    </row>
    <row r="347" ht="15.75" customHeight="1">
      <c r="B347" s="170"/>
      <c r="C347" s="170"/>
      <c r="D347" s="170"/>
      <c r="E347" s="170"/>
      <c r="F347" s="170"/>
      <c r="G347" s="170"/>
      <c r="I347" s="170"/>
      <c r="J347" s="170"/>
      <c r="K347" s="170"/>
      <c r="L347" s="170"/>
      <c r="M347" s="170"/>
      <c r="N347" s="219"/>
      <c r="O347" s="170"/>
      <c r="P347" s="219"/>
      <c r="Q347" s="219"/>
      <c r="R347" s="171"/>
      <c r="S347" s="219"/>
    </row>
    <row r="348" ht="15.75" customHeight="1">
      <c r="B348" s="170"/>
      <c r="C348" s="170"/>
      <c r="D348" s="170"/>
      <c r="E348" s="170"/>
      <c r="F348" s="170"/>
      <c r="G348" s="170"/>
      <c r="I348" s="170"/>
      <c r="J348" s="170"/>
      <c r="K348" s="170"/>
      <c r="L348" s="170"/>
      <c r="M348" s="170"/>
      <c r="N348" s="219"/>
      <c r="O348" s="170"/>
      <c r="P348" s="219"/>
      <c r="Q348" s="219"/>
      <c r="R348" s="171"/>
      <c r="S348" s="219"/>
    </row>
    <row r="349" ht="15.75" customHeight="1">
      <c r="B349" s="170"/>
      <c r="C349" s="170"/>
      <c r="D349" s="170"/>
      <c r="E349" s="170"/>
      <c r="F349" s="170"/>
      <c r="G349" s="170"/>
      <c r="I349" s="170"/>
      <c r="J349" s="170"/>
      <c r="K349" s="170"/>
      <c r="L349" s="170"/>
      <c r="M349" s="170"/>
      <c r="N349" s="219"/>
      <c r="O349" s="170"/>
      <c r="P349" s="219"/>
      <c r="Q349" s="219"/>
      <c r="R349" s="171"/>
      <c r="S349" s="219"/>
    </row>
    <row r="350" ht="15.75" customHeight="1">
      <c r="B350" s="170"/>
      <c r="C350" s="170"/>
      <c r="D350" s="170"/>
      <c r="E350" s="170"/>
      <c r="F350" s="170"/>
      <c r="G350" s="170"/>
      <c r="I350" s="170"/>
      <c r="J350" s="170"/>
      <c r="K350" s="170"/>
      <c r="L350" s="170"/>
      <c r="M350" s="170"/>
      <c r="N350" s="219"/>
      <c r="O350" s="170"/>
      <c r="P350" s="219"/>
      <c r="Q350" s="219"/>
      <c r="R350" s="171"/>
      <c r="S350" s="219"/>
    </row>
    <row r="351" ht="15.75" customHeight="1">
      <c r="B351" s="170"/>
      <c r="C351" s="170"/>
      <c r="D351" s="170"/>
      <c r="E351" s="170"/>
      <c r="F351" s="170"/>
      <c r="G351" s="170"/>
      <c r="I351" s="170"/>
      <c r="J351" s="170"/>
      <c r="K351" s="170"/>
      <c r="L351" s="170"/>
      <c r="M351" s="170"/>
      <c r="N351" s="219"/>
      <c r="O351" s="170"/>
      <c r="P351" s="219"/>
      <c r="Q351" s="219"/>
      <c r="R351" s="171"/>
      <c r="S351" s="219"/>
    </row>
    <row r="352" ht="15.75" customHeight="1">
      <c r="B352" s="170"/>
      <c r="C352" s="170"/>
      <c r="D352" s="170"/>
      <c r="E352" s="170"/>
      <c r="F352" s="170"/>
      <c r="G352" s="170"/>
      <c r="I352" s="170"/>
      <c r="J352" s="170"/>
      <c r="K352" s="170"/>
      <c r="L352" s="170"/>
      <c r="M352" s="170"/>
      <c r="N352" s="219"/>
      <c r="O352" s="170"/>
      <c r="P352" s="219"/>
      <c r="Q352" s="219"/>
      <c r="R352" s="171"/>
      <c r="S352" s="219"/>
    </row>
    <row r="353" ht="15.75" customHeight="1">
      <c r="B353" s="170"/>
      <c r="C353" s="170"/>
      <c r="D353" s="170"/>
      <c r="E353" s="170"/>
      <c r="F353" s="170"/>
      <c r="G353" s="170"/>
      <c r="I353" s="170"/>
      <c r="J353" s="170"/>
      <c r="K353" s="170"/>
      <c r="L353" s="170"/>
      <c r="M353" s="170"/>
      <c r="N353" s="219"/>
      <c r="O353" s="170"/>
      <c r="P353" s="219"/>
      <c r="Q353" s="219"/>
      <c r="R353" s="171"/>
      <c r="S353" s="219"/>
    </row>
    <row r="354" ht="15.75" customHeight="1">
      <c r="B354" s="170"/>
      <c r="C354" s="170"/>
      <c r="D354" s="170"/>
      <c r="E354" s="170"/>
      <c r="F354" s="170"/>
      <c r="G354" s="170"/>
      <c r="I354" s="170"/>
      <c r="J354" s="170"/>
      <c r="K354" s="170"/>
      <c r="L354" s="170"/>
      <c r="M354" s="170"/>
      <c r="N354" s="219"/>
      <c r="O354" s="170"/>
      <c r="P354" s="219"/>
      <c r="Q354" s="219"/>
      <c r="R354" s="171"/>
      <c r="S354" s="219"/>
    </row>
    <row r="355" ht="15.75" customHeight="1">
      <c r="B355" s="170"/>
      <c r="C355" s="170"/>
      <c r="D355" s="170"/>
      <c r="E355" s="170"/>
      <c r="F355" s="170"/>
      <c r="G355" s="170"/>
      <c r="I355" s="170"/>
      <c r="J355" s="170"/>
      <c r="K355" s="170"/>
      <c r="L355" s="170"/>
      <c r="M355" s="170"/>
      <c r="N355" s="219"/>
      <c r="O355" s="170"/>
      <c r="P355" s="219"/>
      <c r="Q355" s="219"/>
      <c r="R355" s="171"/>
      <c r="S355" s="219"/>
    </row>
    <row r="356" ht="15.75" customHeight="1">
      <c r="B356" s="170"/>
      <c r="C356" s="170"/>
      <c r="D356" s="170"/>
      <c r="E356" s="170"/>
      <c r="F356" s="170"/>
      <c r="G356" s="170"/>
      <c r="I356" s="170"/>
      <c r="J356" s="170"/>
      <c r="K356" s="170"/>
      <c r="L356" s="170"/>
      <c r="M356" s="170"/>
      <c r="N356" s="219"/>
      <c r="O356" s="170"/>
      <c r="P356" s="219"/>
      <c r="Q356" s="219"/>
      <c r="R356" s="171"/>
      <c r="S356" s="219"/>
    </row>
    <row r="357" ht="15.75" customHeight="1">
      <c r="B357" s="170"/>
      <c r="C357" s="170"/>
      <c r="D357" s="170"/>
      <c r="E357" s="170"/>
      <c r="F357" s="170"/>
      <c r="G357" s="170"/>
      <c r="I357" s="170"/>
      <c r="J357" s="170"/>
      <c r="K357" s="170"/>
      <c r="L357" s="170"/>
      <c r="M357" s="170"/>
      <c r="N357" s="219"/>
      <c r="O357" s="170"/>
      <c r="P357" s="219"/>
      <c r="Q357" s="219"/>
      <c r="R357" s="171"/>
      <c r="S357" s="219"/>
    </row>
    <row r="358" ht="15.75" customHeight="1">
      <c r="B358" s="170"/>
      <c r="C358" s="170"/>
      <c r="D358" s="170"/>
      <c r="E358" s="170"/>
      <c r="F358" s="170"/>
      <c r="G358" s="170"/>
      <c r="I358" s="170"/>
      <c r="J358" s="170"/>
      <c r="K358" s="170"/>
      <c r="L358" s="170"/>
      <c r="M358" s="170"/>
      <c r="N358" s="219"/>
      <c r="O358" s="170"/>
      <c r="P358" s="219"/>
      <c r="Q358" s="219"/>
      <c r="R358" s="171"/>
      <c r="S358" s="219"/>
    </row>
    <row r="359" ht="15.75" customHeight="1">
      <c r="B359" s="170"/>
      <c r="C359" s="170"/>
      <c r="D359" s="170"/>
      <c r="E359" s="170"/>
      <c r="F359" s="170"/>
      <c r="G359" s="170"/>
      <c r="I359" s="170"/>
      <c r="J359" s="170"/>
      <c r="K359" s="170"/>
      <c r="L359" s="170"/>
      <c r="M359" s="170"/>
      <c r="N359" s="219"/>
      <c r="O359" s="170"/>
      <c r="P359" s="219"/>
      <c r="Q359" s="219"/>
      <c r="R359" s="171"/>
      <c r="S359" s="219"/>
    </row>
    <row r="360" ht="15.75" customHeight="1">
      <c r="B360" s="170"/>
      <c r="C360" s="170"/>
      <c r="D360" s="170"/>
      <c r="E360" s="170"/>
      <c r="F360" s="170"/>
      <c r="G360" s="170"/>
      <c r="I360" s="170"/>
      <c r="J360" s="170"/>
      <c r="K360" s="170"/>
      <c r="L360" s="170"/>
      <c r="M360" s="170"/>
      <c r="N360" s="219"/>
      <c r="O360" s="170"/>
      <c r="P360" s="219"/>
      <c r="Q360" s="219"/>
      <c r="R360" s="171"/>
      <c r="S360" s="219"/>
    </row>
    <row r="361" ht="15.75" customHeight="1">
      <c r="B361" s="170"/>
      <c r="C361" s="170"/>
      <c r="D361" s="170"/>
      <c r="E361" s="170"/>
      <c r="F361" s="170"/>
      <c r="G361" s="170"/>
      <c r="I361" s="170"/>
      <c r="J361" s="170"/>
      <c r="K361" s="170"/>
      <c r="L361" s="170"/>
      <c r="M361" s="170"/>
      <c r="N361" s="219"/>
      <c r="O361" s="170"/>
      <c r="P361" s="219"/>
      <c r="Q361" s="219"/>
      <c r="R361" s="171"/>
      <c r="S361" s="219"/>
    </row>
    <row r="362" ht="15.75" customHeight="1">
      <c r="B362" s="170"/>
      <c r="C362" s="170"/>
      <c r="D362" s="170"/>
      <c r="E362" s="170"/>
      <c r="F362" s="170"/>
      <c r="G362" s="170"/>
      <c r="I362" s="170"/>
      <c r="J362" s="170"/>
      <c r="K362" s="170"/>
      <c r="L362" s="170"/>
      <c r="M362" s="170"/>
      <c r="N362" s="219"/>
      <c r="O362" s="170"/>
      <c r="P362" s="219"/>
      <c r="Q362" s="219"/>
      <c r="R362" s="171"/>
      <c r="S362" s="219"/>
    </row>
    <row r="363" ht="15.75" customHeight="1">
      <c r="B363" s="170"/>
      <c r="C363" s="170"/>
      <c r="D363" s="170"/>
      <c r="E363" s="170"/>
      <c r="F363" s="170"/>
      <c r="G363" s="170"/>
      <c r="I363" s="170"/>
      <c r="J363" s="170"/>
      <c r="K363" s="170"/>
      <c r="L363" s="170"/>
      <c r="M363" s="170"/>
      <c r="N363" s="219"/>
      <c r="O363" s="170"/>
      <c r="P363" s="219"/>
      <c r="Q363" s="219"/>
      <c r="R363" s="171"/>
      <c r="S363" s="219"/>
    </row>
    <row r="364" ht="15.75" customHeight="1">
      <c r="B364" s="170"/>
      <c r="C364" s="170"/>
      <c r="D364" s="170"/>
      <c r="E364" s="170"/>
      <c r="F364" s="170"/>
      <c r="G364" s="170"/>
      <c r="I364" s="170"/>
      <c r="J364" s="170"/>
      <c r="K364" s="170"/>
      <c r="L364" s="170"/>
      <c r="M364" s="170"/>
      <c r="N364" s="219"/>
      <c r="O364" s="170"/>
      <c r="P364" s="219"/>
      <c r="Q364" s="219"/>
      <c r="R364" s="171"/>
      <c r="S364" s="219"/>
    </row>
    <row r="365" ht="15.75" customHeight="1">
      <c r="B365" s="170"/>
      <c r="C365" s="170"/>
      <c r="D365" s="170"/>
      <c r="E365" s="170"/>
      <c r="F365" s="170"/>
      <c r="G365" s="170"/>
      <c r="I365" s="170"/>
      <c r="J365" s="170"/>
      <c r="K365" s="170"/>
      <c r="L365" s="170"/>
      <c r="M365" s="170"/>
      <c r="N365" s="219"/>
      <c r="O365" s="170"/>
      <c r="P365" s="219"/>
      <c r="Q365" s="219"/>
      <c r="R365" s="171"/>
      <c r="S365" s="219"/>
    </row>
    <row r="366" ht="15.75" customHeight="1">
      <c r="B366" s="170"/>
      <c r="C366" s="170"/>
      <c r="D366" s="170"/>
      <c r="E366" s="170"/>
      <c r="F366" s="170"/>
      <c r="G366" s="170"/>
      <c r="I366" s="170"/>
      <c r="J366" s="170"/>
      <c r="K366" s="170"/>
      <c r="L366" s="170"/>
      <c r="M366" s="170"/>
      <c r="N366" s="219"/>
      <c r="O366" s="170"/>
      <c r="P366" s="219"/>
      <c r="Q366" s="219"/>
      <c r="R366" s="171"/>
      <c r="S366" s="219"/>
    </row>
    <row r="367" ht="15.75" customHeight="1">
      <c r="B367" s="170"/>
      <c r="C367" s="170"/>
      <c r="D367" s="170"/>
      <c r="E367" s="170"/>
      <c r="F367" s="170"/>
      <c r="G367" s="170"/>
      <c r="I367" s="170"/>
      <c r="J367" s="170"/>
      <c r="K367" s="170"/>
      <c r="L367" s="170"/>
      <c r="M367" s="170"/>
      <c r="N367" s="219"/>
      <c r="O367" s="170"/>
      <c r="P367" s="219"/>
      <c r="Q367" s="219"/>
      <c r="R367" s="171"/>
      <c r="S367" s="219"/>
    </row>
    <row r="368" ht="15.75" customHeight="1">
      <c r="B368" s="170"/>
      <c r="C368" s="170"/>
      <c r="D368" s="170"/>
      <c r="E368" s="170"/>
      <c r="F368" s="170"/>
      <c r="G368" s="170"/>
      <c r="I368" s="170"/>
      <c r="J368" s="170"/>
      <c r="K368" s="170"/>
      <c r="L368" s="170"/>
      <c r="M368" s="170"/>
      <c r="N368" s="219"/>
      <c r="O368" s="170"/>
      <c r="P368" s="219"/>
      <c r="Q368" s="219"/>
      <c r="R368" s="171"/>
      <c r="S368" s="219"/>
    </row>
    <row r="369" ht="15.75" customHeight="1">
      <c r="B369" s="170"/>
      <c r="C369" s="170"/>
      <c r="D369" s="170"/>
      <c r="E369" s="170"/>
      <c r="F369" s="170"/>
      <c r="G369" s="170"/>
      <c r="I369" s="170"/>
      <c r="J369" s="170"/>
      <c r="K369" s="170"/>
      <c r="L369" s="170"/>
      <c r="M369" s="170"/>
      <c r="N369" s="219"/>
      <c r="O369" s="170"/>
      <c r="P369" s="219"/>
      <c r="Q369" s="219"/>
      <c r="R369" s="171"/>
      <c r="S369" s="219"/>
    </row>
    <row r="370" ht="15.75" customHeight="1">
      <c r="B370" s="170"/>
      <c r="C370" s="170"/>
      <c r="D370" s="170"/>
      <c r="E370" s="170"/>
      <c r="F370" s="170"/>
      <c r="G370" s="170"/>
      <c r="I370" s="170"/>
      <c r="J370" s="170"/>
      <c r="K370" s="170"/>
      <c r="L370" s="170"/>
      <c r="M370" s="170"/>
      <c r="N370" s="219"/>
      <c r="O370" s="170"/>
      <c r="P370" s="219"/>
      <c r="Q370" s="219"/>
      <c r="R370" s="171"/>
      <c r="S370" s="219"/>
    </row>
    <row r="371" ht="15.75" customHeight="1">
      <c r="B371" s="170"/>
      <c r="C371" s="170"/>
      <c r="D371" s="170"/>
      <c r="E371" s="170"/>
      <c r="F371" s="170"/>
      <c r="G371" s="170"/>
      <c r="I371" s="170"/>
      <c r="J371" s="170"/>
      <c r="K371" s="170"/>
      <c r="L371" s="170"/>
      <c r="M371" s="170"/>
      <c r="N371" s="219"/>
      <c r="O371" s="170"/>
      <c r="P371" s="219"/>
      <c r="Q371" s="219"/>
      <c r="R371" s="171"/>
      <c r="S371" s="219"/>
    </row>
    <row r="372" ht="15.75" customHeight="1">
      <c r="B372" s="170"/>
      <c r="C372" s="170"/>
      <c r="D372" s="170"/>
      <c r="E372" s="170"/>
      <c r="F372" s="170"/>
      <c r="G372" s="170"/>
      <c r="I372" s="170"/>
      <c r="J372" s="170"/>
      <c r="K372" s="170"/>
      <c r="L372" s="170"/>
      <c r="M372" s="170"/>
      <c r="N372" s="219"/>
      <c r="O372" s="170"/>
      <c r="P372" s="219"/>
      <c r="Q372" s="219"/>
      <c r="R372" s="171"/>
      <c r="S372" s="219"/>
    </row>
    <row r="373" ht="15.75" customHeight="1">
      <c r="B373" s="170"/>
      <c r="C373" s="170"/>
      <c r="D373" s="170"/>
      <c r="E373" s="170"/>
      <c r="F373" s="170"/>
      <c r="G373" s="170"/>
      <c r="I373" s="170"/>
      <c r="J373" s="170"/>
      <c r="K373" s="170"/>
      <c r="L373" s="170"/>
      <c r="M373" s="170"/>
      <c r="N373" s="219"/>
      <c r="O373" s="170"/>
      <c r="P373" s="219"/>
      <c r="Q373" s="219"/>
      <c r="R373" s="171"/>
      <c r="S373" s="219"/>
    </row>
    <row r="374" ht="15.75" customHeight="1">
      <c r="B374" s="170"/>
      <c r="C374" s="170"/>
      <c r="D374" s="170"/>
      <c r="E374" s="170"/>
      <c r="F374" s="170"/>
      <c r="G374" s="170"/>
      <c r="I374" s="170"/>
      <c r="J374" s="170"/>
      <c r="K374" s="170"/>
      <c r="L374" s="170"/>
      <c r="M374" s="170"/>
      <c r="N374" s="219"/>
      <c r="O374" s="170"/>
      <c r="P374" s="219"/>
      <c r="Q374" s="219"/>
      <c r="R374" s="171"/>
      <c r="S374" s="219"/>
    </row>
    <row r="375" ht="15.75" customHeight="1">
      <c r="B375" s="170"/>
      <c r="C375" s="170"/>
      <c r="D375" s="170"/>
      <c r="E375" s="170"/>
      <c r="F375" s="170"/>
      <c r="G375" s="170"/>
      <c r="I375" s="170"/>
      <c r="J375" s="170"/>
      <c r="K375" s="170"/>
      <c r="L375" s="170"/>
      <c r="M375" s="170"/>
      <c r="N375" s="219"/>
      <c r="O375" s="170"/>
      <c r="P375" s="219"/>
      <c r="Q375" s="219"/>
      <c r="R375" s="171"/>
      <c r="S375" s="219"/>
    </row>
    <row r="376" ht="15.75" customHeight="1">
      <c r="B376" s="170"/>
      <c r="C376" s="170"/>
      <c r="D376" s="170"/>
      <c r="E376" s="170"/>
      <c r="F376" s="170"/>
      <c r="G376" s="170"/>
      <c r="I376" s="170"/>
      <c r="J376" s="170"/>
      <c r="K376" s="170"/>
      <c r="L376" s="170"/>
      <c r="M376" s="170"/>
      <c r="N376" s="219"/>
      <c r="O376" s="170"/>
      <c r="P376" s="219"/>
      <c r="Q376" s="219"/>
      <c r="R376" s="171"/>
      <c r="S376" s="219"/>
    </row>
    <row r="377" ht="15.75" customHeight="1">
      <c r="B377" s="170"/>
      <c r="C377" s="170"/>
      <c r="D377" s="170"/>
      <c r="E377" s="170"/>
      <c r="F377" s="170"/>
      <c r="G377" s="170"/>
      <c r="I377" s="170"/>
      <c r="J377" s="170"/>
      <c r="K377" s="170"/>
      <c r="L377" s="170"/>
      <c r="M377" s="170"/>
      <c r="N377" s="219"/>
      <c r="O377" s="170"/>
      <c r="P377" s="219"/>
      <c r="Q377" s="219"/>
      <c r="R377" s="171"/>
      <c r="S377" s="219"/>
    </row>
    <row r="378" ht="15.75" customHeight="1">
      <c r="B378" s="170"/>
      <c r="C378" s="170"/>
      <c r="D378" s="170"/>
      <c r="E378" s="170"/>
      <c r="F378" s="170"/>
      <c r="G378" s="170"/>
      <c r="I378" s="170"/>
      <c r="J378" s="170"/>
      <c r="K378" s="170"/>
      <c r="L378" s="170"/>
      <c r="M378" s="170"/>
      <c r="N378" s="219"/>
      <c r="O378" s="170"/>
      <c r="P378" s="219"/>
      <c r="Q378" s="219"/>
      <c r="R378" s="171"/>
      <c r="S378" s="219"/>
    </row>
    <row r="379" ht="15.75" customHeight="1">
      <c r="B379" s="170"/>
      <c r="C379" s="170"/>
      <c r="D379" s="170"/>
      <c r="E379" s="170"/>
      <c r="F379" s="170"/>
      <c r="G379" s="170"/>
      <c r="I379" s="170"/>
      <c r="J379" s="170"/>
      <c r="K379" s="170"/>
      <c r="L379" s="170"/>
      <c r="M379" s="170"/>
      <c r="N379" s="219"/>
      <c r="O379" s="170"/>
      <c r="P379" s="219"/>
      <c r="Q379" s="219"/>
      <c r="R379" s="171"/>
      <c r="S379" s="219"/>
    </row>
    <row r="380" ht="15.75" customHeight="1">
      <c r="B380" s="170"/>
      <c r="C380" s="170"/>
      <c r="D380" s="170"/>
      <c r="E380" s="170"/>
      <c r="F380" s="170"/>
      <c r="G380" s="170"/>
      <c r="I380" s="170"/>
      <c r="J380" s="170"/>
      <c r="K380" s="170"/>
      <c r="L380" s="170"/>
      <c r="M380" s="170"/>
      <c r="N380" s="219"/>
      <c r="O380" s="170"/>
      <c r="P380" s="219"/>
      <c r="Q380" s="219"/>
      <c r="R380" s="171"/>
      <c r="S380" s="219"/>
    </row>
    <row r="381" ht="15.75" customHeight="1">
      <c r="B381" s="170"/>
      <c r="C381" s="170"/>
      <c r="D381" s="170"/>
      <c r="E381" s="170"/>
      <c r="F381" s="170"/>
      <c r="G381" s="170"/>
      <c r="I381" s="170"/>
      <c r="J381" s="170"/>
      <c r="K381" s="170"/>
      <c r="L381" s="170"/>
      <c r="M381" s="170"/>
      <c r="N381" s="219"/>
      <c r="O381" s="170"/>
      <c r="P381" s="219"/>
      <c r="Q381" s="219"/>
      <c r="R381" s="171"/>
      <c r="S381" s="219"/>
    </row>
    <row r="382" ht="15.75" customHeight="1">
      <c r="B382" s="170"/>
      <c r="C382" s="170"/>
      <c r="D382" s="170"/>
      <c r="E382" s="170"/>
      <c r="F382" s="170"/>
      <c r="G382" s="170"/>
      <c r="I382" s="170"/>
      <c r="J382" s="170"/>
      <c r="K382" s="170"/>
      <c r="L382" s="170"/>
      <c r="M382" s="170"/>
      <c r="N382" s="219"/>
      <c r="O382" s="170"/>
      <c r="P382" s="219"/>
      <c r="Q382" s="219"/>
      <c r="R382" s="171"/>
      <c r="S382" s="219"/>
    </row>
    <row r="383" ht="15.75" customHeight="1">
      <c r="B383" s="170"/>
      <c r="C383" s="170"/>
      <c r="D383" s="170"/>
      <c r="E383" s="170"/>
      <c r="F383" s="170"/>
      <c r="G383" s="170"/>
      <c r="I383" s="170"/>
      <c r="J383" s="170"/>
      <c r="K383" s="170"/>
      <c r="L383" s="170"/>
      <c r="M383" s="170"/>
      <c r="N383" s="219"/>
      <c r="O383" s="170"/>
      <c r="P383" s="219"/>
      <c r="Q383" s="219"/>
      <c r="R383" s="171"/>
      <c r="S383" s="219"/>
    </row>
    <row r="384" ht="15.75" customHeight="1">
      <c r="B384" s="170"/>
      <c r="C384" s="170"/>
      <c r="D384" s="170"/>
      <c r="E384" s="170"/>
      <c r="F384" s="170"/>
      <c r="G384" s="170"/>
      <c r="I384" s="170"/>
      <c r="J384" s="170"/>
      <c r="K384" s="170"/>
      <c r="L384" s="170"/>
      <c r="M384" s="170"/>
      <c r="N384" s="219"/>
      <c r="O384" s="170"/>
      <c r="P384" s="219"/>
      <c r="Q384" s="219"/>
      <c r="R384" s="171"/>
      <c r="S384" s="219"/>
    </row>
    <row r="385" ht="15.75" customHeight="1">
      <c r="B385" s="170"/>
      <c r="C385" s="170"/>
      <c r="D385" s="170"/>
      <c r="E385" s="170"/>
      <c r="F385" s="170"/>
      <c r="G385" s="170"/>
      <c r="I385" s="170"/>
      <c r="J385" s="170"/>
      <c r="K385" s="170"/>
      <c r="L385" s="170"/>
      <c r="M385" s="170"/>
      <c r="N385" s="219"/>
      <c r="O385" s="170"/>
      <c r="P385" s="219"/>
      <c r="Q385" s="219"/>
      <c r="R385" s="171"/>
      <c r="S385" s="219"/>
    </row>
    <row r="386" ht="15.75" customHeight="1">
      <c r="B386" s="170"/>
      <c r="C386" s="170"/>
      <c r="D386" s="170"/>
      <c r="E386" s="170"/>
      <c r="F386" s="170"/>
      <c r="G386" s="170"/>
      <c r="I386" s="170"/>
      <c r="J386" s="170"/>
      <c r="K386" s="170"/>
      <c r="L386" s="170"/>
      <c r="M386" s="170"/>
      <c r="N386" s="219"/>
      <c r="O386" s="170"/>
      <c r="P386" s="219"/>
      <c r="Q386" s="219"/>
      <c r="R386" s="171"/>
      <c r="S386" s="219"/>
    </row>
    <row r="387" ht="15.75" customHeight="1">
      <c r="B387" s="170"/>
      <c r="C387" s="170"/>
      <c r="D387" s="170"/>
      <c r="E387" s="170"/>
      <c r="F387" s="170"/>
      <c r="G387" s="170"/>
      <c r="I387" s="170"/>
      <c r="J387" s="170"/>
      <c r="K387" s="170"/>
      <c r="L387" s="170"/>
      <c r="M387" s="170"/>
      <c r="N387" s="219"/>
      <c r="O387" s="170"/>
      <c r="P387" s="219"/>
      <c r="Q387" s="219"/>
      <c r="R387" s="171"/>
      <c r="S387" s="219"/>
    </row>
    <row r="388" ht="15.75" customHeight="1">
      <c r="B388" s="170"/>
      <c r="C388" s="170"/>
      <c r="D388" s="170"/>
      <c r="E388" s="170"/>
      <c r="F388" s="170"/>
      <c r="G388" s="170"/>
      <c r="I388" s="170"/>
      <c r="J388" s="170"/>
      <c r="K388" s="170"/>
      <c r="L388" s="170"/>
      <c r="M388" s="170"/>
      <c r="N388" s="219"/>
      <c r="O388" s="170"/>
      <c r="P388" s="219"/>
      <c r="Q388" s="219"/>
      <c r="R388" s="171"/>
      <c r="S388" s="219"/>
    </row>
    <row r="389" ht="15.75" customHeight="1">
      <c r="B389" s="170"/>
      <c r="C389" s="170"/>
      <c r="D389" s="170"/>
      <c r="E389" s="170"/>
      <c r="F389" s="170"/>
      <c r="G389" s="170"/>
      <c r="I389" s="170"/>
      <c r="J389" s="170"/>
      <c r="K389" s="170"/>
      <c r="L389" s="170"/>
      <c r="M389" s="170"/>
      <c r="N389" s="219"/>
      <c r="O389" s="170"/>
      <c r="P389" s="219"/>
      <c r="Q389" s="219"/>
      <c r="R389" s="171"/>
      <c r="S389" s="219"/>
    </row>
    <row r="390" ht="15.75" customHeight="1">
      <c r="B390" s="170"/>
      <c r="C390" s="170"/>
      <c r="D390" s="170"/>
      <c r="E390" s="170"/>
      <c r="F390" s="170"/>
      <c r="G390" s="170"/>
      <c r="I390" s="170"/>
      <c r="J390" s="170"/>
      <c r="K390" s="170"/>
      <c r="L390" s="170"/>
      <c r="M390" s="170"/>
      <c r="N390" s="219"/>
      <c r="O390" s="170"/>
      <c r="P390" s="219"/>
      <c r="Q390" s="219"/>
      <c r="R390" s="171"/>
      <c r="S390" s="219"/>
    </row>
    <row r="391" ht="15.75" customHeight="1">
      <c r="B391" s="170"/>
      <c r="C391" s="170"/>
      <c r="D391" s="170"/>
      <c r="E391" s="170"/>
      <c r="F391" s="170"/>
      <c r="G391" s="170"/>
      <c r="I391" s="170"/>
      <c r="J391" s="170"/>
      <c r="K391" s="170"/>
      <c r="L391" s="170"/>
      <c r="M391" s="170"/>
      <c r="N391" s="219"/>
      <c r="O391" s="170"/>
      <c r="P391" s="219"/>
      <c r="Q391" s="219"/>
      <c r="R391" s="171"/>
      <c r="S391" s="219"/>
    </row>
    <row r="392" ht="15.75" customHeight="1">
      <c r="B392" s="170"/>
      <c r="C392" s="170"/>
      <c r="D392" s="170"/>
      <c r="E392" s="170"/>
      <c r="F392" s="170"/>
      <c r="G392" s="170"/>
      <c r="I392" s="170"/>
      <c r="J392" s="170"/>
      <c r="K392" s="170"/>
      <c r="L392" s="170"/>
      <c r="M392" s="170"/>
      <c r="N392" s="219"/>
      <c r="O392" s="170"/>
      <c r="P392" s="219"/>
      <c r="Q392" s="219"/>
      <c r="R392" s="171"/>
      <c r="S392" s="219"/>
    </row>
    <row r="393" ht="15.75" customHeight="1">
      <c r="B393" s="170"/>
      <c r="C393" s="170"/>
      <c r="D393" s="170"/>
      <c r="E393" s="170"/>
      <c r="F393" s="170"/>
      <c r="G393" s="170"/>
      <c r="I393" s="170"/>
      <c r="J393" s="170"/>
      <c r="K393" s="170"/>
      <c r="L393" s="170"/>
      <c r="M393" s="170"/>
      <c r="N393" s="219"/>
      <c r="O393" s="170"/>
      <c r="P393" s="219"/>
      <c r="Q393" s="219"/>
      <c r="R393" s="171"/>
      <c r="S393" s="219"/>
    </row>
    <row r="394" ht="15.75" customHeight="1">
      <c r="B394" s="170"/>
      <c r="C394" s="170"/>
      <c r="D394" s="170"/>
      <c r="E394" s="170"/>
      <c r="F394" s="170"/>
      <c r="G394" s="170"/>
      <c r="I394" s="170"/>
      <c r="J394" s="170"/>
      <c r="K394" s="170"/>
      <c r="L394" s="170"/>
      <c r="M394" s="170"/>
      <c r="N394" s="219"/>
      <c r="O394" s="170"/>
      <c r="P394" s="219"/>
      <c r="Q394" s="219"/>
      <c r="R394" s="171"/>
      <c r="S394" s="219"/>
    </row>
    <row r="395" ht="15.75" customHeight="1">
      <c r="B395" s="170"/>
      <c r="C395" s="170"/>
      <c r="D395" s="170"/>
      <c r="E395" s="170"/>
      <c r="F395" s="170"/>
      <c r="G395" s="170"/>
      <c r="I395" s="170"/>
      <c r="J395" s="170"/>
      <c r="K395" s="170"/>
      <c r="L395" s="170"/>
      <c r="M395" s="170"/>
      <c r="N395" s="219"/>
      <c r="O395" s="170"/>
      <c r="P395" s="219"/>
      <c r="Q395" s="219"/>
      <c r="R395" s="171"/>
      <c r="S395" s="219"/>
    </row>
    <row r="396" ht="15.75" customHeight="1">
      <c r="B396" s="170"/>
      <c r="C396" s="170"/>
      <c r="D396" s="170"/>
      <c r="E396" s="170"/>
      <c r="F396" s="170"/>
      <c r="G396" s="170"/>
      <c r="I396" s="170"/>
      <c r="J396" s="170"/>
      <c r="K396" s="170"/>
      <c r="L396" s="170"/>
      <c r="M396" s="170"/>
      <c r="N396" s="219"/>
      <c r="O396" s="170"/>
      <c r="P396" s="219"/>
      <c r="Q396" s="219"/>
      <c r="R396" s="171"/>
      <c r="S396" s="219"/>
    </row>
    <row r="397" ht="15.75" customHeight="1">
      <c r="B397" s="170"/>
      <c r="C397" s="170"/>
      <c r="D397" s="170"/>
      <c r="E397" s="170"/>
      <c r="F397" s="170"/>
      <c r="G397" s="170"/>
      <c r="I397" s="170"/>
      <c r="J397" s="170"/>
      <c r="K397" s="170"/>
      <c r="L397" s="170"/>
      <c r="M397" s="170"/>
      <c r="N397" s="219"/>
      <c r="O397" s="170"/>
      <c r="P397" s="219"/>
      <c r="Q397" s="219"/>
      <c r="R397" s="171"/>
      <c r="S397" s="219"/>
    </row>
    <row r="398" ht="15.75" customHeight="1">
      <c r="B398" s="170"/>
      <c r="C398" s="170"/>
      <c r="D398" s="170"/>
      <c r="E398" s="170"/>
      <c r="F398" s="170"/>
      <c r="G398" s="170"/>
      <c r="I398" s="170"/>
      <c r="J398" s="170"/>
      <c r="K398" s="170"/>
      <c r="L398" s="170"/>
      <c r="M398" s="170"/>
      <c r="N398" s="219"/>
      <c r="O398" s="170"/>
      <c r="P398" s="219"/>
      <c r="Q398" s="219"/>
      <c r="R398" s="171"/>
      <c r="S398" s="219"/>
    </row>
    <row r="399" ht="15.75" customHeight="1">
      <c r="B399" s="170"/>
      <c r="C399" s="170"/>
      <c r="D399" s="170"/>
      <c r="E399" s="170"/>
      <c r="F399" s="170"/>
      <c r="G399" s="170"/>
      <c r="I399" s="170"/>
      <c r="J399" s="170"/>
      <c r="K399" s="170"/>
      <c r="L399" s="170"/>
      <c r="M399" s="170"/>
      <c r="N399" s="219"/>
      <c r="O399" s="170"/>
      <c r="P399" s="219"/>
      <c r="Q399" s="219"/>
      <c r="R399" s="171"/>
      <c r="S399" s="219"/>
    </row>
    <row r="400" ht="15.75" customHeight="1">
      <c r="B400" s="170"/>
      <c r="C400" s="170"/>
      <c r="D400" s="170"/>
      <c r="E400" s="170"/>
      <c r="F400" s="170"/>
      <c r="G400" s="170"/>
      <c r="I400" s="170"/>
      <c r="J400" s="170"/>
      <c r="K400" s="170"/>
      <c r="L400" s="170"/>
      <c r="M400" s="170"/>
      <c r="N400" s="219"/>
      <c r="O400" s="170"/>
      <c r="P400" s="219"/>
      <c r="Q400" s="219"/>
      <c r="R400" s="171"/>
      <c r="S400" s="219"/>
    </row>
    <row r="401" ht="15.75" customHeight="1">
      <c r="B401" s="170"/>
      <c r="C401" s="170"/>
      <c r="D401" s="170"/>
      <c r="E401" s="170"/>
      <c r="F401" s="170"/>
      <c r="G401" s="170"/>
      <c r="I401" s="170"/>
      <c r="J401" s="170"/>
      <c r="K401" s="170"/>
      <c r="L401" s="170"/>
      <c r="M401" s="170"/>
      <c r="N401" s="219"/>
      <c r="O401" s="170"/>
      <c r="P401" s="219"/>
      <c r="Q401" s="219"/>
      <c r="R401" s="171"/>
      <c r="S401" s="219"/>
    </row>
    <row r="402" ht="15.75" customHeight="1">
      <c r="B402" s="170"/>
      <c r="C402" s="170"/>
      <c r="D402" s="170"/>
      <c r="E402" s="170"/>
      <c r="F402" s="170"/>
      <c r="G402" s="170"/>
      <c r="I402" s="170"/>
      <c r="J402" s="170"/>
      <c r="K402" s="170"/>
      <c r="L402" s="170"/>
      <c r="M402" s="170"/>
      <c r="N402" s="219"/>
      <c r="O402" s="170"/>
      <c r="P402" s="219"/>
      <c r="Q402" s="219"/>
      <c r="R402" s="171"/>
      <c r="S402" s="219"/>
    </row>
    <row r="403" ht="15.75" customHeight="1">
      <c r="B403" s="170"/>
      <c r="C403" s="170"/>
      <c r="D403" s="170"/>
      <c r="E403" s="170"/>
      <c r="F403" s="170"/>
      <c r="G403" s="170"/>
      <c r="I403" s="170"/>
      <c r="J403" s="170"/>
      <c r="K403" s="170"/>
      <c r="L403" s="170"/>
      <c r="M403" s="170"/>
      <c r="N403" s="219"/>
      <c r="O403" s="170"/>
      <c r="P403" s="219"/>
      <c r="Q403" s="219"/>
      <c r="R403" s="171"/>
      <c r="S403" s="219"/>
    </row>
    <row r="404" ht="15.75" customHeight="1">
      <c r="B404" s="170"/>
      <c r="C404" s="170"/>
      <c r="D404" s="170"/>
      <c r="E404" s="170"/>
      <c r="F404" s="170"/>
      <c r="G404" s="170"/>
      <c r="I404" s="170"/>
      <c r="J404" s="170"/>
      <c r="K404" s="170"/>
      <c r="L404" s="170"/>
      <c r="M404" s="170"/>
      <c r="N404" s="219"/>
      <c r="O404" s="170"/>
      <c r="P404" s="219"/>
      <c r="Q404" s="219"/>
      <c r="R404" s="171"/>
      <c r="S404" s="219"/>
    </row>
    <row r="405" ht="15.75" customHeight="1">
      <c r="B405" s="170"/>
      <c r="C405" s="170"/>
      <c r="D405" s="170"/>
      <c r="E405" s="170"/>
      <c r="F405" s="170"/>
      <c r="G405" s="170"/>
      <c r="I405" s="170"/>
      <c r="J405" s="170"/>
      <c r="K405" s="170"/>
      <c r="L405" s="170"/>
      <c r="M405" s="170"/>
      <c r="N405" s="219"/>
      <c r="O405" s="170"/>
      <c r="P405" s="219"/>
      <c r="Q405" s="219"/>
      <c r="R405" s="171"/>
      <c r="S405" s="219"/>
    </row>
    <row r="406" ht="15.75" customHeight="1">
      <c r="B406" s="170"/>
      <c r="C406" s="170"/>
      <c r="D406" s="170"/>
      <c r="E406" s="170"/>
      <c r="F406" s="170"/>
      <c r="G406" s="170"/>
      <c r="I406" s="170"/>
      <c r="J406" s="170"/>
      <c r="K406" s="170"/>
      <c r="L406" s="170"/>
      <c r="M406" s="170"/>
      <c r="N406" s="219"/>
      <c r="O406" s="170"/>
      <c r="P406" s="219"/>
      <c r="Q406" s="219"/>
      <c r="R406" s="171"/>
      <c r="S406" s="219"/>
    </row>
    <row r="407" ht="15.75" customHeight="1">
      <c r="B407" s="170"/>
      <c r="C407" s="170"/>
      <c r="D407" s="170"/>
      <c r="E407" s="170"/>
      <c r="F407" s="170"/>
      <c r="G407" s="170"/>
      <c r="I407" s="170"/>
      <c r="J407" s="170"/>
      <c r="K407" s="170"/>
      <c r="L407" s="170"/>
      <c r="M407" s="170"/>
      <c r="N407" s="219"/>
      <c r="O407" s="170"/>
      <c r="P407" s="219"/>
      <c r="Q407" s="219"/>
      <c r="R407" s="171"/>
      <c r="S407" s="219"/>
    </row>
    <row r="408" ht="15.75" customHeight="1">
      <c r="B408" s="170"/>
      <c r="C408" s="170"/>
      <c r="D408" s="170"/>
      <c r="E408" s="170"/>
      <c r="F408" s="170"/>
      <c r="G408" s="170"/>
      <c r="I408" s="170"/>
      <c r="J408" s="170"/>
      <c r="K408" s="170"/>
      <c r="L408" s="170"/>
      <c r="M408" s="170"/>
      <c r="N408" s="219"/>
      <c r="O408" s="170"/>
      <c r="P408" s="219"/>
      <c r="Q408" s="219"/>
      <c r="R408" s="171"/>
      <c r="S408" s="219"/>
    </row>
    <row r="409" ht="15.75" customHeight="1">
      <c r="B409" s="170"/>
      <c r="C409" s="170"/>
      <c r="D409" s="170"/>
      <c r="E409" s="170"/>
      <c r="F409" s="170"/>
      <c r="G409" s="170"/>
      <c r="I409" s="170"/>
      <c r="J409" s="170"/>
      <c r="K409" s="170"/>
      <c r="L409" s="170"/>
      <c r="M409" s="170"/>
      <c r="N409" s="219"/>
      <c r="O409" s="170"/>
      <c r="P409" s="219"/>
      <c r="Q409" s="219"/>
      <c r="R409" s="171"/>
      <c r="S409" s="219"/>
    </row>
    <row r="410" ht="15.75" customHeight="1">
      <c r="B410" s="170"/>
      <c r="C410" s="170"/>
      <c r="D410" s="170"/>
      <c r="E410" s="170"/>
      <c r="F410" s="170"/>
      <c r="G410" s="170"/>
      <c r="I410" s="170"/>
      <c r="J410" s="170"/>
      <c r="K410" s="170"/>
      <c r="L410" s="170"/>
      <c r="M410" s="170"/>
      <c r="N410" s="219"/>
      <c r="O410" s="170"/>
      <c r="P410" s="219"/>
      <c r="Q410" s="219"/>
      <c r="R410" s="171"/>
      <c r="S410" s="219"/>
    </row>
    <row r="411" ht="15.75" customHeight="1">
      <c r="B411" s="170"/>
      <c r="C411" s="170"/>
      <c r="D411" s="170"/>
      <c r="E411" s="170"/>
      <c r="F411" s="170"/>
      <c r="G411" s="170"/>
      <c r="I411" s="170"/>
      <c r="J411" s="170"/>
      <c r="K411" s="170"/>
      <c r="L411" s="170"/>
      <c r="M411" s="170"/>
      <c r="N411" s="219"/>
      <c r="O411" s="170"/>
      <c r="P411" s="219"/>
      <c r="Q411" s="219"/>
      <c r="R411" s="171"/>
      <c r="S411" s="219"/>
    </row>
    <row r="412" ht="15.75" customHeight="1">
      <c r="B412" s="170"/>
      <c r="C412" s="170"/>
      <c r="D412" s="170"/>
      <c r="E412" s="170"/>
      <c r="F412" s="170"/>
      <c r="G412" s="170"/>
      <c r="I412" s="170"/>
      <c r="J412" s="170"/>
      <c r="K412" s="170"/>
      <c r="L412" s="170"/>
      <c r="M412" s="170"/>
      <c r="N412" s="219"/>
      <c r="O412" s="170"/>
      <c r="P412" s="219"/>
      <c r="Q412" s="219"/>
      <c r="R412" s="171"/>
      <c r="S412" s="219"/>
    </row>
    <row r="413" ht="15.75" customHeight="1">
      <c r="B413" s="170"/>
      <c r="C413" s="170"/>
      <c r="D413" s="170"/>
      <c r="E413" s="170"/>
      <c r="F413" s="170"/>
      <c r="G413" s="170"/>
      <c r="I413" s="170"/>
      <c r="J413" s="170"/>
      <c r="K413" s="170"/>
      <c r="L413" s="170"/>
      <c r="M413" s="170"/>
      <c r="N413" s="219"/>
      <c r="O413" s="170"/>
      <c r="P413" s="219"/>
      <c r="Q413" s="219"/>
      <c r="R413" s="171"/>
      <c r="S413" s="219"/>
    </row>
    <row r="414" ht="15.75" customHeight="1">
      <c r="B414" s="170"/>
      <c r="C414" s="170"/>
      <c r="D414" s="170"/>
      <c r="E414" s="170"/>
      <c r="F414" s="170"/>
      <c r="G414" s="170"/>
      <c r="I414" s="170"/>
      <c r="J414" s="170"/>
      <c r="K414" s="170"/>
      <c r="L414" s="170"/>
      <c r="M414" s="170"/>
      <c r="N414" s="219"/>
      <c r="O414" s="170"/>
      <c r="P414" s="219"/>
      <c r="Q414" s="219"/>
      <c r="R414" s="171"/>
      <c r="S414" s="219"/>
    </row>
    <row r="415" ht="15.75" customHeight="1">
      <c r="B415" s="170"/>
      <c r="C415" s="170"/>
      <c r="D415" s="170"/>
      <c r="E415" s="170"/>
      <c r="F415" s="170"/>
      <c r="G415" s="170"/>
      <c r="I415" s="170"/>
      <c r="J415" s="170"/>
      <c r="K415" s="170"/>
      <c r="L415" s="170"/>
      <c r="M415" s="170"/>
      <c r="N415" s="219"/>
      <c r="O415" s="170"/>
      <c r="P415" s="219"/>
      <c r="Q415" s="219"/>
      <c r="R415" s="171"/>
      <c r="S415" s="219"/>
    </row>
    <row r="416" ht="15.75" customHeight="1">
      <c r="B416" s="170"/>
      <c r="C416" s="170"/>
      <c r="D416" s="170"/>
      <c r="E416" s="170"/>
      <c r="F416" s="170"/>
      <c r="G416" s="170"/>
      <c r="I416" s="170"/>
      <c r="J416" s="170"/>
      <c r="K416" s="170"/>
      <c r="L416" s="170"/>
      <c r="M416" s="170"/>
      <c r="N416" s="219"/>
      <c r="O416" s="170"/>
      <c r="P416" s="219"/>
      <c r="Q416" s="219"/>
      <c r="R416" s="171"/>
      <c r="S416" s="219"/>
    </row>
    <row r="417" ht="15.75" customHeight="1">
      <c r="B417" s="170"/>
      <c r="C417" s="170"/>
      <c r="D417" s="170"/>
      <c r="E417" s="170"/>
      <c r="F417" s="170"/>
      <c r="G417" s="170"/>
      <c r="I417" s="170"/>
      <c r="J417" s="170"/>
      <c r="K417" s="170"/>
      <c r="L417" s="170"/>
      <c r="M417" s="170"/>
      <c r="N417" s="219"/>
      <c r="O417" s="170"/>
      <c r="P417" s="219"/>
      <c r="Q417" s="219"/>
      <c r="R417" s="171"/>
      <c r="S417" s="219"/>
    </row>
    <row r="418" ht="15.75" customHeight="1">
      <c r="B418" s="170"/>
      <c r="C418" s="170"/>
      <c r="D418" s="170"/>
      <c r="E418" s="170"/>
      <c r="F418" s="170"/>
      <c r="G418" s="170"/>
      <c r="I418" s="170"/>
      <c r="J418" s="170"/>
      <c r="K418" s="170"/>
      <c r="L418" s="170"/>
      <c r="M418" s="170"/>
      <c r="N418" s="219"/>
      <c r="O418" s="170"/>
      <c r="P418" s="219"/>
      <c r="Q418" s="219"/>
      <c r="R418" s="171"/>
      <c r="S418" s="219"/>
    </row>
    <row r="419" ht="15.75" customHeight="1">
      <c r="B419" s="170"/>
      <c r="C419" s="170"/>
      <c r="D419" s="170"/>
      <c r="E419" s="170"/>
      <c r="F419" s="170"/>
      <c r="G419" s="170"/>
      <c r="I419" s="170"/>
      <c r="J419" s="170"/>
      <c r="K419" s="170"/>
      <c r="L419" s="170"/>
      <c r="M419" s="170"/>
      <c r="N419" s="219"/>
      <c r="O419" s="170"/>
      <c r="P419" s="219"/>
      <c r="Q419" s="219"/>
      <c r="R419" s="171"/>
      <c r="S419" s="219"/>
    </row>
    <row r="420" ht="15.75" customHeight="1">
      <c r="B420" s="170"/>
      <c r="C420" s="170"/>
      <c r="D420" s="170"/>
      <c r="E420" s="170"/>
      <c r="F420" s="170"/>
      <c r="G420" s="170"/>
      <c r="I420" s="170"/>
      <c r="J420" s="170"/>
      <c r="K420" s="170"/>
      <c r="L420" s="170"/>
      <c r="M420" s="170"/>
      <c r="N420" s="219"/>
      <c r="O420" s="170"/>
      <c r="P420" s="219"/>
      <c r="Q420" s="219"/>
      <c r="R420" s="171"/>
      <c r="S420" s="219"/>
    </row>
    <row r="421" ht="15.75" customHeight="1">
      <c r="B421" s="170"/>
      <c r="C421" s="170"/>
      <c r="D421" s="170"/>
      <c r="E421" s="170"/>
      <c r="F421" s="170"/>
      <c r="G421" s="170"/>
      <c r="I421" s="170"/>
      <c r="J421" s="170"/>
      <c r="K421" s="170"/>
      <c r="L421" s="170"/>
      <c r="M421" s="170"/>
      <c r="N421" s="219"/>
      <c r="O421" s="170"/>
      <c r="P421" s="219"/>
      <c r="Q421" s="219"/>
      <c r="R421" s="171"/>
      <c r="S421" s="219"/>
    </row>
    <row r="422" ht="15.75" customHeight="1">
      <c r="B422" s="170"/>
      <c r="C422" s="170"/>
      <c r="D422" s="170"/>
      <c r="E422" s="170"/>
      <c r="F422" s="170"/>
      <c r="G422" s="170"/>
      <c r="I422" s="170"/>
      <c r="J422" s="170"/>
      <c r="K422" s="170"/>
      <c r="L422" s="170"/>
      <c r="M422" s="170"/>
      <c r="N422" s="219"/>
      <c r="O422" s="170"/>
      <c r="P422" s="219"/>
      <c r="Q422" s="219"/>
      <c r="R422" s="171"/>
      <c r="S422" s="219"/>
    </row>
    <row r="423" ht="15.75" customHeight="1">
      <c r="B423" s="170"/>
      <c r="C423" s="170"/>
      <c r="D423" s="170"/>
      <c r="E423" s="170"/>
      <c r="F423" s="170"/>
      <c r="G423" s="170"/>
      <c r="I423" s="170"/>
      <c r="J423" s="170"/>
      <c r="K423" s="170"/>
      <c r="L423" s="170"/>
      <c r="M423" s="170"/>
      <c r="N423" s="219"/>
      <c r="O423" s="170"/>
      <c r="P423" s="219"/>
      <c r="Q423" s="219"/>
      <c r="R423" s="171"/>
      <c r="S423" s="219"/>
    </row>
    <row r="424" ht="15.75" customHeight="1">
      <c r="B424" s="170"/>
      <c r="C424" s="170"/>
      <c r="D424" s="170"/>
      <c r="E424" s="170"/>
      <c r="F424" s="170"/>
      <c r="G424" s="170"/>
      <c r="I424" s="170"/>
      <c r="J424" s="170"/>
      <c r="K424" s="170"/>
      <c r="L424" s="170"/>
      <c r="M424" s="170"/>
      <c r="N424" s="219"/>
      <c r="O424" s="170"/>
      <c r="P424" s="219"/>
      <c r="Q424" s="219"/>
      <c r="R424" s="171"/>
      <c r="S424" s="219"/>
    </row>
    <row r="425" ht="15.75" customHeight="1">
      <c r="B425" s="170"/>
      <c r="C425" s="170"/>
      <c r="D425" s="170"/>
      <c r="E425" s="170"/>
      <c r="F425" s="170"/>
      <c r="G425" s="170"/>
      <c r="I425" s="170"/>
      <c r="J425" s="170"/>
      <c r="K425" s="170"/>
      <c r="L425" s="170"/>
      <c r="M425" s="170"/>
      <c r="N425" s="219"/>
      <c r="O425" s="170"/>
      <c r="P425" s="219"/>
      <c r="Q425" s="219"/>
      <c r="R425" s="171"/>
      <c r="S425" s="219"/>
    </row>
    <row r="426" ht="15.75" customHeight="1">
      <c r="B426" s="170"/>
      <c r="C426" s="170"/>
      <c r="D426" s="170"/>
      <c r="E426" s="170"/>
      <c r="F426" s="170"/>
      <c r="G426" s="170"/>
      <c r="I426" s="170"/>
      <c r="J426" s="170"/>
      <c r="K426" s="170"/>
      <c r="L426" s="170"/>
      <c r="M426" s="170"/>
      <c r="N426" s="219"/>
      <c r="O426" s="170"/>
      <c r="P426" s="219"/>
      <c r="Q426" s="219"/>
      <c r="R426" s="171"/>
      <c r="S426" s="219"/>
    </row>
    <row r="427" ht="15.75" customHeight="1">
      <c r="B427" s="170"/>
      <c r="C427" s="170"/>
      <c r="D427" s="170"/>
      <c r="E427" s="170"/>
      <c r="F427" s="170"/>
      <c r="G427" s="170"/>
      <c r="I427" s="170"/>
      <c r="J427" s="170"/>
      <c r="K427" s="170"/>
      <c r="L427" s="170"/>
      <c r="M427" s="170"/>
      <c r="N427" s="219"/>
      <c r="O427" s="170"/>
      <c r="P427" s="219"/>
      <c r="Q427" s="219"/>
      <c r="R427" s="171"/>
      <c r="S427" s="219"/>
    </row>
    <row r="428" ht="15.75" customHeight="1">
      <c r="B428" s="170"/>
      <c r="C428" s="170"/>
      <c r="D428" s="170"/>
      <c r="E428" s="170"/>
      <c r="F428" s="170"/>
      <c r="G428" s="170"/>
      <c r="I428" s="170"/>
      <c r="J428" s="170"/>
      <c r="K428" s="170"/>
      <c r="L428" s="170"/>
      <c r="M428" s="170"/>
      <c r="N428" s="219"/>
      <c r="O428" s="170"/>
      <c r="P428" s="219"/>
      <c r="Q428" s="219"/>
      <c r="R428" s="171"/>
      <c r="S428" s="219"/>
    </row>
    <row r="429" ht="15.75" customHeight="1">
      <c r="B429" s="170"/>
      <c r="C429" s="170"/>
      <c r="D429" s="170"/>
      <c r="E429" s="170"/>
      <c r="F429" s="170"/>
      <c r="G429" s="170"/>
      <c r="I429" s="170"/>
      <c r="J429" s="170"/>
      <c r="K429" s="170"/>
      <c r="L429" s="170"/>
      <c r="M429" s="170"/>
      <c r="N429" s="219"/>
      <c r="O429" s="170"/>
      <c r="P429" s="219"/>
      <c r="Q429" s="219"/>
      <c r="R429" s="171"/>
      <c r="S429" s="219"/>
    </row>
    <row r="430" ht="15.75" customHeight="1">
      <c r="B430" s="170"/>
      <c r="C430" s="170"/>
      <c r="D430" s="170"/>
      <c r="E430" s="170"/>
      <c r="F430" s="170"/>
      <c r="G430" s="170"/>
      <c r="I430" s="170"/>
      <c r="J430" s="170"/>
      <c r="K430" s="170"/>
      <c r="L430" s="170"/>
      <c r="M430" s="170"/>
      <c r="N430" s="219"/>
      <c r="O430" s="170"/>
      <c r="P430" s="219"/>
      <c r="Q430" s="219"/>
      <c r="R430" s="171"/>
      <c r="S430" s="219"/>
    </row>
    <row r="431" ht="15.75" customHeight="1">
      <c r="B431" s="170"/>
      <c r="C431" s="170"/>
      <c r="D431" s="170"/>
      <c r="E431" s="170"/>
      <c r="F431" s="170"/>
      <c r="G431" s="170"/>
      <c r="I431" s="170"/>
      <c r="J431" s="170"/>
      <c r="K431" s="170"/>
      <c r="L431" s="170"/>
      <c r="M431" s="170"/>
      <c r="N431" s="219"/>
      <c r="O431" s="170"/>
      <c r="P431" s="219"/>
      <c r="Q431" s="219"/>
      <c r="R431" s="171"/>
      <c r="S431" s="219"/>
    </row>
    <row r="432" ht="15.75" customHeight="1">
      <c r="B432" s="170"/>
      <c r="C432" s="170"/>
      <c r="D432" s="170"/>
      <c r="E432" s="170"/>
      <c r="F432" s="170"/>
      <c r="G432" s="170"/>
      <c r="I432" s="170"/>
      <c r="J432" s="170"/>
      <c r="K432" s="170"/>
      <c r="L432" s="170"/>
      <c r="M432" s="170"/>
      <c r="N432" s="219"/>
      <c r="O432" s="170"/>
      <c r="P432" s="219"/>
      <c r="Q432" s="219"/>
      <c r="R432" s="171"/>
      <c r="S432" s="219"/>
    </row>
    <row r="433" ht="15.75" customHeight="1">
      <c r="B433" s="170"/>
      <c r="C433" s="170"/>
      <c r="D433" s="170"/>
      <c r="E433" s="170"/>
      <c r="F433" s="170"/>
      <c r="G433" s="170"/>
      <c r="I433" s="170"/>
      <c r="J433" s="170"/>
      <c r="K433" s="170"/>
      <c r="L433" s="170"/>
      <c r="M433" s="170"/>
      <c r="N433" s="219"/>
      <c r="O433" s="170"/>
      <c r="P433" s="219"/>
      <c r="Q433" s="219"/>
      <c r="R433" s="171"/>
      <c r="S433" s="219"/>
    </row>
    <row r="434" ht="15.75" customHeight="1">
      <c r="B434" s="170"/>
      <c r="C434" s="170"/>
      <c r="D434" s="170"/>
      <c r="E434" s="170"/>
      <c r="F434" s="170"/>
      <c r="G434" s="170"/>
      <c r="I434" s="170"/>
      <c r="J434" s="170"/>
      <c r="K434" s="170"/>
      <c r="L434" s="170"/>
      <c r="M434" s="170"/>
      <c r="N434" s="219"/>
      <c r="O434" s="170"/>
      <c r="P434" s="219"/>
      <c r="Q434" s="219"/>
      <c r="R434" s="171"/>
      <c r="S434" s="219"/>
    </row>
    <row r="435" ht="15.75" customHeight="1">
      <c r="B435" s="170"/>
      <c r="C435" s="170"/>
      <c r="D435" s="170"/>
      <c r="E435" s="170"/>
      <c r="F435" s="170"/>
      <c r="G435" s="170"/>
      <c r="I435" s="170"/>
      <c r="J435" s="170"/>
      <c r="K435" s="170"/>
      <c r="L435" s="170"/>
      <c r="M435" s="170"/>
      <c r="N435" s="219"/>
      <c r="O435" s="170"/>
      <c r="P435" s="219"/>
      <c r="Q435" s="219"/>
      <c r="R435" s="171"/>
      <c r="S435" s="219"/>
    </row>
    <row r="436" ht="15.75" customHeight="1">
      <c r="B436" s="170"/>
      <c r="C436" s="170"/>
      <c r="D436" s="170"/>
      <c r="E436" s="170"/>
      <c r="F436" s="170"/>
      <c r="G436" s="170"/>
      <c r="I436" s="170"/>
      <c r="J436" s="170"/>
      <c r="K436" s="170"/>
      <c r="L436" s="170"/>
      <c r="M436" s="170"/>
      <c r="N436" s="219"/>
      <c r="O436" s="170"/>
      <c r="P436" s="219"/>
      <c r="Q436" s="219"/>
      <c r="R436" s="171"/>
      <c r="S436" s="219"/>
    </row>
    <row r="437" ht="15.75" customHeight="1">
      <c r="B437" s="170"/>
      <c r="C437" s="170"/>
      <c r="D437" s="170"/>
      <c r="E437" s="170"/>
      <c r="F437" s="170"/>
      <c r="G437" s="170"/>
      <c r="I437" s="170"/>
      <c r="J437" s="170"/>
      <c r="K437" s="170"/>
      <c r="L437" s="170"/>
      <c r="M437" s="170"/>
      <c r="N437" s="219"/>
      <c r="O437" s="170"/>
      <c r="P437" s="219"/>
      <c r="Q437" s="219"/>
      <c r="R437" s="171"/>
      <c r="S437" s="219"/>
    </row>
    <row r="438" ht="15.75" customHeight="1">
      <c r="B438" s="170"/>
      <c r="C438" s="170"/>
      <c r="D438" s="170"/>
      <c r="E438" s="170"/>
      <c r="F438" s="170"/>
      <c r="G438" s="170"/>
      <c r="I438" s="170"/>
      <c r="J438" s="170"/>
      <c r="K438" s="170"/>
      <c r="L438" s="170"/>
      <c r="M438" s="170"/>
      <c r="N438" s="219"/>
      <c r="O438" s="170"/>
      <c r="P438" s="219"/>
      <c r="Q438" s="219"/>
      <c r="R438" s="171"/>
      <c r="S438" s="219"/>
    </row>
    <row r="439" ht="15.75" customHeight="1">
      <c r="B439" s="170"/>
      <c r="C439" s="170"/>
      <c r="D439" s="170"/>
      <c r="E439" s="170"/>
      <c r="F439" s="170"/>
      <c r="G439" s="170"/>
      <c r="I439" s="170"/>
      <c r="J439" s="170"/>
      <c r="K439" s="170"/>
      <c r="L439" s="170"/>
      <c r="M439" s="170"/>
      <c r="N439" s="219"/>
      <c r="O439" s="170"/>
      <c r="P439" s="219"/>
      <c r="Q439" s="219"/>
      <c r="R439" s="171"/>
      <c r="S439" s="219"/>
    </row>
    <row r="440" ht="15.75" customHeight="1">
      <c r="B440" s="170"/>
      <c r="C440" s="170"/>
      <c r="D440" s="170"/>
      <c r="E440" s="170"/>
      <c r="F440" s="170"/>
      <c r="G440" s="170"/>
      <c r="I440" s="170"/>
      <c r="J440" s="170"/>
      <c r="K440" s="170"/>
      <c r="L440" s="170"/>
      <c r="M440" s="170"/>
      <c r="N440" s="219"/>
      <c r="O440" s="170"/>
      <c r="P440" s="219"/>
      <c r="Q440" s="219"/>
      <c r="R440" s="171"/>
      <c r="S440" s="219"/>
    </row>
    <row r="441" ht="15.75" customHeight="1">
      <c r="B441" s="170"/>
      <c r="C441" s="170"/>
      <c r="D441" s="170"/>
      <c r="E441" s="170"/>
      <c r="F441" s="170"/>
      <c r="G441" s="170"/>
      <c r="I441" s="170"/>
      <c r="J441" s="170"/>
      <c r="K441" s="170"/>
      <c r="L441" s="170"/>
      <c r="M441" s="170"/>
      <c r="N441" s="219"/>
      <c r="O441" s="170"/>
      <c r="P441" s="219"/>
      <c r="Q441" s="219"/>
      <c r="R441" s="171"/>
      <c r="S441" s="219"/>
    </row>
    <row r="442" ht="15.75" customHeight="1">
      <c r="B442" s="170"/>
      <c r="C442" s="170"/>
      <c r="D442" s="170"/>
      <c r="E442" s="170"/>
      <c r="F442" s="170"/>
      <c r="G442" s="170"/>
      <c r="I442" s="170"/>
      <c r="J442" s="170"/>
      <c r="K442" s="170"/>
      <c r="L442" s="170"/>
      <c r="M442" s="170"/>
      <c r="N442" s="219"/>
      <c r="O442" s="170"/>
      <c r="P442" s="219"/>
      <c r="Q442" s="219"/>
      <c r="R442" s="171"/>
      <c r="S442" s="219"/>
    </row>
    <row r="443" ht="15.75" customHeight="1">
      <c r="B443" s="170"/>
      <c r="C443" s="170"/>
      <c r="D443" s="170"/>
      <c r="E443" s="170"/>
      <c r="F443" s="170"/>
      <c r="G443" s="170"/>
      <c r="I443" s="170"/>
      <c r="J443" s="170"/>
      <c r="K443" s="170"/>
      <c r="L443" s="170"/>
      <c r="M443" s="170"/>
      <c r="N443" s="219"/>
      <c r="O443" s="170"/>
      <c r="P443" s="219"/>
      <c r="Q443" s="219"/>
      <c r="R443" s="171"/>
      <c r="S443" s="219"/>
    </row>
    <row r="444" ht="15.75" customHeight="1">
      <c r="B444" s="170"/>
      <c r="C444" s="170"/>
      <c r="D444" s="170"/>
      <c r="E444" s="170"/>
      <c r="F444" s="170"/>
      <c r="G444" s="170"/>
      <c r="I444" s="170"/>
      <c r="J444" s="170"/>
      <c r="K444" s="170"/>
      <c r="L444" s="170"/>
      <c r="M444" s="170"/>
      <c r="N444" s="219"/>
      <c r="O444" s="170"/>
      <c r="P444" s="219"/>
      <c r="Q444" s="219"/>
      <c r="R444" s="171"/>
      <c r="S444" s="219"/>
    </row>
    <row r="445" ht="15.75" customHeight="1">
      <c r="B445" s="170"/>
      <c r="C445" s="170"/>
      <c r="D445" s="170"/>
      <c r="E445" s="170"/>
      <c r="F445" s="170"/>
      <c r="G445" s="170"/>
      <c r="I445" s="170"/>
      <c r="J445" s="170"/>
      <c r="K445" s="170"/>
      <c r="L445" s="170"/>
      <c r="M445" s="170"/>
      <c r="N445" s="219"/>
      <c r="O445" s="170"/>
      <c r="P445" s="219"/>
      <c r="Q445" s="219"/>
      <c r="R445" s="171"/>
      <c r="S445" s="219"/>
    </row>
    <row r="446" ht="15.75" customHeight="1">
      <c r="B446" s="170"/>
      <c r="C446" s="170"/>
      <c r="D446" s="170"/>
      <c r="E446" s="170"/>
      <c r="F446" s="170"/>
      <c r="G446" s="170"/>
      <c r="I446" s="170"/>
      <c r="J446" s="170"/>
      <c r="K446" s="170"/>
      <c r="L446" s="170"/>
      <c r="M446" s="170"/>
      <c r="N446" s="219"/>
      <c r="O446" s="170"/>
      <c r="P446" s="219"/>
      <c r="Q446" s="219"/>
      <c r="R446" s="171"/>
      <c r="S446" s="219"/>
    </row>
    <row r="447" ht="15.75" customHeight="1">
      <c r="B447" s="170"/>
      <c r="C447" s="170"/>
      <c r="D447" s="170"/>
      <c r="E447" s="170"/>
      <c r="F447" s="170"/>
      <c r="G447" s="170"/>
      <c r="I447" s="170"/>
      <c r="J447" s="170"/>
      <c r="K447" s="170"/>
      <c r="L447" s="170"/>
      <c r="M447" s="170"/>
      <c r="N447" s="219"/>
      <c r="O447" s="170"/>
      <c r="P447" s="219"/>
      <c r="Q447" s="219"/>
      <c r="R447" s="171"/>
      <c r="S447" s="219"/>
    </row>
    <row r="448" ht="15.75" customHeight="1">
      <c r="B448" s="170"/>
      <c r="C448" s="170"/>
      <c r="D448" s="170"/>
      <c r="E448" s="170"/>
      <c r="F448" s="170"/>
      <c r="G448" s="170"/>
      <c r="I448" s="170"/>
      <c r="J448" s="170"/>
      <c r="K448" s="170"/>
      <c r="L448" s="170"/>
      <c r="M448" s="170"/>
      <c r="N448" s="219"/>
      <c r="O448" s="170"/>
      <c r="P448" s="219"/>
      <c r="Q448" s="219"/>
      <c r="R448" s="171"/>
      <c r="S448" s="219"/>
    </row>
    <row r="449" ht="15.75" customHeight="1">
      <c r="B449" s="170"/>
      <c r="C449" s="170"/>
      <c r="D449" s="170"/>
      <c r="E449" s="170"/>
      <c r="F449" s="170"/>
      <c r="G449" s="170"/>
      <c r="I449" s="170"/>
      <c r="J449" s="170"/>
      <c r="K449" s="170"/>
      <c r="L449" s="170"/>
      <c r="M449" s="170"/>
      <c r="N449" s="219"/>
      <c r="O449" s="170"/>
      <c r="P449" s="219"/>
      <c r="Q449" s="219"/>
      <c r="R449" s="171"/>
      <c r="S449" s="219"/>
    </row>
    <row r="450" ht="15.75" customHeight="1">
      <c r="B450" s="170"/>
      <c r="C450" s="170"/>
      <c r="D450" s="170"/>
      <c r="E450" s="170"/>
      <c r="F450" s="170"/>
      <c r="G450" s="170"/>
      <c r="I450" s="170"/>
      <c r="J450" s="170"/>
      <c r="K450" s="170"/>
      <c r="L450" s="170"/>
      <c r="M450" s="170"/>
      <c r="N450" s="219"/>
      <c r="O450" s="170"/>
      <c r="P450" s="219"/>
      <c r="Q450" s="219"/>
      <c r="R450" s="171"/>
      <c r="S450" s="219"/>
    </row>
    <row r="451" ht="15.75" customHeight="1">
      <c r="B451" s="170"/>
      <c r="C451" s="170"/>
      <c r="D451" s="170"/>
      <c r="E451" s="170"/>
      <c r="F451" s="170"/>
      <c r="G451" s="170"/>
      <c r="I451" s="170"/>
      <c r="J451" s="170"/>
      <c r="K451" s="170"/>
      <c r="L451" s="170"/>
      <c r="M451" s="170"/>
      <c r="N451" s="219"/>
      <c r="O451" s="170"/>
      <c r="P451" s="219"/>
      <c r="Q451" s="219"/>
      <c r="R451" s="171"/>
      <c r="S451" s="219"/>
    </row>
    <row r="452" ht="15.75" customHeight="1">
      <c r="B452" s="170"/>
      <c r="C452" s="170"/>
      <c r="D452" s="170"/>
      <c r="E452" s="170"/>
      <c r="F452" s="170"/>
      <c r="G452" s="170"/>
      <c r="I452" s="170"/>
      <c r="J452" s="170"/>
      <c r="K452" s="170"/>
      <c r="L452" s="170"/>
      <c r="M452" s="170"/>
      <c r="N452" s="219"/>
      <c r="O452" s="170"/>
      <c r="P452" s="219"/>
      <c r="Q452" s="219"/>
      <c r="R452" s="171"/>
      <c r="S452" s="219"/>
    </row>
    <row r="453" ht="15.75" customHeight="1">
      <c r="B453" s="170"/>
      <c r="C453" s="170"/>
      <c r="D453" s="170"/>
      <c r="E453" s="170"/>
      <c r="F453" s="170"/>
      <c r="G453" s="170"/>
      <c r="I453" s="170"/>
      <c r="J453" s="170"/>
      <c r="K453" s="170"/>
      <c r="L453" s="170"/>
      <c r="M453" s="170"/>
      <c r="N453" s="219"/>
      <c r="O453" s="170"/>
      <c r="P453" s="219"/>
      <c r="Q453" s="219"/>
      <c r="R453" s="171"/>
      <c r="S453" s="219"/>
    </row>
    <row r="454" ht="15.75" customHeight="1">
      <c r="B454" s="170"/>
      <c r="C454" s="170"/>
      <c r="D454" s="170"/>
      <c r="E454" s="170"/>
      <c r="F454" s="170"/>
      <c r="G454" s="170"/>
      <c r="I454" s="170"/>
      <c r="J454" s="170"/>
      <c r="K454" s="170"/>
      <c r="L454" s="170"/>
      <c r="M454" s="170"/>
      <c r="N454" s="219"/>
      <c r="O454" s="170"/>
      <c r="P454" s="219"/>
      <c r="Q454" s="219"/>
      <c r="R454" s="171"/>
      <c r="S454" s="219"/>
    </row>
    <row r="455" ht="15.75" customHeight="1">
      <c r="B455" s="170"/>
      <c r="C455" s="170"/>
      <c r="D455" s="170"/>
      <c r="E455" s="170"/>
      <c r="F455" s="170"/>
      <c r="G455" s="170"/>
      <c r="I455" s="170"/>
      <c r="J455" s="170"/>
      <c r="K455" s="170"/>
      <c r="L455" s="170"/>
      <c r="M455" s="170"/>
      <c r="N455" s="219"/>
      <c r="O455" s="170"/>
      <c r="P455" s="219"/>
      <c r="Q455" s="219"/>
      <c r="R455" s="171"/>
      <c r="S455" s="219"/>
    </row>
    <row r="456" ht="15.75" customHeight="1">
      <c r="B456" s="170"/>
      <c r="C456" s="170"/>
      <c r="D456" s="170"/>
      <c r="E456" s="170"/>
      <c r="F456" s="170"/>
      <c r="G456" s="170"/>
      <c r="I456" s="170"/>
      <c r="J456" s="170"/>
      <c r="K456" s="170"/>
      <c r="L456" s="170"/>
      <c r="M456" s="170"/>
      <c r="N456" s="219"/>
      <c r="O456" s="170"/>
      <c r="P456" s="219"/>
      <c r="Q456" s="219"/>
      <c r="R456" s="171"/>
      <c r="S456" s="219"/>
    </row>
    <row r="457" ht="15.75" customHeight="1">
      <c r="B457" s="170"/>
      <c r="C457" s="170"/>
      <c r="D457" s="170"/>
      <c r="E457" s="170"/>
      <c r="F457" s="170"/>
      <c r="G457" s="170"/>
      <c r="I457" s="170"/>
      <c r="J457" s="170"/>
      <c r="K457" s="170"/>
      <c r="L457" s="170"/>
      <c r="M457" s="170"/>
      <c r="N457" s="219"/>
      <c r="O457" s="170"/>
      <c r="P457" s="219"/>
      <c r="Q457" s="219"/>
      <c r="R457" s="171"/>
      <c r="S457" s="219"/>
    </row>
    <row r="458" ht="15.75" customHeight="1">
      <c r="B458" s="170"/>
      <c r="C458" s="170"/>
      <c r="D458" s="170"/>
      <c r="E458" s="170"/>
      <c r="F458" s="170"/>
      <c r="G458" s="170"/>
      <c r="I458" s="170"/>
      <c r="J458" s="170"/>
      <c r="K458" s="170"/>
      <c r="L458" s="170"/>
      <c r="M458" s="170"/>
      <c r="N458" s="219"/>
      <c r="O458" s="170"/>
      <c r="P458" s="219"/>
      <c r="Q458" s="219"/>
      <c r="R458" s="171"/>
      <c r="S458" s="219"/>
    </row>
    <row r="459" ht="15.75" customHeight="1">
      <c r="B459" s="170"/>
      <c r="C459" s="170"/>
      <c r="D459" s="170"/>
      <c r="E459" s="170"/>
      <c r="F459" s="170"/>
      <c r="G459" s="170"/>
      <c r="I459" s="170"/>
      <c r="J459" s="170"/>
      <c r="K459" s="170"/>
      <c r="L459" s="170"/>
      <c r="M459" s="170"/>
      <c r="N459" s="219"/>
      <c r="O459" s="170"/>
      <c r="P459" s="219"/>
      <c r="Q459" s="219"/>
      <c r="R459" s="171"/>
      <c r="S459" s="219"/>
    </row>
    <row r="460" ht="15.75" customHeight="1">
      <c r="B460" s="170"/>
      <c r="C460" s="170"/>
      <c r="D460" s="170"/>
      <c r="E460" s="170"/>
      <c r="F460" s="170"/>
      <c r="G460" s="170"/>
      <c r="I460" s="170"/>
      <c r="J460" s="170"/>
      <c r="K460" s="170"/>
      <c r="L460" s="170"/>
      <c r="M460" s="170"/>
      <c r="N460" s="219"/>
      <c r="O460" s="170"/>
      <c r="P460" s="219"/>
      <c r="Q460" s="219"/>
      <c r="R460" s="171"/>
      <c r="S460" s="219"/>
    </row>
    <row r="461" ht="15.75" customHeight="1">
      <c r="B461" s="170"/>
      <c r="C461" s="170"/>
      <c r="D461" s="170"/>
      <c r="E461" s="170"/>
      <c r="F461" s="170"/>
      <c r="G461" s="170"/>
      <c r="I461" s="170"/>
      <c r="J461" s="170"/>
      <c r="K461" s="170"/>
      <c r="L461" s="170"/>
      <c r="M461" s="170"/>
      <c r="N461" s="219"/>
      <c r="O461" s="170"/>
      <c r="P461" s="219"/>
      <c r="Q461" s="219"/>
      <c r="R461" s="171"/>
      <c r="S461" s="219"/>
    </row>
    <row r="462" ht="15.75" customHeight="1">
      <c r="B462" s="170"/>
      <c r="C462" s="170"/>
      <c r="D462" s="170"/>
      <c r="E462" s="170"/>
      <c r="F462" s="170"/>
      <c r="G462" s="170"/>
      <c r="I462" s="170"/>
      <c r="J462" s="170"/>
      <c r="K462" s="170"/>
      <c r="L462" s="170"/>
      <c r="M462" s="170"/>
      <c r="N462" s="219"/>
      <c r="O462" s="170"/>
      <c r="P462" s="219"/>
      <c r="Q462" s="219"/>
      <c r="R462" s="171"/>
      <c r="S462" s="219"/>
    </row>
    <row r="463" ht="15.75" customHeight="1">
      <c r="B463" s="170"/>
      <c r="C463" s="170"/>
      <c r="D463" s="170"/>
      <c r="E463" s="170"/>
      <c r="F463" s="170"/>
      <c r="G463" s="170"/>
      <c r="I463" s="170"/>
      <c r="J463" s="170"/>
      <c r="K463" s="170"/>
      <c r="L463" s="170"/>
      <c r="M463" s="170"/>
      <c r="N463" s="219"/>
      <c r="O463" s="170"/>
      <c r="P463" s="219"/>
      <c r="Q463" s="219"/>
      <c r="R463" s="171"/>
      <c r="S463" s="219"/>
    </row>
    <row r="464" ht="15.75" customHeight="1">
      <c r="B464" s="170"/>
      <c r="C464" s="170"/>
      <c r="D464" s="170"/>
      <c r="E464" s="170"/>
      <c r="F464" s="170"/>
      <c r="G464" s="170"/>
      <c r="I464" s="170"/>
      <c r="J464" s="170"/>
      <c r="K464" s="170"/>
      <c r="L464" s="170"/>
      <c r="M464" s="170"/>
      <c r="N464" s="219"/>
      <c r="O464" s="170"/>
      <c r="P464" s="219"/>
      <c r="Q464" s="219"/>
      <c r="R464" s="171"/>
      <c r="S464" s="219"/>
    </row>
    <row r="465" ht="15.75" customHeight="1">
      <c r="B465" s="170"/>
      <c r="C465" s="170"/>
      <c r="D465" s="170"/>
      <c r="E465" s="170"/>
      <c r="F465" s="170"/>
      <c r="G465" s="170"/>
      <c r="I465" s="170"/>
      <c r="J465" s="170"/>
      <c r="K465" s="170"/>
      <c r="L465" s="170"/>
      <c r="M465" s="170"/>
      <c r="N465" s="219"/>
      <c r="O465" s="170"/>
      <c r="P465" s="219"/>
      <c r="Q465" s="219"/>
      <c r="R465" s="171"/>
      <c r="S465" s="219"/>
    </row>
    <row r="466" ht="15.75" customHeight="1">
      <c r="B466" s="170"/>
      <c r="C466" s="170"/>
      <c r="D466" s="170"/>
      <c r="E466" s="170"/>
      <c r="F466" s="170"/>
      <c r="G466" s="170"/>
      <c r="I466" s="170"/>
      <c r="J466" s="170"/>
      <c r="K466" s="170"/>
      <c r="L466" s="170"/>
      <c r="M466" s="170"/>
      <c r="N466" s="219"/>
      <c r="O466" s="170"/>
      <c r="P466" s="219"/>
      <c r="Q466" s="219"/>
      <c r="R466" s="171"/>
      <c r="S466" s="219"/>
    </row>
    <row r="467" ht="15.75" customHeight="1">
      <c r="B467" s="170"/>
      <c r="C467" s="170"/>
      <c r="D467" s="170"/>
      <c r="E467" s="170"/>
      <c r="F467" s="170"/>
      <c r="G467" s="170"/>
      <c r="I467" s="170"/>
      <c r="J467" s="170"/>
      <c r="K467" s="170"/>
      <c r="L467" s="170"/>
      <c r="M467" s="170"/>
      <c r="N467" s="219"/>
      <c r="O467" s="170"/>
      <c r="P467" s="219"/>
      <c r="Q467" s="219"/>
      <c r="R467" s="171"/>
      <c r="S467" s="219"/>
    </row>
    <row r="468" ht="15.75" customHeight="1">
      <c r="B468" s="170"/>
      <c r="C468" s="170"/>
      <c r="D468" s="170"/>
      <c r="E468" s="170"/>
      <c r="F468" s="170"/>
      <c r="G468" s="170"/>
      <c r="I468" s="170"/>
      <c r="J468" s="170"/>
      <c r="K468" s="170"/>
      <c r="L468" s="170"/>
      <c r="M468" s="170"/>
      <c r="N468" s="219"/>
      <c r="O468" s="170"/>
      <c r="P468" s="219"/>
      <c r="Q468" s="219"/>
      <c r="R468" s="171"/>
      <c r="S468" s="219"/>
    </row>
    <row r="469" ht="15.75" customHeight="1">
      <c r="B469" s="170"/>
      <c r="C469" s="170"/>
      <c r="D469" s="170"/>
      <c r="E469" s="170"/>
      <c r="F469" s="170"/>
      <c r="G469" s="170"/>
      <c r="I469" s="170"/>
      <c r="J469" s="170"/>
      <c r="K469" s="170"/>
      <c r="L469" s="170"/>
      <c r="M469" s="170"/>
      <c r="N469" s="219"/>
      <c r="O469" s="170"/>
      <c r="P469" s="219"/>
      <c r="Q469" s="219"/>
      <c r="R469" s="171"/>
      <c r="S469" s="219"/>
    </row>
    <row r="470" ht="15.75" customHeight="1">
      <c r="B470" s="170"/>
      <c r="C470" s="170"/>
      <c r="D470" s="170"/>
      <c r="E470" s="170"/>
      <c r="F470" s="170"/>
      <c r="G470" s="170"/>
      <c r="I470" s="170"/>
      <c r="J470" s="170"/>
      <c r="K470" s="170"/>
      <c r="L470" s="170"/>
      <c r="M470" s="170"/>
      <c r="N470" s="219"/>
      <c r="O470" s="170"/>
      <c r="P470" s="219"/>
      <c r="Q470" s="219"/>
      <c r="R470" s="171"/>
      <c r="S470" s="219"/>
    </row>
    <row r="471" ht="15.75" customHeight="1">
      <c r="B471" s="170"/>
      <c r="C471" s="170"/>
      <c r="D471" s="170"/>
      <c r="E471" s="170"/>
      <c r="F471" s="170"/>
      <c r="G471" s="170"/>
      <c r="I471" s="170"/>
      <c r="J471" s="170"/>
      <c r="K471" s="170"/>
      <c r="L471" s="170"/>
      <c r="M471" s="170"/>
      <c r="N471" s="219"/>
      <c r="O471" s="170"/>
      <c r="P471" s="219"/>
      <c r="Q471" s="219"/>
      <c r="R471" s="171"/>
      <c r="S471" s="219"/>
    </row>
    <row r="472" ht="15.75" customHeight="1">
      <c r="B472" s="170"/>
      <c r="C472" s="170"/>
      <c r="D472" s="170"/>
      <c r="E472" s="170"/>
      <c r="F472" s="170"/>
      <c r="G472" s="170"/>
      <c r="I472" s="170"/>
      <c r="J472" s="170"/>
      <c r="K472" s="170"/>
      <c r="L472" s="170"/>
      <c r="M472" s="170"/>
      <c r="N472" s="219"/>
      <c r="O472" s="170"/>
      <c r="P472" s="219"/>
      <c r="Q472" s="219"/>
      <c r="R472" s="171"/>
      <c r="S472" s="219"/>
    </row>
    <row r="473" ht="15.75" customHeight="1">
      <c r="B473" s="170"/>
      <c r="C473" s="170"/>
      <c r="D473" s="170"/>
      <c r="E473" s="170"/>
      <c r="F473" s="170"/>
      <c r="G473" s="170"/>
      <c r="I473" s="170"/>
      <c r="J473" s="170"/>
      <c r="K473" s="170"/>
      <c r="L473" s="170"/>
      <c r="M473" s="170"/>
      <c r="N473" s="219"/>
      <c r="O473" s="170"/>
      <c r="P473" s="219"/>
      <c r="Q473" s="219"/>
      <c r="R473" s="171"/>
      <c r="S473" s="219"/>
    </row>
    <row r="474" ht="15.75" customHeight="1">
      <c r="B474" s="170"/>
      <c r="C474" s="170"/>
      <c r="D474" s="170"/>
      <c r="E474" s="170"/>
      <c r="F474" s="170"/>
      <c r="G474" s="170"/>
      <c r="I474" s="170"/>
      <c r="J474" s="170"/>
      <c r="K474" s="170"/>
      <c r="L474" s="170"/>
      <c r="M474" s="170"/>
      <c r="N474" s="219"/>
      <c r="O474" s="170"/>
      <c r="P474" s="219"/>
      <c r="Q474" s="219"/>
      <c r="R474" s="171"/>
      <c r="S474" s="219"/>
    </row>
    <row r="475" ht="15.75" customHeight="1">
      <c r="B475" s="170"/>
      <c r="C475" s="170"/>
      <c r="D475" s="170"/>
      <c r="E475" s="170"/>
      <c r="F475" s="170"/>
      <c r="G475" s="170"/>
      <c r="I475" s="170"/>
      <c r="J475" s="170"/>
      <c r="K475" s="170"/>
      <c r="L475" s="170"/>
      <c r="M475" s="170"/>
      <c r="N475" s="219"/>
      <c r="O475" s="170"/>
      <c r="P475" s="219"/>
      <c r="Q475" s="219"/>
      <c r="R475" s="171"/>
      <c r="S475" s="219"/>
    </row>
    <row r="476" ht="15.75" customHeight="1">
      <c r="B476" s="170"/>
      <c r="C476" s="170"/>
      <c r="D476" s="170"/>
      <c r="E476" s="170"/>
      <c r="F476" s="170"/>
      <c r="G476" s="170"/>
      <c r="I476" s="170"/>
      <c r="J476" s="170"/>
      <c r="K476" s="170"/>
      <c r="L476" s="170"/>
      <c r="M476" s="170"/>
      <c r="N476" s="219"/>
      <c r="O476" s="170"/>
      <c r="P476" s="219"/>
      <c r="Q476" s="219"/>
      <c r="R476" s="171"/>
      <c r="S476" s="219"/>
    </row>
    <row r="477" ht="15.75" customHeight="1">
      <c r="B477" s="170"/>
      <c r="C477" s="170"/>
      <c r="D477" s="170"/>
      <c r="E477" s="170"/>
      <c r="F477" s="170"/>
      <c r="G477" s="170"/>
      <c r="I477" s="170"/>
      <c r="J477" s="170"/>
      <c r="K477" s="170"/>
      <c r="L477" s="170"/>
      <c r="M477" s="170"/>
      <c r="N477" s="219"/>
      <c r="O477" s="170"/>
      <c r="P477" s="219"/>
      <c r="Q477" s="219"/>
      <c r="R477" s="171"/>
      <c r="S477" s="219"/>
    </row>
    <row r="478" ht="15.75" customHeight="1">
      <c r="B478" s="170"/>
      <c r="C478" s="170"/>
      <c r="D478" s="170"/>
      <c r="E478" s="170"/>
      <c r="F478" s="170"/>
      <c r="G478" s="170"/>
      <c r="I478" s="170"/>
      <c r="J478" s="170"/>
      <c r="K478" s="170"/>
      <c r="L478" s="170"/>
      <c r="M478" s="170"/>
      <c r="N478" s="219"/>
      <c r="O478" s="170"/>
      <c r="P478" s="219"/>
      <c r="Q478" s="219"/>
      <c r="R478" s="171"/>
      <c r="S478" s="219"/>
    </row>
    <row r="479" ht="15.75" customHeight="1">
      <c r="B479" s="170"/>
      <c r="C479" s="170"/>
      <c r="D479" s="170"/>
      <c r="E479" s="170"/>
      <c r="F479" s="170"/>
      <c r="G479" s="170"/>
      <c r="I479" s="170"/>
      <c r="J479" s="170"/>
      <c r="K479" s="170"/>
      <c r="L479" s="170"/>
      <c r="M479" s="170"/>
      <c r="N479" s="219"/>
      <c r="O479" s="170"/>
      <c r="P479" s="219"/>
      <c r="Q479" s="219"/>
      <c r="R479" s="171"/>
      <c r="S479" s="219"/>
    </row>
    <row r="480" ht="15.75" customHeight="1">
      <c r="B480" s="170"/>
      <c r="C480" s="170"/>
      <c r="D480" s="170"/>
      <c r="E480" s="170"/>
      <c r="F480" s="170"/>
      <c r="G480" s="170"/>
      <c r="I480" s="170"/>
      <c r="J480" s="170"/>
      <c r="K480" s="170"/>
      <c r="L480" s="170"/>
      <c r="M480" s="170"/>
      <c r="N480" s="219"/>
      <c r="O480" s="170"/>
      <c r="P480" s="219"/>
      <c r="Q480" s="219"/>
      <c r="R480" s="171"/>
      <c r="S480" s="219"/>
    </row>
    <row r="481" ht="15.75" customHeight="1">
      <c r="B481" s="170"/>
      <c r="C481" s="170"/>
      <c r="D481" s="170"/>
      <c r="E481" s="170"/>
      <c r="F481" s="170"/>
      <c r="G481" s="170"/>
      <c r="I481" s="170"/>
      <c r="J481" s="170"/>
      <c r="K481" s="170"/>
      <c r="L481" s="170"/>
      <c r="M481" s="170"/>
      <c r="N481" s="219"/>
      <c r="O481" s="170"/>
      <c r="P481" s="219"/>
      <c r="Q481" s="219"/>
      <c r="R481" s="171"/>
      <c r="S481" s="219"/>
    </row>
    <row r="482" ht="15.75" customHeight="1">
      <c r="B482" s="170"/>
      <c r="C482" s="170"/>
      <c r="D482" s="170"/>
      <c r="E482" s="170"/>
      <c r="F482" s="170"/>
      <c r="G482" s="170"/>
      <c r="I482" s="170"/>
      <c r="J482" s="170"/>
      <c r="K482" s="170"/>
      <c r="L482" s="170"/>
      <c r="M482" s="170"/>
      <c r="N482" s="219"/>
      <c r="O482" s="170"/>
      <c r="P482" s="219"/>
      <c r="Q482" s="219"/>
      <c r="R482" s="171"/>
      <c r="S482" s="219"/>
    </row>
    <row r="483" ht="15.75" customHeight="1">
      <c r="B483" s="170"/>
      <c r="C483" s="170"/>
      <c r="D483" s="170"/>
      <c r="E483" s="170"/>
      <c r="F483" s="170"/>
      <c r="G483" s="170"/>
      <c r="I483" s="170"/>
      <c r="J483" s="170"/>
      <c r="K483" s="170"/>
      <c r="L483" s="170"/>
      <c r="M483" s="170"/>
      <c r="N483" s="219"/>
      <c r="O483" s="170"/>
      <c r="P483" s="219"/>
      <c r="Q483" s="219"/>
      <c r="R483" s="171"/>
      <c r="S483" s="219"/>
    </row>
    <row r="484" ht="15.75" customHeight="1">
      <c r="B484" s="170"/>
      <c r="C484" s="170"/>
      <c r="D484" s="170"/>
      <c r="E484" s="170"/>
      <c r="F484" s="170"/>
      <c r="G484" s="170"/>
      <c r="I484" s="170"/>
      <c r="J484" s="170"/>
      <c r="K484" s="170"/>
      <c r="L484" s="170"/>
      <c r="M484" s="170"/>
      <c r="N484" s="219"/>
      <c r="O484" s="170"/>
      <c r="P484" s="219"/>
      <c r="Q484" s="219"/>
      <c r="R484" s="171"/>
      <c r="S484" s="219"/>
    </row>
    <row r="485" ht="15.75" customHeight="1">
      <c r="B485" s="170"/>
      <c r="C485" s="170"/>
      <c r="D485" s="170"/>
      <c r="E485" s="170"/>
      <c r="F485" s="170"/>
      <c r="G485" s="170"/>
      <c r="I485" s="170"/>
      <c r="J485" s="170"/>
      <c r="K485" s="170"/>
      <c r="L485" s="170"/>
      <c r="M485" s="170"/>
      <c r="N485" s="219"/>
      <c r="O485" s="170"/>
      <c r="P485" s="219"/>
      <c r="Q485" s="219"/>
      <c r="R485" s="171"/>
      <c r="S485" s="219"/>
    </row>
    <row r="486" ht="15.75" customHeight="1">
      <c r="B486" s="170"/>
      <c r="C486" s="170"/>
      <c r="D486" s="170"/>
      <c r="E486" s="170"/>
      <c r="F486" s="170"/>
      <c r="G486" s="170"/>
      <c r="I486" s="170"/>
      <c r="J486" s="170"/>
      <c r="K486" s="170"/>
      <c r="L486" s="170"/>
      <c r="M486" s="170"/>
      <c r="N486" s="219"/>
      <c r="O486" s="170"/>
      <c r="P486" s="219"/>
      <c r="Q486" s="219"/>
      <c r="R486" s="171"/>
      <c r="S486" s="219"/>
    </row>
    <row r="487" ht="15.75" customHeight="1">
      <c r="B487" s="170"/>
      <c r="C487" s="170"/>
      <c r="D487" s="170"/>
      <c r="E487" s="170"/>
      <c r="F487" s="170"/>
      <c r="G487" s="170"/>
      <c r="I487" s="170"/>
      <c r="J487" s="170"/>
      <c r="K487" s="170"/>
      <c r="L487" s="170"/>
      <c r="M487" s="170"/>
      <c r="N487" s="219"/>
      <c r="O487" s="170"/>
      <c r="P487" s="219"/>
      <c r="Q487" s="219"/>
      <c r="R487" s="171"/>
      <c r="S487" s="219"/>
    </row>
    <row r="488" ht="15.75" customHeight="1">
      <c r="B488" s="170"/>
      <c r="C488" s="170"/>
      <c r="D488" s="170"/>
      <c r="E488" s="170"/>
      <c r="F488" s="170"/>
      <c r="G488" s="170"/>
      <c r="I488" s="170"/>
      <c r="J488" s="170"/>
      <c r="K488" s="170"/>
      <c r="L488" s="170"/>
      <c r="M488" s="170"/>
      <c r="N488" s="219"/>
      <c r="O488" s="170"/>
      <c r="P488" s="219"/>
      <c r="Q488" s="219"/>
      <c r="R488" s="171"/>
      <c r="S488" s="219"/>
    </row>
    <row r="489" ht="15.75" customHeight="1">
      <c r="B489" s="170"/>
      <c r="C489" s="170"/>
      <c r="D489" s="170"/>
      <c r="E489" s="170"/>
      <c r="F489" s="170"/>
      <c r="G489" s="170"/>
      <c r="I489" s="170"/>
      <c r="J489" s="170"/>
      <c r="K489" s="170"/>
      <c r="L489" s="170"/>
      <c r="M489" s="170"/>
      <c r="N489" s="219"/>
      <c r="O489" s="170"/>
      <c r="P489" s="219"/>
      <c r="Q489" s="219"/>
      <c r="R489" s="171"/>
      <c r="S489" s="219"/>
    </row>
    <row r="490" ht="15.75" customHeight="1">
      <c r="B490" s="170"/>
      <c r="C490" s="170"/>
      <c r="D490" s="170"/>
      <c r="E490" s="170"/>
      <c r="F490" s="170"/>
      <c r="G490" s="170"/>
      <c r="I490" s="170"/>
      <c r="J490" s="170"/>
      <c r="K490" s="170"/>
      <c r="L490" s="170"/>
      <c r="M490" s="170"/>
      <c r="N490" s="219"/>
      <c r="O490" s="170"/>
      <c r="P490" s="219"/>
      <c r="Q490" s="219"/>
      <c r="R490" s="171"/>
      <c r="S490" s="219"/>
    </row>
    <row r="491" ht="15.75" customHeight="1">
      <c r="B491" s="170"/>
      <c r="C491" s="170"/>
      <c r="D491" s="170"/>
      <c r="E491" s="170"/>
      <c r="F491" s="170"/>
      <c r="G491" s="170"/>
      <c r="I491" s="170"/>
      <c r="J491" s="170"/>
      <c r="K491" s="170"/>
      <c r="L491" s="170"/>
      <c r="M491" s="170"/>
      <c r="N491" s="219"/>
      <c r="O491" s="170"/>
      <c r="P491" s="219"/>
      <c r="Q491" s="219"/>
      <c r="R491" s="171"/>
      <c r="S491" s="219"/>
    </row>
    <row r="492" ht="15.75" customHeight="1">
      <c r="B492" s="170"/>
      <c r="C492" s="170"/>
      <c r="D492" s="170"/>
      <c r="E492" s="170"/>
      <c r="F492" s="170"/>
      <c r="G492" s="170"/>
      <c r="I492" s="170"/>
      <c r="J492" s="170"/>
      <c r="K492" s="170"/>
      <c r="L492" s="170"/>
      <c r="M492" s="170"/>
      <c r="N492" s="219"/>
      <c r="O492" s="170"/>
      <c r="P492" s="219"/>
      <c r="Q492" s="219"/>
      <c r="R492" s="171"/>
      <c r="S492" s="219"/>
    </row>
    <row r="493" ht="15.75" customHeight="1">
      <c r="B493" s="170"/>
      <c r="C493" s="170"/>
      <c r="D493" s="170"/>
      <c r="E493" s="170"/>
      <c r="F493" s="170"/>
      <c r="G493" s="170"/>
      <c r="I493" s="170"/>
      <c r="J493" s="170"/>
      <c r="K493" s="170"/>
      <c r="L493" s="170"/>
      <c r="M493" s="170"/>
      <c r="N493" s="219"/>
      <c r="O493" s="170"/>
      <c r="P493" s="219"/>
      <c r="Q493" s="219"/>
      <c r="R493" s="171"/>
      <c r="S493" s="219"/>
    </row>
    <row r="494" ht="15.75" customHeight="1">
      <c r="B494" s="170"/>
      <c r="C494" s="170"/>
      <c r="D494" s="170"/>
      <c r="E494" s="170"/>
      <c r="F494" s="170"/>
      <c r="G494" s="170"/>
      <c r="I494" s="170"/>
      <c r="J494" s="170"/>
      <c r="K494" s="170"/>
      <c r="L494" s="170"/>
      <c r="M494" s="170"/>
      <c r="N494" s="219"/>
      <c r="O494" s="170"/>
      <c r="P494" s="219"/>
      <c r="Q494" s="219"/>
      <c r="R494" s="171"/>
      <c r="S494" s="219"/>
    </row>
    <row r="495" ht="15.75" customHeight="1">
      <c r="B495" s="170"/>
      <c r="C495" s="170"/>
      <c r="D495" s="170"/>
      <c r="E495" s="170"/>
      <c r="F495" s="170"/>
      <c r="G495" s="170"/>
      <c r="I495" s="170"/>
      <c r="J495" s="170"/>
      <c r="K495" s="170"/>
      <c r="L495" s="170"/>
      <c r="M495" s="170"/>
      <c r="N495" s="219"/>
      <c r="O495" s="170"/>
      <c r="P495" s="219"/>
      <c r="Q495" s="219"/>
      <c r="R495" s="171"/>
      <c r="S495" s="219"/>
    </row>
    <row r="496" ht="15.75" customHeight="1">
      <c r="B496" s="170"/>
      <c r="C496" s="170"/>
      <c r="D496" s="170"/>
      <c r="E496" s="170"/>
      <c r="F496" s="170"/>
      <c r="G496" s="170"/>
      <c r="I496" s="170"/>
      <c r="J496" s="170"/>
      <c r="K496" s="170"/>
      <c r="L496" s="170"/>
      <c r="M496" s="170"/>
      <c r="N496" s="219"/>
      <c r="O496" s="170"/>
      <c r="P496" s="219"/>
      <c r="Q496" s="219"/>
      <c r="R496" s="171"/>
      <c r="S496" s="219"/>
    </row>
    <row r="497" ht="15.75" customHeight="1">
      <c r="B497" s="170"/>
      <c r="C497" s="170"/>
      <c r="D497" s="170"/>
      <c r="E497" s="170"/>
      <c r="F497" s="170"/>
      <c r="G497" s="170"/>
      <c r="I497" s="170"/>
      <c r="J497" s="170"/>
      <c r="K497" s="170"/>
      <c r="L497" s="170"/>
      <c r="M497" s="170"/>
      <c r="N497" s="219"/>
      <c r="O497" s="170"/>
      <c r="P497" s="219"/>
      <c r="Q497" s="219"/>
      <c r="R497" s="171"/>
      <c r="S497" s="219"/>
    </row>
    <row r="498" ht="15.75" customHeight="1">
      <c r="B498" s="170"/>
      <c r="C498" s="170"/>
      <c r="D498" s="170"/>
      <c r="E498" s="170"/>
      <c r="F498" s="170"/>
      <c r="G498" s="170"/>
      <c r="I498" s="170"/>
      <c r="J498" s="170"/>
      <c r="K498" s="170"/>
      <c r="L498" s="170"/>
      <c r="M498" s="170"/>
      <c r="N498" s="219"/>
      <c r="O498" s="170"/>
      <c r="P498" s="219"/>
      <c r="Q498" s="219"/>
      <c r="R498" s="171"/>
      <c r="S498" s="219"/>
    </row>
    <row r="499" ht="15.75" customHeight="1">
      <c r="B499" s="170"/>
      <c r="C499" s="170"/>
      <c r="D499" s="170"/>
      <c r="E499" s="170"/>
      <c r="F499" s="170"/>
      <c r="G499" s="170"/>
      <c r="I499" s="170"/>
      <c r="J499" s="170"/>
      <c r="K499" s="170"/>
      <c r="L499" s="170"/>
      <c r="M499" s="170"/>
      <c r="N499" s="219"/>
      <c r="O499" s="170"/>
      <c r="P499" s="219"/>
      <c r="Q499" s="219"/>
      <c r="R499" s="171"/>
      <c r="S499" s="219"/>
    </row>
    <row r="500" ht="15.75" customHeight="1">
      <c r="B500" s="170"/>
      <c r="C500" s="170"/>
      <c r="D500" s="170"/>
      <c r="E500" s="170"/>
      <c r="F500" s="170"/>
      <c r="G500" s="170"/>
      <c r="I500" s="170"/>
      <c r="J500" s="170"/>
      <c r="K500" s="170"/>
      <c r="L500" s="170"/>
      <c r="M500" s="170"/>
      <c r="N500" s="219"/>
      <c r="O500" s="170"/>
      <c r="P500" s="219"/>
      <c r="Q500" s="219"/>
      <c r="R500" s="171"/>
      <c r="S500" s="219"/>
    </row>
    <row r="501" ht="15.75" customHeight="1">
      <c r="B501" s="170"/>
      <c r="C501" s="170"/>
      <c r="D501" s="170"/>
      <c r="E501" s="170"/>
      <c r="F501" s="170"/>
      <c r="G501" s="170"/>
      <c r="I501" s="170"/>
      <c r="J501" s="170"/>
      <c r="K501" s="170"/>
      <c r="L501" s="170"/>
      <c r="M501" s="170"/>
      <c r="N501" s="219"/>
      <c r="O501" s="170"/>
      <c r="P501" s="219"/>
      <c r="Q501" s="219"/>
      <c r="R501" s="171"/>
      <c r="S501" s="219"/>
    </row>
    <row r="502" ht="15.75" customHeight="1">
      <c r="B502" s="170"/>
      <c r="C502" s="170"/>
      <c r="D502" s="170"/>
      <c r="E502" s="170"/>
      <c r="F502" s="170"/>
      <c r="G502" s="170"/>
      <c r="I502" s="170"/>
      <c r="J502" s="170"/>
      <c r="K502" s="170"/>
      <c r="L502" s="170"/>
      <c r="M502" s="170"/>
      <c r="N502" s="219"/>
      <c r="O502" s="170"/>
      <c r="P502" s="219"/>
      <c r="Q502" s="219"/>
      <c r="R502" s="171"/>
      <c r="S502" s="219"/>
    </row>
    <row r="503" ht="15.75" customHeight="1">
      <c r="B503" s="170"/>
      <c r="C503" s="170"/>
      <c r="D503" s="170"/>
      <c r="E503" s="170"/>
      <c r="F503" s="170"/>
      <c r="G503" s="170"/>
      <c r="I503" s="170"/>
      <c r="J503" s="170"/>
      <c r="K503" s="170"/>
      <c r="L503" s="170"/>
      <c r="M503" s="170"/>
      <c r="N503" s="219"/>
      <c r="O503" s="170"/>
      <c r="P503" s="219"/>
      <c r="Q503" s="219"/>
      <c r="R503" s="171"/>
      <c r="S503" s="219"/>
    </row>
    <row r="504" ht="15.75" customHeight="1">
      <c r="B504" s="170"/>
      <c r="C504" s="170"/>
      <c r="D504" s="170"/>
      <c r="E504" s="170"/>
      <c r="F504" s="170"/>
      <c r="G504" s="170"/>
      <c r="I504" s="170"/>
      <c r="J504" s="170"/>
      <c r="K504" s="170"/>
      <c r="L504" s="170"/>
      <c r="M504" s="170"/>
      <c r="N504" s="219"/>
      <c r="O504" s="170"/>
      <c r="P504" s="219"/>
      <c r="Q504" s="219"/>
      <c r="R504" s="171"/>
      <c r="S504" s="219"/>
    </row>
    <row r="505" ht="15.75" customHeight="1">
      <c r="B505" s="170"/>
      <c r="C505" s="170"/>
      <c r="D505" s="170"/>
      <c r="E505" s="170"/>
      <c r="F505" s="170"/>
      <c r="G505" s="170"/>
      <c r="I505" s="170"/>
      <c r="J505" s="170"/>
      <c r="K505" s="170"/>
      <c r="L505" s="170"/>
      <c r="M505" s="170"/>
      <c r="N505" s="219"/>
      <c r="O505" s="170"/>
      <c r="P505" s="219"/>
      <c r="Q505" s="219"/>
      <c r="R505" s="171"/>
      <c r="S505" s="219"/>
    </row>
    <row r="506" ht="15.75" customHeight="1">
      <c r="B506" s="170"/>
      <c r="C506" s="170"/>
      <c r="D506" s="170"/>
      <c r="E506" s="170"/>
      <c r="F506" s="170"/>
      <c r="G506" s="170"/>
      <c r="I506" s="170"/>
      <c r="J506" s="170"/>
      <c r="K506" s="170"/>
      <c r="L506" s="170"/>
      <c r="M506" s="170"/>
      <c r="N506" s="219"/>
      <c r="O506" s="170"/>
      <c r="P506" s="219"/>
      <c r="Q506" s="219"/>
      <c r="R506" s="171"/>
      <c r="S506" s="219"/>
    </row>
    <row r="507" ht="15.75" customHeight="1">
      <c r="B507" s="170"/>
      <c r="C507" s="170"/>
      <c r="D507" s="170"/>
      <c r="E507" s="170"/>
      <c r="F507" s="170"/>
      <c r="G507" s="170"/>
      <c r="I507" s="170"/>
      <c r="J507" s="170"/>
      <c r="K507" s="170"/>
      <c r="L507" s="170"/>
      <c r="M507" s="170"/>
      <c r="N507" s="219"/>
      <c r="O507" s="170"/>
      <c r="P507" s="219"/>
      <c r="Q507" s="219"/>
      <c r="R507" s="171"/>
      <c r="S507" s="219"/>
    </row>
    <row r="508" ht="15.75" customHeight="1">
      <c r="B508" s="170"/>
      <c r="C508" s="170"/>
      <c r="D508" s="170"/>
      <c r="E508" s="170"/>
      <c r="F508" s="170"/>
      <c r="G508" s="170"/>
      <c r="I508" s="170"/>
      <c r="J508" s="170"/>
      <c r="K508" s="170"/>
      <c r="L508" s="170"/>
      <c r="M508" s="170"/>
      <c r="N508" s="219"/>
      <c r="O508" s="170"/>
      <c r="P508" s="219"/>
      <c r="Q508" s="219"/>
      <c r="R508" s="171"/>
      <c r="S508" s="219"/>
    </row>
    <row r="509" ht="15.75" customHeight="1">
      <c r="B509" s="170"/>
      <c r="C509" s="170"/>
      <c r="D509" s="170"/>
      <c r="E509" s="170"/>
      <c r="F509" s="170"/>
      <c r="G509" s="170"/>
      <c r="I509" s="170"/>
      <c r="J509" s="170"/>
      <c r="K509" s="170"/>
      <c r="L509" s="170"/>
      <c r="M509" s="170"/>
      <c r="N509" s="219"/>
      <c r="O509" s="170"/>
      <c r="P509" s="219"/>
      <c r="Q509" s="219"/>
      <c r="R509" s="171"/>
      <c r="S509" s="219"/>
    </row>
    <row r="510" ht="15.75" customHeight="1">
      <c r="B510" s="170"/>
      <c r="C510" s="170"/>
      <c r="D510" s="170"/>
      <c r="E510" s="170"/>
      <c r="F510" s="170"/>
      <c r="G510" s="170"/>
      <c r="I510" s="170"/>
      <c r="J510" s="170"/>
      <c r="K510" s="170"/>
      <c r="L510" s="170"/>
      <c r="M510" s="170"/>
      <c r="N510" s="219"/>
      <c r="O510" s="170"/>
      <c r="P510" s="219"/>
      <c r="Q510" s="219"/>
      <c r="R510" s="171"/>
      <c r="S510" s="219"/>
    </row>
    <row r="511" ht="15.75" customHeight="1">
      <c r="B511" s="170"/>
      <c r="C511" s="170"/>
      <c r="D511" s="170"/>
      <c r="E511" s="170"/>
      <c r="F511" s="170"/>
      <c r="G511" s="170"/>
      <c r="I511" s="170"/>
      <c r="J511" s="170"/>
      <c r="K511" s="170"/>
      <c r="L511" s="170"/>
      <c r="M511" s="170"/>
      <c r="N511" s="219"/>
      <c r="O511" s="170"/>
      <c r="P511" s="219"/>
      <c r="Q511" s="219"/>
      <c r="R511" s="171"/>
      <c r="S511" s="219"/>
    </row>
    <row r="512" ht="15.75" customHeight="1">
      <c r="B512" s="170"/>
      <c r="C512" s="170"/>
      <c r="D512" s="170"/>
      <c r="E512" s="170"/>
      <c r="F512" s="170"/>
      <c r="G512" s="170"/>
      <c r="I512" s="170"/>
      <c r="J512" s="170"/>
      <c r="K512" s="170"/>
      <c r="L512" s="170"/>
      <c r="M512" s="170"/>
      <c r="N512" s="219"/>
      <c r="O512" s="170"/>
      <c r="P512" s="219"/>
      <c r="Q512" s="219"/>
      <c r="R512" s="171"/>
      <c r="S512" s="219"/>
    </row>
    <row r="513" ht="15.75" customHeight="1">
      <c r="B513" s="170"/>
      <c r="C513" s="170"/>
      <c r="D513" s="170"/>
      <c r="E513" s="170"/>
      <c r="F513" s="170"/>
      <c r="G513" s="170"/>
      <c r="I513" s="170"/>
      <c r="J513" s="170"/>
      <c r="K513" s="170"/>
      <c r="L513" s="170"/>
      <c r="M513" s="170"/>
      <c r="N513" s="219"/>
      <c r="O513" s="170"/>
      <c r="P513" s="219"/>
      <c r="Q513" s="219"/>
      <c r="R513" s="171"/>
      <c r="S513" s="219"/>
    </row>
    <row r="514" ht="15.75" customHeight="1">
      <c r="B514" s="170"/>
      <c r="C514" s="170"/>
      <c r="D514" s="170"/>
      <c r="E514" s="170"/>
      <c r="F514" s="170"/>
      <c r="G514" s="170"/>
      <c r="I514" s="170"/>
      <c r="J514" s="170"/>
      <c r="K514" s="170"/>
      <c r="L514" s="170"/>
      <c r="M514" s="170"/>
      <c r="N514" s="219"/>
      <c r="O514" s="170"/>
      <c r="P514" s="219"/>
      <c r="Q514" s="219"/>
      <c r="R514" s="171"/>
      <c r="S514" s="219"/>
    </row>
    <row r="515" ht="15.75" customHeight="1">
      <c r="B515" s="170"/>
      <c r="C515" s="170"/>
      <c r="D515" s="170"/>
      <c r="E515" s="170"/>
      <c r="F515" s="170"/>
      <c r="G515" s="170"/>
      <c r="I515" s="170"/>
      <c r="J515" s="170"/>
      <c r="K515" s="170"/>
      <c r="L515" s="170"/>
      <c r="M515" s="170"/>
      <c r="N515" s="219"/>
      <c r="O515" s="170"/>
      <c r="P515" s="219"/>
      <c r="Q515" s="219"/>
      <c r="R515" s="171"/>
      <c r="S515" s="219"/>
    </row>
    <row r="516" ht="15.75" customHeight="1">
      <c r="B516" s="170"/>
      <c r="C516" s="170"/>
      <c r="D516" s="170"/>
      <c r="E516" s="170"/>
      <c r="F516" s="170"/>
      <c r="G516" s="170"/>
      <c r="I516" s="170"/>
      <c r="J516" s="170"/>
      <c r="K516" s="170"/>
      <c r="L516" s="170"/>
      <c r="M516" s="170"/>
      <c r="N516" s="219"/>
      <c r="O516" s="170"/>
      <c r="P516" s="219"/>
      <c r="Q516" s="219"/>
      <c r="R516" s="171"/>
      <c r="S516" s="219"/>
    </row>
    <row r="517" ht="15.75" customHeight="1">
      <c r="B517" s="170"/>
      <c r="C517" s="170"/>
      <c r="D517" s="170"/>
      <c r="E517" s="170"/>
      <c r="F517" s="170"/>
      <c r="G517" s="170"/>
      <c r="I517" s="170"/>
      <c r="J517" s="170"/>
      <c r="K517" s="170"/>
      <c r="L517" s="170"/>
      <c r="M517" s="170"/>
      <c r="N517" s="219"/>
      <c r="O517" s="170"/>
      <c r="P517" s="219"/>
      <c r="Q517" s="219"/>
      <c r="R517" s="171"/>
      <c r="S517" s="219"/>
    </row>
    <row r="518" ht="15.75" customHeight="1">
      <c r="B518" s="170"/>
      <c r="C518" s="170"/>
      <c r="D518" s="170"/>
      <c r="E518" s="170"/>
      <c r="F518" s="170"/>
      <c r="G518" s="170"/>
      <c r="I518" s="170"/>
      <c r="J518" s="170"/>
      <c r="K518" s="170"/>
      <c r="L518" s="170"/>
      <c r="M518" s="170"/>
      <c r="N518" s="219"/>
      <c r="O518" s="170"/>
      <c r="P518" s="219"/>
      <c r="Q518" s="219"/>
      <c r="R518" s="171"/>
      <c r="S518" s="219"/>
    </row>
    <row r="519" ht="15.75" customHeight="1">
      <c r="B519" s="170"/>
      <c r="C519" s="170"/>
      <c r="D519" s="170"/>
      <c r="E519" s="170"/>
      <c r="F519" s="170"/>
      <c r="G519" s="170"/>
      <c r="I519" s="170"/>
      <c r="J519" s="170"/>
      <c r="K519" s="170"/>
      <c r="L519" s="170"/>
      <c r="M519" s="170"/>
      <c r="N519" s="219"/>
      <c r="O519" s="170"/>
      <c r="P519" s="219"/>
      <c r="Q519" s="219"/>
      <c r="R519" s="171"/>
      <c r="S519" s="219"/>
    </row>
    <row r="520" ht="15.75" customHeight="1">
      <c r="B520" s="170"/>
      <c r="C520" s="170"/>
      <c r="D520" s="170"/>
      <c r="E520" s="170"/>
      <c r="F520" s="170"/>
      <c r="G520" s="170"/>
      <c r="I520" s="170"/>
      <c r="J520" s="170"/>
      <c r="K520" s="170"/>
      <c r="L520" s="170"/>
      <c r="M520" s="170"/>
      <c r="N520" s="219"/>
      <c r="O520" s="170"/>
      <c r="P520" s="219"/>
      <c r="Q520" s="219"/>
      <c r="R520" s="171"/>
      <c r="S520" s="219"/>
    </row>
    <row r="521" ht="15.75" customHeight="1">
      <c r="B521" s="170"/>
      <c r="C521" s="170"/>
      <c r="D521" s="170"/>
      <c r="E521" s="170"/>
      <c r="F521" s="170"/>
      <c r="G521" s="170"/>
      <c r="I521" s="170"/>
      <c r="J521" s="170"/>
      <c r="K521" s="170"/>
      <c r="L521" s="170"/>
      <c r="M521" s="170"/>
      <c r="N521" s="219"/>
      <c r="O521" s="170"/>
      <c r="P521" s="219"/>
      <c r="Q521" s="219"/>
      <c r="R521" s="171"/>
      <c r="S521" s="219"/>
    </row>
    <row r="522" ht="15.75" customHeight="1">
      <c r="B522" s="170"/>
      <c r="C522" s="170"/>
      <c r="D522" s="170"/>
      <c r="E522" s="170"/>
      <c r="F522" s="170"/>
      <c r="G522" s="170"/>
      <c r="I522" s="170"/>
      <c r="J522" s="170"/>
      <c r="K522" s="170"/>
      <c r="L522" s="170"/>
      <c r="M522" s="170"/>
      <c r="N522" s="219"/>
      <c r="O522" s="170"/>
      <c r="P522" s="219"/>
      <c r="Q522" s="219"/>
      <c r="R522" s="171"/>
      <c r="S522" s="219"/>
    </row>
    <row r="523" ht="15.75" customHeight="1">
      <c r="B523" s="170"/>
      <c r="C523" s="170"/>
      <c r="D523" s="170"/>
      <c r="E523" s="170"/>
      <c r="F523" s="170"/>
      <c r="G523" s="170"/>
      <c r="I523" s="170"/>
      <c r="J523" s="170"/>
      <c r="K523" s="170"/>
      <c r="L523" s="170"/>
      <c r="M523" s="170"/>
      <c r="N523" s="219"/>
      <c r="O523" s="170"/>
      <c r="P523" s="219"/>
      <c r="Q523" s="219"/>
      <c r="R523" s="171"/>
      <c r="S523" s="219"/>
    </row>
    <row r="524" ht="15.75" customHeight="1">
      <c r="B524" s="170"/>
      <c r="C524" s="170"/>
      <c r="D524" s="170"/>
      <c r="E524" s="170"/>
      <c r="F524" s="170"/>
      <c r="G524" s="170"/>
      <c r="I524" s="170"/>
      <c r="J524" s="170"/>
      <c r="K524" s="170"/>
      <c r="L524" s="170"/>
      <c r="M524" s="170"/>
      <c r="N524" s="219"/>
      <c r="O524" s="170"/>
      <c r="P524" s="219"/>
      <c r="Q524" s="219"/>
      <c r="R524" s="171"/>
      <c r="S524" s="219"/>
    </row>
    <row r="525" ht="15.75" customHeight="1">
      <c r="B525" s="170"/>
      <c r="C525" s="170"/>
      <c r="D525" s="170"/>
      <c r="E525" s="170"/>
      <c r="F525" s="170"/>
      <c r="G525" s="170"/>
      <c r="I525" s="170"/>
      <c r="J525" s="170"/>
      <c r="K525" s="170"/>
      <c r="L525" s="170"/>
      <c r="M525" s="170"/>
      <c r="N525" s="219"/>
      <c r="O525" s="170"/>
      <c r="P525" s="219"/>
      <c r="Q525" s="219"/>
      <c r="R525" s="171"/>
      <c r="S525" s="219"/>
    </row>
    <row r="526" ht="15.75" customHeight="1">
      <c r="B526" s="170"/>
      <c r="C526" s="170"/>
      <c r="D526" s="170"/>
      <c r="E526" s="170"/>
      <c r="F526" s="170"/>
      <c r="G526" s="170"/>
      <c r="I526" s="170"/>
      <c r="J526" s="170"/>
      <c r="K526" s="170"/>
      <c r="L526" s="170"/>
      <c r="M526" s="170"/>
      <c r="N526" s="219"/>
      <c r="O526" s="170"/>
      <c r="P526" s="219"/>
      <c r="Q526" s="219"/>
      <c r="R526" s="171"/>
      <c r="S526" s="219"/>
    </row>
    <row r="527" ht="15.75" customHeight="1">
      <c r="B527" s="170"/>
      <c r="C527" s="170"/>
      <c r="D527" s="170"/>
      <c r="E527" s="170"/>
      <c r="F527" s="170"/>
      <c r="G527" s="170"/>
      <c r="I527" s="170"/>
      <c r="J527" s="170"/>
      <c r="K527" s="170"/>
      <c r="L527" s="170"/>
      <c r="M527" s="170"/>
      <c r="N527" s="219"/>
      <c r="O527" s="170"/>
      <c r="P527" s="219"/>
      <c r="Q527" s="219"/>
      <c r="R527" s="171"/>
      <c r="S527" s="219"/>
    </row>
    <row r="528" ht="15.75" customHeight="1">
      <c r="B528" s="170"/>
      <c r="C528" s="170"/>
      <c r="D528" s="170"/>
      <c r="E528" s="170"/>
      <c r="F528" s="170"/>
      <c r="G528" s="170"/>
      <c r="I528" s="170"/>
      <c r="J528" s="170"/>
      <c r="K528" s="170"/>
      <c r="L528" s="170"/>
      <c r="M528" s="170"/>
      <c r="N528" s="219"/>
      <c r="O528" s="170"/>
      <c r="P528" s="219"/>
      <c r="Q528" s="219"/>
      <c r="R528" s="171"/>
      <c r="S528" s="219"/>
    </row>
    <row r="529" ht="15.75" customHeight="1">
      <c r="B529" s="170"/>
      <c r="C529" s="170"/>
      <c r="D529" s="170"/>
      <c r="E529" s="170"/>
      <c r="F529" s="170"/>
      <c r="G529" s="170"/>
      <c r="I529" s="170"/>
      <c r="J529" s="170"/>
      <c r="K529" s="170"/>
      <c r="L529" s="170"/>
      <c r="M529" s="170"/>
      <c r="N529" s="219"/>
      <c r="O529" s="170"/>
      <c r="P529" s="219"/>
      <c r="Q529" s="219"/>
      <c r="R529" s="171"/>
      <c r="S529" s="219"/>
    </row>
    <row r="530" ht="15.75" customHeight="1">
      <c r="B530" s="170"/>
      <c r="C530" s="170"/>
      <c r="D530" s="170"/>
      <c r="E530" s="170"/>
      <c r="F530" s="170"/>
      <c r="G530" s="170"/>
      <c r="I530" s="170"/>
      <c r="J530" s="170"/>
      <c r="K530" s="170"/>
      <c r="L530" s="170"/>
      <c r="M530" s="170"/>
      <c r="N530" s="219"/>
      <c r="O530" s="170"/>
      <c r="P530" s="219"/>
      <c r="Q530" s="219"/>
      <c r="R530" s="171"/>
      <c r="S530" s="219"/>
    </row>
    <row r="531" ht="15.75" customHeight="1">
      <c r="B531" s="170"/>
      <c r="C531" s="170"/>
      <c r="D531" s="170"/>
      <c r="E531" s="170"/>
      <c r="F531" s="170"/>
      <c r="G531" s="170"/>
      <c r="I531" s="170"/>
      <c r="J531" s="170"/>
      <c r="K531" s="170"/>
      <c r="L531" s="170"/>
      <c r="M531" s="170"/>
      <c r="N531" s="219"/>
      <c r="O531" s="170"/>
      <c r="P531" s="219"/>
      <c r="Q531" s="219"/>
      <c r="R531" s="171"/>
      <c r="S531" s="219"/>
    </row>
    <row r="532" ht="15.75" customHeight="1">
      <c r="B532" s="170"/>
      <c r="C532" s="170"/>
      <c r="D532" s="170"/>
      <c r="E532" s="170"/>
      <c r="F532" s="170"/>
      <c r="G532" s="170"/>
      <c r="I532" s="170"/>
      <c r="J532" s="170"/>
      <c r="K532" s="170"/>
      <c r="L532" s="170"/>
      <c r="M532" s="170"/>
      <c r="N532" s="219"/>
      <c r="O532" s="170"/>
      <c r="P532" s="219"/>
      <c r="Q532" s="219"/>
      <c r="R532" s="171"/>
      <c r="S532" s="219"/>
    </row>
    <row r="533" ht="15.75" customHeight="1">
      <c r="B533" s="170"/>
      <c r="C533" s="170"/>
      <c r="D533" s="170"/>
      <c r="E533" s="170"/>
      <c r="F533" s="170"/>
      <c r="G533" s="170"/>
      <c r="I533" s="170"/>
      <c r="J533" s="170"/>
      <c r="K533" s="170"/>
      <c r="L533" s="170"/>
      <c r="M533" s="170"/>
      <c r="N533" s="219"/>
      <c r="O533" s="170"/>
      <c r="P533" s="219"/>
      <c r="Q533" s="219"/>
      <c r="R533" s="171"/>
      <c r="S533" s="219"/>
    </row>
    <row r="534" ht="15.75" customHeight="1">
      <c r="B534" s="170"/>
      <c r="C534" s="170"/>
      <c r="D534" s="170"/>
      <c r="E534" s="170"/>
      <c r="F534" s="170"/>
      <c r="G534" s="170"/>
      <c r="I534" s="170"/>
      <c r="J534" s="170"/>
      <c r="K534" s="170"/>
      <c r="L534" s="170"/>
      <c r="M534" s="170"/>
      <c r="N534" s="219"/>
      <c r="O534" s="170"/>
      <c r="P534" s="219"/>
      <c r="Q534" s="219"/>
      <c r="R534" s="171"/>
      <c r="S534" s="219"/>
    </row>
    <row r="535" ht="15.75" customHeight="1">
      <c r="B535" s="170"/>
      <c r="C535" s="170"/>
      <c r="D535" s="170"/>
      <c r="E535" s="170"/>
      <c r="F535" s="170"/>
      <c r="G535" s="170"/>
      <c r="I535" s="170"/>
      <c r="J535" s="170"/>
      <c r="K535" s="170"/>
      <c r="L535" s="170"/>
      <c r="M535" s="170"/>
      <c r="N535" s="219"/>
      <c r="O535" s="170"/>
      <c r="P535" s="219"/>
      <c r="Q535" s="219"/>
      <c r="R535" s="171"/>
      <c r="S535" s="219"/>
    </row>
    <row r="536" ht="15.75" customHeight="1">
      <c r="B536" s="170"/>
      <c r="C536" s="170"/>
      <c r="D536" s="170"/>
      <c r="E536" s="170"/>
      <c r="F536" s="170"/>
      <c r="G536" s="170"/>
      <c r="I536" s="170"/>
      <c r="J536" s="170"/>
      <c r="K536" s="170"/>
      <c r="L536" s="170"/>
      <c r="M536" s="170"/>
      <c r="N536" s="219"/>
      <c r="O536" s="170"/>
      <c r="P536" s="219"/>
      <c r="Q536" s="219"/>
      <c r="R536" s="171"/>
      <c r="S536" s="219"/>
    </row>
    <row r="537" ht="15.75" customHeight="1">
      <c r="B537" s="170"/>
      <c r="C537" s="170"/>
      <c r="D537" s="170"/>
      <c r="E537" s="170"/>
      <c r="F537" s="170"/>
      <c r="G537" s="170"/>
      <c r="I537" s="170"/>
      <c r="J537" s="170"/>
      <c r="K537" s="170"/>
      <c r="L537" s="170"/>
      <c r="M537" s="170"/>
      <c r="N537" s="219"/>
      <c r="O537" s="170"/>
      <c r="P537" s="219"/>
      <c r="Q537" s="219"/>
      <c r="R537" s="171"/>
      <c r="S537" s="219"/>
    </row>
    <row r="538" ht="15.75" customHeight="1">
      <c r="B538" s="170"/>
      <c r="C538" s="170"/>
      <c r="D538" s="170"/>
      <c r="E538" s="170"/>
      <c r="F538" s="170"/>
      <c r="G538" s="170"/>
      <c r="I538" s="170"/>
      <c r="J538" s="170"/>
      <c r="K538" s="170"/>
      <c r="L538" s="170"/>
      <c r="M538" s="170"/>
      <c r="N538" s="219"/>
      <c r="O538" s="170"/>
      <c r="P538" s="219"/>
      <c r="Q538" s="219"/>
      <c r="R538" s="171"/>
      <c r="S538" s="219"/>
    </row>
    <row r="539" ht="15.75" customHeight="1">
      <c r="B539" s="170"/>
      <c r="C539" s="170"/>
      <c r="D539" s="170"/>
      <c r="E539" s="170"/>
      <c r="F539" s="170"/>
      <c r="G539" s="170"/>
      <c r="I539" s="170"/>
      <c r="J539" s="170"/>
      <c r="K539" s="170"/>
      <c r="L539" s="170"/>
      <c r="M539" s="170"/>
      <c r="N539" s="219"/>
      <c r="O539" s="170"/>
      <c r="P539" s="219"/>
      <c r="Q539" s="219"/>
      <c r="R539" s="171"/>
      <c r="S539" s="219"/>
    </row>
    <row r="540" ht="15.75" customHeight="1">
      <c r="B540" s="170"/>
      <c r="C540" s="170"/>
      <c r="D540" s="170"/>
      <c r="E540" s="170"/>
      <c r="F540" s="170"/>
      <c r="G540" s="170"/>
      <c r="I540" s="170"/>
      <c r="J540" s="170"/>
      <c r="K540" s="170"/>
      <c r="L540" s="170"/>
      <c r="M540" s="170"/>
      <c r="N540" s="219"/>
      <c r="O540" s="170"/>
      <c r="P540" s="219"/>
      <c r="Q540" s="219"/>
      <c r="R540" s="171"/>
      <c r="S540" s="219"/>
    </row>
    <row r="541" ht="15.75" customHeight="1">
      <c r="B541" s="170"/>
      <c r="C541" s="170"/>
      <c r="D541" s="170"/>
      <c r="E541" s="170"/>
      <c r="F541" s="170"/>
      <c r="G541" s="170"/>
      <c r="I541" s="170"/>
      <c r="J541" s="170"/>
      <c r="K541" s="170"/>
      <c r="L541" s="170"/>
      <c r="M541" s="170"/>
      <c r="N541" s="219"/>
      <c r="O541" s="170"/>
      <c r="P541" s="219"/>
      <c r="Q541" s="219"/>
      <c r="R541" s="171"/>
      <c r="S541" s="219"/>
    </row>
    <row r="542" ht="15.75" customHeight="1">
      <c r="B542" s="170"/>
      <c r="C542" s="170"/>
      <c r="D542" s="170"/>
      <c r="E542" s="170"/>
      <c r="F542" s="170"/>
      <c r="G542" s="170"/>
      <c r="I542" s="170"/>
      <c r="J542" s="170"/>
      <c r="K542" s="170"/>
      <c r="L542" s="170"/>
      <c r="M542" s="170"/>
      <c r="N542" s="219"/>
      <c r="O542" s="170"/>
      <c r="P542" s="219"/>
      <c r="Q542" s="219"/>
      <c r="R542" s="171"/>
      <c r="S542" s="219"/>
    </row>
    <row r="543" ht="15.75" customHeight="1">
      <c r="B543" s="170"/>
      <c r="C543" s="170"/>
      <c r="D543" s="170"/>
      <c r="E543" s="170"/>
      <c r="F543" s="170"/>
      <c r="G543" s="170"/>
      <c r="I543" s="170"/>
      <c r="J543" s="170"/>
      <c r="K543" s="170"/>
      <c r="L543" s="170"/>
      <c r="M543" s="170"/>
      <c r="N543" s="219"/>
      <c r="O543" s="170"/>
      <c r="P543" s="219"/>
      <c r="Q543" s="219"/>
      <c r="R543" s="171"/>
      <c r="S543" s="219"/>
    </row>
    <row r="544" ht="15.75" customHeight="1">
      <c r="B544" s="170"/>
      <c r="C544" s="170"/>
      <c r="D544" s="170"/>
      <c r="E544" s="170"/>
      <c r="F544" s="170"/>
      <c r="G544" s="170"/>
      <c r="I544" s="170"/>
      <c r="J544" s="170"/>
      <c r="K544" s="170"/>
      <c r="L544" s="170"/>
      <c r="M544" s="170"/>
      <c r="N544" s="219"/>
      <c r="O544" s="170"/>
      <c r="P544" s="219"/>
      <c r="Q544" s="219"/>
      <c r="R544" s="171"/>
      <c r="S544" s="219"/>
    </row>
    <row r="545" ht="15.75" customHeight="1">
      <c r="B545" s="170"/>
      <c r="C545" s="170"/>
      <c r="D545" s="170"/>
      <c r="E545" s="170"/>
      <c r="F545" s="170"/>
      <c r="G545" s="170"/>
      <c r="I545" s="170"/>
      <c r="J545" s="170"/>
      <c r="K545" s="170"/>
      <c r="L545" s="170"/>
      <c r="M545" s="170"/>
      <c r="N545" s="219"/>
      <c r="O545" s="170"/>
      <c r="P545" s="219"/>
      <c r="Q545" s="219"/>
      <c r="R545" s="171"/>
      <c r="S545" s="219"/>
    </row>
    <row r="546" ht="15.75" customHeight="1">
      <c r="B546" s="170"/>
      <c r="C546" s="170"/>
      <c r="D546" s="170"/>
      <c r="E546" s="170"/>
      <c r="F546" s="170"/>
      <c r="G546" s="170"/>
      <c r="I546" s="170"/>
      <c r="J546" s="170"/>
      <c r="K546" s="170"/>
      <c r="L546" s="170"/>
      <c r="M546" s="170"/>
      <c r="N546" s="219"/>
      <c r="O546" s="170"/>
      <c r="P546" s="219"/>
      <c r="Q546" s="219"/>
      <c r="R546" s="171"/>
      <c r="S546" s="219"/>
    </row>
    <row r="547" ht="15.75" customHeight="1">
      <c r="B547" s="170"/>
      <c r="C547" s="170"/>
      <c r="D547" s="170"/>
      <c r="E547" s="170"/>
      <c r="F547" s="170"/>
      <c r="G547" s="170"/>
      <c r="I547" s="170"/>
      <c r="J547" s="170"/>
      <c r="K547" s="170"/>
      <c r="L547" s="170"/>
      <c r="M547" s="170"/>
      <c r="N547" s="219"/>
      <c r="O547" s="170"/>
      <c r="P547" s="219"/>
      <c r="Q547" s="219"/>
      <c r="R547" s="171"/>
      <c r="S547" s="219"/>
    </row>
    <row r="548" ht="15.75" customHeight="1">
      <c r="B548" s="170"/>
      <c r="C548" s="170"/>
      <c r="D548" s="170"/>
      <c r="E548" s="170"/>
      <c r="F548" s="170"/>
      <c r="G548" s="170"/>
      <c r="I548" s="170"/>
      <c r="J548" s="170"/>
      <c r="K548" s="170"/>
      <c r="L548" s="170"/>
      <c r="M548" s="170"/>
      <c r="N548" s="219"/>
      <c r="O548" s="170"/>
      <c r="P548" s="219"/>
      <c r="Q548" s="219"/>
      <c r="R548" s="171"/>
      <c r="S548" s="219"/>
    </row>
    <row r="549" ht="15.75" customHeight="1">
      <c r="B549" s="170"/>
      <c r="C549" s="170"/>
      <c r="D549" s="170"/>
      <c r="E549" s="170"/>
      <c r="F549" s="170"/>
      <c r="G549" s="170"/>
      <c r="I549" s="170"/>
      <c r="J549" s="170"/>
      <c r="K549" s="170"/>
      <c r="L549" s="170"/>
      <c r="M549" s="170"/>
      <c r="N549" s="219"/>
      <c r="O549" s="170"/>
      <c r="P549" s="219"/>
      <c r="Q549" s="219"/>
      <c r="R549" s="171"/>
      <c r="S549" s="219"/>
    </row>
    <row r="550" ht="15.75" customHeight="1">
      <c r="B550" s="170"/>
      <c r="C550" s="170"/>
      <c r="D550" s="170"/>
      <c r="E550" s="170"/>
      <c r="F550" s="170"/>
      <c r="G550" s="170"/>
      <c r="I550" s="170"/>
      <c r="J550" s="170"/>
      <c r="K550" s="170"/>
      <c r="L550" s="170"/>
      <c r="M550" s="170"/>
      <c r="N550" s="219"/>
      <c r="O550" s="170"/>
      <c r="P550" s="219"/>
      <c r="Q550" s="219"/>
      <c r="R550" s="171"/>
      <c r="S550" s="219"/>
    </row>
    <row r="551" ht="15.75" customHeight="1">
      <c r="B551" s="170"/>
      <c r="C551" s="170"/>
      <c r="D551" s="170"/>
      <c r="E551" s="170"/>
      <c r="F551" s="170"/>
      <c r="G551" s="170"/>
      <c r="I551" s="170"/>
      <c r="J551" s="170"/>
      <c r="K551" s="170"/>
      <c r="L551" s="170"/>
      <c r="M551" s="170"/>
      <c r="N551" s="219"/>
      <c r="O551" s="170"/>
      <c r="P551" s="219"/>
      <c r="Q551" s="219"/>
      <c r="R551" s="171"/>
      <c r="S551" s="219"/>
    </row>
    <row r="552" ht="15.75" customHeight="1">
      <c r="B552" s="170"/>
      <c r="C552" s="170"/>
      <c r="D552" s="170"/>
      <c r="E552" s="170"/>
      <c r="F552" s="170"/>
      <c r="G552" s="170"/>
      <c r="I552" s="170"/>
      <c r="J552" s="170"/>
      <c r="K552" s="170"/>
      <c r="L552" s="170"/>
      <c r="M552" s="170"/>
      <c r="N552" s="219"/>
      <c r="O552" s="170"/>
      <c r="P552" s="219"/>
      <c r="Q552" s="219"/>
      <c r="R552" s="171"/>
      <c r="S552" s="219"/>
    </row>
    <row r="553" ht="15.75" customHeight="1">
      <c r="B553" s="170"/>
      <c r="C553" s="170"/>
      <c r="D553" s="170"/>
      <c r="E553" s="170"/>
      <c r="F553" s="170"/>
      <c r="G553" s="170"/>
      <c r="I553" s="170"/>
      <c r="J553" s="170"/>
      <c r="K553" s="170"/>
      <c r="L553" s="170"/>
      <c r="M553" s="170"/>
      <c r="N553" s="219"/>
      <c r="O553" s="170"/>
      <c r="P553" s="219"/>
      <c r="Q553" s="219"/>
      <c r="R553" s="171"/>
      <c r="S553" s="219"/>
    </row>
    <row r="554" ht="15.75" customHeight="1">
      <c r="B554" s="170"/>
      <c r="C554" s="170"/>
      <c r="D554" s="170"/>
      <c r="E554" s="170"/>
      <c r="F554" s="170"/>
      <c r="G554" s="170"/>
      <c r="I554" s="170"/>
      <c r="J554" s="170"/>
      <c r="K554" s="170"/>
      <c r="L554" s="170"/>
      <c r="M554" s="170"/>
      <c r="N554" s="219"/>
      <c r="O554" s="170"/>
      <c r="P554" s="219"/>
      <c r="Q554" s="219"/>
      <c r="R554" s="171"/>
      <c r="S554" s="219"/>
    </row>
    <row r="555" ht="15.75" customHeight="1">
      <c r="B555" s="170"/>
      <c r="C555" s="170"/>
      <c r="D555" s="170"/>
      <c r="E555" s="170"/>
      <c r="F555" s="170"/>
      <c r="G555" s="170"/>
      <c r="I555" s="170"/>
      <c r="J555" s="170"/>
      <c r="K555" s="170"/>
      <c r="L555" s="170"/>
      <c r="M555" s="170"/>
      <c r="N555" s="219"/>
      <c r="O555" s="170"/>
      <c r="P555" s="219"/>
      <c r="Q555" s="219"/>
      <c r="R555" s="171"/>
      <c r="S555" s="219"/>
    </row>
    <row r="556" ht="15.75" customHeight="1">
      <c r="B556" s="170"/>
      <c r="C556" s="170"/>
      <c r="D556" s="170"/>
      <c r="E556" s="170"/>
      <c r="F556" s="170"/>
      <c r="G556" s="170"/>
      <c r="I556" s="170"/>
      <c r="J556" s="170"/>
      <c r="K556" s="170"/>
      <c r="L556" s="170"/>
      <c r="M556" s="170"/>
      <c r="N556" s="219"/>
      <c r="O556" s="170"/>
      <c r="P556" s="219"/>
      <c r="Q556" s="219"/>
      <c r="R556" s="171"/>
      <c r="S556" s="219"/>
    </row>
    <row r="557" ht="15.75" customHeight="1">
      <c r="B557" s="170"/>
      <c r="C557" s="170"/>
      <c r="D557" s="170"/>
      <c r="E557" s="170"/>
      <c r="F557" s="170"/>
      <c r="G557" s="170"/>
      <c r="I557" s="170"/>
      <c r="J557" s="170"/>
      <c r="K557" s="170"/>
      <c r="L557" s="170"/>
      <c r="M557" s="170"/>
      <c r="N557" s="219"/>
      <c r="O557" s="170"/>
      <c r="P557" s="219"/>
      <c r="Q557" s="219"/>
      <c r="R557" s="171"/>
      <c r="S557" s="219"/>
    </row>
    <row r="558" ht="15.75" customHeight="1">
      <c r="B558" s="170"/>
      <c r="C558" s="170"/>
      <c r="D558" s="170"/>
      <c r="E558" s="170"/>
      <c r="F558" s="170"/>
      <c r="G558" s="170"/>
      <c r="I558" s="170"/>
      <c r="J558" s="170"/>
      <c r="K558" s="170"/>
      <c r="L558" s="170"/>
      <c r="M558" s="170"/>
      <c r="N558" s="219"/>
      <c r="O558" s="170"/>
      <c r="P558" s="219"/>
      <c r="Q558" s="219"/>
      <c r="R558" s="171"/>
      <c r="S558" s="219"/>
    </row>
    <row r="559" ht="15.75" customHeight="1">
      <c r="B559" s="170"/>
      <c r="C559" s="170"/>
      <c r="D559" s="170"/>
      <c r="E559" s="170"/>
      <c r="F559" s="170"/>
      <c r="G559" s="170"/>
      <c r="I559" s="170"/>
      <c r="J559" s="170"/>
      <c r="K559" s="170"/>
      <c r="L559" s="170"/>
      <c r="M559" s="170"/>
      <c r="N559" s="219"/>
      <c r="O559" s="170"/>
      <c r="P559" s="219"/>
      <c r="Q559" s="219"/>
      <c r="R559" s="171"/>
      <c r="S559" s="219"/>
    </row>
    <row r="560" ht="15.75" customHeight="1">
      <c r="B560" s="170"/>
      <c r="C560" s="170"/>
      <c r="D560" s="170"/>
      <c r="E560" s="170"/>
      <c r="F560" s="170"/>
      <c r="G560" s="170"/>
      <c r="I560" s="170"/>
      <c r="J560" s="170"/>
      <c r="K560" s="170"/>
      <c r="L560" s="170"/>
      <c r="M560" s="170"/>
      <c r="N560" s="219"/>
      <c r="O560" s="170"/>
      <c r="P560" s="219"/>
      <c r="Q560" s="219"/>
      <c r="R560" s="171"/>
      <c r="S560" s="219"/>
    </row>
    <row r="561" ht="15.75" customHeight="1">
      <c r="B561" s="170"/>
      <c r="C561" s="170"/>
      <c r="D561" s="170"/>
      <c r="E561" s="170"/>
      <c r="F561" s="170"/>
      <c r="G561" s="170"/>
      <c r="I561" s="170"/>
      <c r="J561" s="170"/>
      <c r="K561" s="170"/>
      <c r="L561" s="170"/>
      <c r="M561" s="170"/>
      <c r="N561" s="219"/>
      <c r="O561" s="170"/>
      <c r="P561" s="219"/>
      <c r="Q561" s="219"/>
      <c r="R561" s="171"/>
      <c r="S561" s="219"/>
    </row>
    <row r="562" ht="15.75" customHeight="1">
      <c r="B562" s="170"/>
      <c r="C562" s="170"/>
      <c r="D562" s="170"/>
      <c r="E562" s="170"/>
      <c r="F562" s="170"/>
      <c r="G562" s="170"/>
      <c r="I562" s="170"/>
      <c r="J562" s="170"/>
      <c r="K562" s="170"/>
      <c r="L562" s="170"/>
      <c r="M562" s="170"/>
      <c r="N562" s="219"/>
      <c r="O562" s="170"/>
      <c r="P562" s="219"/>
      <c r="Q562" s="219"/>
      <c r="R562" s="171"/>
      <c r="S562" s="219"/>
    </row>
    <row r="563" ht="15.75" customHeight="1">
      <c r="B563" s="170"/>
      <c r="C563" s="170"/>
      <c r="D563" s="170"/>
      <c r="E563" s="170"/>
      <c r="F563" s="170"/>
      <c r="G563" s="170"/>
      <c r="I563" s="170"/>
      <c r="J563" s="170"/>
      <c r="K563" s="170"/>
      <c r="L563" s="170"/>
      <c r="M563" s="170"/>
      <c r="N563" s="219"/>
      <c r="O563" s="170"/>
      <c r="P563" s="219"/>
      <c r="Q563" s="219"/>
      <c r="R563" s="171"/>
      <c r="S563" s="219"/>
    </row>
    <row r="564" ht="15.75" customHeight="1">
      <c r="B564" s="170"/>
      <c r="C564" s="170"/>
      <c r="D564" s="170"/>
      <c r="E564" s="170"/>
      <c r="F564" s="170"/>
      <c r="G564" s="170"/>
      <c r="I564" s="170"/>
      <c r="J564" s="170"/>
      <c r="K564" s="170"/>
      <c r="L564" s="170"/>
      <c r="M564" s="170"/>
      <c r="N564" s="219"/>
      <c r="O564" s="170"/>
      <c r="P564" s="219"/>
      <c r="Q564" s="219"/>
      <c r="R564" s="171"/>
      <c r="S564" s="219"/>
    </row>
    <row r="565" ht="15.75" customHeight="1">
      <c r="B565" s="170"/>
      <c r="C565" s="170"/>
      <c r="D565" s="170"/>
      <c r="E565" s="170"/>
      <c r="F565" s="170"/>
      <c r="G565" s="170"/>
      <c r="I565" s="170"/>
      <c r="J565" s="170"/>
      <c r="K565" s="170"/>
      <c r="L565" s="170"/>
      <c r="M565" s="170"/>
      <c r="N565" s="219"/>
      <c r="O565" s="170"/>
      <c r="P565" s="219"/>
      <c r="Q565" s="219"/>
      <c r="R565" s="171"/>
      <c r="S565" s="219"/>
    </row>
    <row r="566" ht="15.75" customHeight="1">
      <c r="B566" s="170"/>
      <c r="C566" s="170"/>
      <c r="D566" s="170"/>
      <c r="E566" s="170"/>
      <c r="F566" s="170"/>
      <c r="G566" s="170"/>
      <c r="I566" s="170"/>
      <c r="J566" s="170"/>
      <c r="K566" s="170"/>
      <c r="L566" s="170"/>
      <c r="M566" s="170"/>
      <c r="N566" s="219"/>
      <c r="O566" s="170"/>
      <c r="P566" s="219"/>
      <c r="Q566" s="219"/>
      <c r="R566" s="171"/>
      <c r="S566" s="219"/>
    </row>
    <row r="567" ht="15.75" customHeight="1">
      <c r="B567" s="170"/>
      <c r="C567" s="170"/>
      <c r="D567" s="170"/>
      <c r="E567" s="170"/>
      <c r="F567" s="170"/>
      <c r="G567" s="170"/>
      <c r="I567" s="170"/>
      <c r="J567" s="170"/>
      <c r="K567" s="170"/>
      <c r="L567" s="170"/>
      <c r="M567" s="170"/>
      <c r="N567" s="219"/>
      <c r="O567" s="170"/>
      <c r="P567" s="219"/>
      <c r="Q567" s="219"/>
      <c r="R567" s="171"/>
      <c r="S567" s="219"/>
    </row>
    <row r="568" ht="15.75" customHeight="1">
      <c r="B568" s="170"/>
      <c r="C568" s="170"/>
      <c r="D568" s="170"/>
      <c r="E568" s="170"/>
      <c r="F568" s="170"/>
      <c r="G568" s="170"/>
      <c r="I568" s="170"/>
      <c r="J568" s="170"/>
      <c r="K568" s="170"/>
      <c r="L568" s="170"/>
      <c r="M568" s="170"/>
      <c r="N568" s="219"/>
      <c r="O568" s="170"/>
      <c r="P568" s="219"/>
      <c r="Q568" s="219"/>
      <c r="R568" s="171"/>
      <c r="S568" s="219"/>
    </row>
    <row r="569" ht="15.75" customHeight="1">
      <c r="B569" s="170"/>
      <c r="C569" s="170"/>
      <c r="D569" s="170"/>
      <c r="E569" s="170"/>
      <c r="F569" s="170"/>
      <c r="G569" s="170"/>
      <c r="I569" s="170"/>
      <c r="J569" s="170"/>
      <c r="K569" s="170"/>
      <c r="L569" s="170"/>
      <c r="M569" s="170"/>
      <c r="N569" s="219"/>
      <c r="O569" s="170"/>
      <c r="P569" s="219"/>
      <c r="Q569" s="219"/>
      <c r="R569" s="171"/>
      <c r="S569" s="219"/>
    </row>
    <row r="570" ht="15.75" customHeight="1">
      <c r="B570" s="170"/>
      <c r="C570" s="170"/>
      <c r="D570" s="170"/>
      <c r="E570" s="170"/>
      <c r="F570" s="170"/>
      <c r="G570" s="170"/>
      <c r="I570" s="170"/>
      <c r="J570" s="170"/>
      <c r="K570" s="170"/>
      <c r="L570" s="170"/>
      <c r="M570" s="170"/>
      <c r="N570" s="219"/>
      <c r="O570" s="170"/>
      <c r="P570" s="219"/>
      <c r="Q570" s="219"/>
      <c r="R570" s="171"/>
      <c r="S570" s="219"/>
    </row>
    <row r="571" ht="15.75" customHeight="1">
      <c r="B571" s="170"/>
      <c r="C571" s="170"/>
      <c r="D571" s="170"/>
      <c r="E571" s="170"/>
      <c r="F571" s="170"/>
      <c r="G571" s="170"/>
      <c r="I571" s="170"/>
      <c r="J571" s="170"/>
      <c r="K571" s="170"/>
      <c r="L571" s="170"/>
      <c r="M571" s="170"/>
      <c r="N571" s="219"/>
      <c r="O571" s="170"/>
      <c r="P571" s="219"/>
      <c r="Q571" s="219"/>
      <c r="R571" s="171"/>
      <c r="S571" s="219"/>
    </row>
    <row r="572" ht="15.75" customHeight="1">
      <c r="B572" s="170"/>
      <c r="C572" s="170"/>
      <c r="D572" s="170"/>
      <c r="E572" s="170"/>
      <c r="F572" s="170"/>
      <c r="G572" s="170"/>
      <c r="I572" s="170"/>
      <c r="J572" s="170"/>
      <c r="K572" s="170"/>
      <c r="L572" s="170"/>
      <c r="M572" s="170"/>
      <c r="N572" s="219"/>
      <c r="O572" s="170"/>
      <c r="P572" s="219"/>
      <c r="Q572" s="219"/>
      <c r="R572" s="171"/>
      <c r="S572" s="219"/>
    </row>
    <row r="573" ht="15.75" customHeight="1">
      <c r="B573" s="170"/>
      <c r="C573" s="170"/>
      <c r="D573" s="170"/>
      <c r="E573" s="170"/>
      <c r="F573" s="170"/>
      <c r="G573" s="170"/>
      <c r="I573" s="170"/>
      <c r="J573" s="170"/>
      <c r="K573" s="170"/>
      <c r="L573" s="170"/>
      <c r="M573" s="170"/>
      <c r="N573" s="219"/>
      <c r="O573" s="170"/>
      <c r="P573" s="219"/>
      <c r="Q573" s="219"/>
      <c r="R573" s="171"/>
      <c r="S573" s="219"/>
    </row>
    <row r="574" ht="15.75" customHeight="1">
      <c r="B574" s="170"/>
      <c r="C574" s="170"/>
      <c r="D574" s="170"/>
      <c r="E574" s="170"/>
      <c r="F574" s="170"/>
      <c r="G574" s="170"/>
      <c r="I574" s="170"/>
      <c r="J574" s="170"/>
      <c r="K574" s="170"/>
      <c r="L574" s="170"/>
      <c r="M574" s="170"/>
      <c r="N574" s="219"/>
      <c r="O574" s="170"/>
      <c r="P574" s="219"/>
      <c r="Q574" s="219"/>
      <c r="R574" s="171"/>
      <c r="S574" s="219"/>
    </row>
    <row r="575" ht="15.75" customHeight="1">
      <c r="B575" s="170"/>
      <c r="C575" s="170"/>
      <c r="D575" s="170"/>
      <c r="E575" s="170"/>
      <c r="F575" s="170"/>
      <c r="G575" s="170"/>
      <c r="I575" s="170"/>
      <c r="J575" s="170"/>
      <c r="K575" s="170"/>
      <c r="L575" s="170"/>
      <c r="M575" s="170"/>
      <c r="N575" s="219"/>
      <c r="O575" s="170"/>
      <c r="P575" s="219"/>
      <c r="Q575" s="219"/>
      <c r="R575" s="171"/>
      <c r="S575" s="219"/>
    </row>
    <row r="576" ht="15.75" customHeight="1">
      <c r="B576" s="170"/>
      <c r="C576" s="170"/>
      <c r="D576" s="170"/>
      <c r="E576" s="170"/>
      <c r="F576" s="170"/>
      <c r="G576" s="170"/>
      <c r="I576" s="170"/>
      <c r="J576" s="170"/>
      <c r="K576" s="170"/>
      <c r="L576" s="170"/>
      <c r="M576" s="170"/>
      <c r="N576" s="219"/>
      <c r="O576" s="170"/>
      <c r="P576" s="219"/>
      <c r="Q576" s="219"/>
      <c r="R576" s="171"/>
      <c r="S576" s="219"/>
    </row>
    <row r="577" ht="15.75" customHeight="1">
      <c r="B577" s="170"/>
      <c r="C577" s="170"/>
      <c r="D577" s="170"/>
      <c r="E577" s="170"/>
      <c r="F577" s="170"/>
      <c r="G577" s="170"/>
      <c r="I577" s="170"/>
      <c r="J577" s="170"/>
      <c r="K577" s="170"/>
      <c r="L577" s="170"/>
      <c r="M577" s="170"/>
      <c r="N577" s="219"/>
      <c r="O577" s="170"/>
      <c r="P577" s="219"/>
      <c r="Q577" s="219"/>
      <c r="R577" s="171"/>
      <c r="S577" s="219"/>
    </row>
    <row r="578" ht="15.75" customHeight="1">
      <c r="B578" s="170"/>
      <c r="C578" s="170"/>
      <c r="D578" s="170"/>
      <c r="E578" s="170"/>
      <c r="F578" s="170"/>
      <c r="G578" s="170"/>
      <c r="I578" s="170"/>
      <c r="J578" s="170"/>
      <c r="K578" s="170"/>
      <c r="L578" s="170"/>
      <c r="M578" s="170"/>
      <c r="N578" s="219"/>
      <c r="O578" s="170"/>
      <c r="P578" s="219"/>
      <c r="Q578" s="219"/>
      <c r="R578" s="171"/>
      <c r="S578" s="219"/>
    </row>
    <row r="579" ht="15.75" customHeight="1">
      <c r="B579" s="170"/>
      <c r="C579" s="170"/>
      <c r="D579" s="170"/>
      <c r="E579" s="170"/>
      <c r="F579" s="170"/>
      <c r="G579" s="170"/>
      <c r="I579" s="170"/>
      <c r="J579" s="170"/>
      <c r="K579" s="170"/>
      <c r="L579" s="170"/>
      <c r="M579" s="170"/>
      <c r="N579" s="219"/>
      <c r="O579" s="170"/>
      <c r="P579" s="219"/>
      <c r="Q579" s="219"/>
      <c r="R579" s="171"/>
      <c r="S579" s="219"/>
    </row>
    <row r="580" ht="15.75" customHeight="1">
      <c r="B580" s="170"/>
      <c r="C580" s="170"/>
      <c r="D580" s="170"/>
      <c r="E580" s="170"/>
      <c r="F580" s="170"/>
      <c r="G580" s="170"/>
      <c r="I580" s="170"/>
      <c r="J580" s="170"/>
      <c r="K580" s="170"/>
      <c r="L580" s="170"/>
      <c r="M580" s="170"/>
      <c r="N580" s="219"/>
      <c r="O580" s="170"/>
      <c r="P580" s="219"/>
      <c r="Q580" s="219"/>
      <c r="R580" s="171"/>
      <c r="S580" s="219"/>
    </row>
    <row r="581" ht="15.75" customHeight="1">
      <c r="B581" s="170"/>
      <c r="C581" s="170"/>
      <c r="D581" s="170"/>
      <c r="E581" s="170"/>
      <c r="F581" s="170"/>
      <c r="G581" s="170"/>
      <c r="I581" s="170"/>
      <c r="J581" s="170"/>
      <c r="K581" s="170"/>
      <c r="L581" s="170"/>
      <c r="M581" s="170"/>
      <c r="N581" s="219"/>
      <c r="O581" s="170"/>
      <c r="P581" s="219"/>
      <c r="Q581" s="219"/>
      <c r="R581" s="171"/>
      <c r="S581" s="219"/>
    </row>
    <row r="582" ht="15.75" customHeight="1">
      <c r="B582" s="170"/>
      <c r="C582" s="170"/>
      <c r="D582" s="170"/>
      <c r="E582" s="170"/>
      <c r="F582" s="170"/>
      <c r="G582" s="170"/>
      <c r="I582" s="170"/>
      <c r="J582" s="170"/>
      <c r="K582" s="170"/>
      <c r="L582" s="170"/>
      <c r="M582" s="170"/>
      <c r="N582" s="219"/>
      <c r="O582" s="170"/>
      <c r="P582" s="219"/>
      <c r="Q582" s="219"/>
      <c r="R582" s="171"/>
      <c r="S582" s="219"/>
    </row>
    <row r="583" ht="15.75" customHeight="1">
      <c r="B583" s="170"/>
      <c r="C583" s="170"/>
      <c r="D583" s="170"/>
      <c r="E583" s="170"/>
      <c r="F583" s="170"/>
      <c r="G583" s="170"/>
      <c r="I583" s="170"/>
      <c r="J583" s="170"/>
      <c r="K583" s="170"/>
      <c r="L583" s="170"/>
      <c r="M583" s="170"/>
      <c r="N583" s="219"/>
      <c r="O583" s="170"/>
      <c r="P583" s="219"/>
      <c r="Q583" s="219"/>
      <c r="R583" s="171"/>
      <c r="S583" s="219"/>
    </row>
    <row r="584" ht="15.75" customHeight="1">
      <c r="B584" s="170"/>
      <c r="C584" s="170"/>
      <c r="D584" s="170"/>
      <c r="E584" s="170"/>
      <c r="F584" s="170"/>
      <c r="G584" s="170"/>
      <c r="I584" s="170"/>
      <c r="J584" s="170"/>
      <c r="K584" s="170"/>
      <c r="L584" s="170"/>
      <c r="M584" s="170"/>
      <c r="N584" s="219"/>
      <c r="O584" s="170"/>
      <c r="P584" s="219"/>
      <c r="Q584" s="219"/>
      <c r="R584" s="171"/>
      <c r="S584" s="219"/>
    </row>
    <row r="585" ht="15.75" customHeight="1">
      <c r="B585" s="170"/>
      <c r="C585" s="170"/>
      <c r="D585" s="170"/>
      <c r="E585" s="170"/>
      <c r="F585" s="170"/>
      <c r="G585" s="170"/>
      <c r="I585" s="170"/>
      <c r="J585" s="170"/>
      <c r="K585" s="170"/>
      <c r="L585" s="170"/>
      <c r="M585" s="170"/>
      <c r="N585" s="219"/>
      <c r="O585" s="170"/>
      <c r="P585" s="219"/>
      <c r="Q585" s="219"/>
      <c r="R585" s="171"/>
      <c r="S585" s="219"/>
    </row>
    <row r="586" ht="15.75" customHeight="1">
      <c r="B586" s="170"/>
      <c r="C586" s="170"/>
      <c r="D586" s="170"/>
      <c r="E586" s="170"/>
      <c r="F586" s="170"/>
      <c r="G586" s="170"/>
      <c r="I586" s="170"/>
      <c r="J586" s="170"/>
      <c r="K586" s="170"/>
      <c r="L586" s="170"/>
      <c r="M586" s="170"/>
      <c r="N586" s="219"/>
      <c r="O586" s="170"/>
      <c r="P586" s="219"/>
      <c r="Q586" s="219"/>
      <c r="R586" s="171"/>
      <c r="S586" s="219"/>
    </row>
    <row r="587" ht="15.75" customHeight="1">
      <c r="B587" s="170"/>
      <c r="C587" s="170"/>
      <c r="D587" s="170"/>
      <c r="E587" s="170"/>
      <c r="F587" s="170"/>
      <c r="G587" s="170"/>
      <c r="I587" s="170"/>
      <c r="J587" s="170"/>
      <c r="K587" s="170"/>
      <c r="L587" s="170"/>
      <c r="M587" s="170"/>
      <c r="N587" s="219"/>
      <c r="O587" s="170"/>
      <c r="P587" s="219"/>
      <c r="Q587" s="219"/>
      <c r="R587" s="171"/>
      <c r="S587" s="219"/>
    </row>
    <row r="588" ht="15.75" customHeight="1">
      <c r="B588" s="170"/>
      <c r="C588" s="170"/>
      <c r="D588" s="170"/>
      <c r="E588" s="170"/>
      <c r="F588" s="170"/>
      <c r="G588" s="170"/>
      <c r="I588" s="170"/>
      <c r="J588" s="170"/>
      <c r="K588" s="170"/>
      <c r="L588" s="170"/>
      <c r="M588" s="170"/>
      <c r="N588" s="219"/>
      <c r="O588" s="170"/>
      <c r="P588" s="219"/>
      <c r="Q588" s="219"/>
      <c r="R588" s="171"/>
      <c r="S588" s="219"/>
    </row>
    <row r="589" ht="15.75" customHeight="1">
      <c r="B589" s="170"/>
      <c r="C589" s="170"/>
      <c r="D589" s="170"/>
      <c r="E589" s="170"/>
      <c r="F589" s="170"/>
      <c r="G589" s="170"/>
      <c r="I589" s="170"/>
      <c r="J589" s="170"/>
      <c r="K589" s="170"/>
      <c r="L589" s="170"/>
      <c r="M589" s="170"/>
      <c r="N589" s="219"/>
      <c r="O589" s="170"/>
      <c r="P589" s="219"/>
      <c r="Q589" s="219"/>
      <c r="R589" s="171"/>
      <c r="S589" s="219"/>
    </row>
    <row r="590" ht="15.75" customHeight="1">
      <c r="B590" s="170"/>
      <c r="C590" s="170"/>
      <c r="D590" s="170"/>
      <c r="E590" s="170"/>
      <c r="F590" s="170"/>
      <c r="G590" s="170"/>
      <c r="I590" s="170"/>
      <c r="J590" s="170"/>
      <c r="K590" s="170"/>
      <c r="L590" s="170"/>
      <c r="M590" s="170"/>
      <c r="N590" s="219"/>
      <c r="O590" s="170"/>
      <c r="P590" s="219"/>
      <c r="Q590" s="219"/>
      <c r="R590" s="171"/>
      <c r="S590" s="219"/>
    </row>
    <row r="591" ht="15.75" customHeight="1">
      <c r="B591" s="170"/>
      <c r="C591" s="170"/>
      <c r="D591" s="170"/>
      <c r="E591" s="170"/>
      <c r="F591" s="170"/>
      <c r="G591" s="170"/>
      <c r="I591" s="170"/>
      <c r="J591" s="170"/>
      <c r="K591" s="170"/>
      <c r="L591" s="170"/>
      <c r="M591" s="170"/>
      <c r="N591" s="219"/>
      <c r="O591" s="170"/>
      <c r="P591" s="219"/>
      <c r="Q591" s="219"/>
      <c r="R591" s="171"/>
      <c r="S591" s="219"/>
    </row>
    <row r="592" ht="15.75" customHeight="1">
      <c r="B592" s="170"/>
      <c r="C592" s="170"/>
      <c r="D592" s="170"/>
      <c r="E592" s="170"/>
      <c r="F592" s="170"/>
      <c r="G592" s="170"/>
      <c r="I592" s="170"/>
      <c r="J592" s="170"/>
      <c r="K592" s="170"/>
      <c r="L592" s="170"/>
      <c r="M592" s="170"/>
      <c r="N592" s="219"/>
      <c r="O592" s="170"/>
      <c r="P592" s="219"/>
      <c r="Q592" s="219"/>
      <c r="R592" s="171"/>
      <c r="S592" s="219"/>
    </row>
    <row r="593" ht="15.75" customHeight="1">
      <c r="B593" s="170"/>
      <c r="C593" s="170"/>
      <c r="D593" s="170"/>
      <c r="E593" s="170"/>
      <c r="F593" s="170"/>
      <c r="G593" s="170"/>
      <c r="I593" s="170"/>
      <c r="J593" s="170"/>
      <c r="K593" s="170"/>
      <c r="L593" s="170"/>
      <c r="M593" s="170"/>
      <c r="N593" s="219"/>
      <c r="O593" s="170"/>
      <c r="P593" s="219"/>
      <c r="Q593" s="219"/>
      <c r="R593" s="171"/>
      <c r="S593" s="219"/>
    </row>
    <row r="594" ht="15.75" customHeight="1">
      <c r="B594" s="170"/>
      <c r="C594" s="170"/>
      <c r="D594" s="170"/>
      <c r="E594" s="170"/>
      <c r="F594" s="170"/>
      <c r="G594" s="170"/>
      <c r="I594" s="170"/>
      <c r="J594" s="170"/>
      <c r="K594" s="170"/>
      <c r="L594" s="170"/>
      <c r="M594" s="170"/>
      <c r="N594" s="219"/>
      <c r="O594" s="170"/>
      <c r="P594" s="219"/>
      <c r="Q594" s="219"/>
      <c r="R594" s="171"/>
      <c r="S594" s="219"/>
    </row>
    <row r="595" ht="15.75" customHeight="1">
      <c r="B595" s="170"/>
      <c r="C595" s="170"/>
      <c r="D595" s="170"/>
      <c r="E595" s="170"/>
      <c r="F595" s="170"/>
      <c r="G595" s="170"/>
      <c r="I595" s="170"/>
      <c r="J595" s="170"/>
      <c r="K595" s="170"/>
      <c r="L595" s="170"/>
      <c r="M595" s="170"/>
      <c r="N595" s="219"/>
      <c r="O595" s="170"/>
      <c r="P595" s="219"/>
      <c r="Q595" s="219"/>
      <c r="R595" s="171"/>
      <c r="S595" s="219"/>
    </row>
    <row r="596" ht="15.75" customHeight="1">
      <c r="B596" s="170"/>
      <c r="C596" s="170"/>
      <c r="D596" s="170"/>
      <c r="E596" s="170"/>
      <c r="F596" s="170"/>
      <c r="G596" s="170"/>
      <c r="I596" s="170"/>
      <c r="J596" s="170"/>
      <c r="K596" s="170"/>
      <c r="L596" s="170"/>
      <c r="M596" s="170"/>
      <c r="N596" s="219"/>
      <c r="O596" s="170"/>
      <c r="P596" s="219"/>
      <c r="Q596" s="219"/>
      <c r="R596" s="171"/>
      <c r="S596" s="219"/>
    </row>
    <row r="597" ht="15.75" customHeight="1">
      <c r="B597" s="170"/>
      <c r="C597" s="170"/>
      <c r="D597" s="170"/>
      <c r="E597" s="170"/>
      <c r="F597" s="170"/>
      <c r="G597" s="170"/>
      <c r="I597" s="170"/>
      <c r="J597" s="170"/>
      <c r="K597" s="170"/>
      <c r="L597" s="170"/>
      <c r="M597" s="170"/>
      <c r="N597" s="219"/>
      <c r="O597" s="170"/>
      <c r="P597" s="219"/>
      <c r="Q597" s="219"/>
      <c r="R597" s="171"/>
      <c r="S597" s="219"/>
    </row>
    <row r="598" ht="15.75" customHeight="1">
      <c r="B598" s="170"/>
      <c r="C598" s="170"/>
      <c r="D598" s="170"/>
      <c r="E598" s="170"/>
      <c r="F598" s="170"/>
      <c r="G598" s="170"/>
      <c r="I598" s="170"/>
      <c r="J598" s="170"/>
      <c r="K598" s="170"/>
      <c r="L598" s="170"/>
      <c r="M598" s="170"/>
      <c r="N598" s="219"/>
      <c r="O598" s="170"/>
      <c r="P598" s="219"/>
      <c r="Q598" s="219"/>
      <c r="R598" s="171"/>
      <c r="S598" s="219"/>
    </row>
    <row r="599" ht="15.75" customHeight="1">
      <c r="B599" s="170"/>
      <c r="C599" s="170"/>
      <c r="D599" s="170"/>
      <c r="E599" s="170"/>
      <c r="F599" s="170"/>
      <c r="G599" s="170"/>
      <c r="I599" s="170"/>
      <c r="J599" s="170"/>
      <c r="K599" s="170"/>
      <c r="L599" s="170"/>
      <c r="M599" s="170"/>
      <c r="N599" s="219"/>
      <c r="O599" s="170"/>
      <c r="P599" s="219"/>
      <c r="Q599" s="219"/>
      <c r="R599" s="171"/>
      <c r="S599" s="219"/>
    </row>
    <row r="600" ht="15.75" customHeight="1">
      <c r="B600" s="170"/>
      <c r="C600" s="170"/>
      <c r="D600" s="170"/>
      <c r="E600" s="170"/>
      <c r="F600" s="170"/>
      <c r="G600" s="170"/>
      <c r="I600" s="170"/>
      <c r="J600" s="170"/>
      <c r="K600" s="170"/>
      <c r="L600" s="170"/>
      <c r="M600" s="170"/>
      <c r="N600" s="219"/>
      <c r="O600" s="170"/>
      <c r="P600" s="219"/>
      <c r="Q600" s="219"/>
      <c r="R600" s="171"/>
      <c r="S600" s="219"/>
    </row>
    <row r="601" ht="15.75" customHeight="1">
      <c r="B601" s="170"/>
      <c r="C601" s="170"/>
      <c r="D601" s="170"/>
      <c r="E601" s="170"/>
      <c r="F601" s="170"/>
      <c r="G601" s="170"/>
      <c r="I601" s="170"/>
      <c r="J601" s="170"/>
      <c r="K601" s="170"/>
      <c r="L601" s="170"/>
      <c r="M601" s="170"/>
      <c r="N601" s="219"/>
      <c r="O601" s="170"/>
      <c r="P601" s="219"/>
      <c r="Q601" s="219"/>
      <c r="R601" s="171"/>
      <c r="S601" s="219"/>
    </row>
    <row r="602" ht="15.75" customHeight="1">
      <c r="B602" s="170"/>
      <c r="C602" s="170"/>
      <c r="D602" s="170"/>
      <c r="E602" s="170"/>
      <c r="F602" s="170"/>
      <c r="G602" s="170"/>
      <c r="I602" s="170"/>
      <c r="J602" s="170"/>
      <c r="K602" s="170"/>
      <c r="L602" s="170"/>
      <c r="M602" s="170"/>
      <c r="N602" s="219"/>
      <c r="O602" s="170"/>
      <c r="P602" s="219"/>
      <c r="Q602" s="219"/>
      <c r="R602" s="171"/>
      <c r="S602" s="219"/>
    </row>
    <row r="603" ht="15.75" customHeight="1">
      <c r="B603" s="170"/>
      <c r="C603" s="170"/>
      <c r="D603" s="170"/>
      <c r="E603" s="170"/>
      <c r="F603" s="170"/>
      <c r="G603" s="170"/>
      <c r="I603" s="170"/>
      <c r="J603" s="170"/>
      <c r="K603" s="170"/>
      <c r="L603" s="170"/>
      <c r="M603" s="170"/>
      <c r="N603" s="219"/>
      <c r="O603" s="170"/>
      <c r="P603" s="219"/>
      <c r="Q603" s="219"/>
      <c r="R603" s="171"/>
      <c r="S603" s="219"/>
    </row>
    <row r="604" ht="15.75" customHeight="1">
      <c r="B604" s="170"/>
      <c r="C604" s="170"/>
      <c r="D604" s="170"/>
      <c r="E604" s="170"/>
      <c r="F604" s="170"/>
      <c r="G604" s="170"/>
      <c r="I604" s="170"/>
      <c r="J604" s="170"/>
      <c r="K604" s="170"/>
      <c r="L604" s="170"/>
      <c r="M604" s="170"/>
      <c r="N604" s="219"/>
      <c r="O604" s="170"/>
      <c r="P604" s="219"/>
      <c r="Q604" s="219"/>
      <c r="R604" s="171"/>
      <c r="S604" s="219"/>
    </row>
    <row r="605" ht="15.75" customHeight="1">
      <c r="B605" s="170"/>
      <c r="C605" s="170"/>
      <c r="D605" s="170"/>
      <c r="E605" s="170"/>
      <c r="F605" s="170"/>
      <c r="G605" s="170"/>
      <c r="I605" s="170"/>
      <c r="J605" s="170"/>
      <c r="K605" s="170"/>
      <c r="L605" s="170"/>
      <c r="M605" s="170"/>
      <c r="N605" s="219"/>
      <c r="O605" s="170"/>
      <c r="P605" s="219"/>
      <c r="Q605" s="219"/>
      <c r="R605" s="171"/>
      <c r="S605" s="219"/>
    </row>
    <row r="606" ht="15.75" customHeight="1">
      <c r="B606" s="170"/>
      <c r="C606" s="170"/>
      <c r="D606" s="170"/>
      <c r="E606" s="170"/>
      <c r="F606" s="170"/>
      <c r="G606" s="170"/>
      <c r="I606" s="170"/>
      <c r="J606" s="170"/>
      <c r="K606" s="170"/>
      <c r="L606" s="170"/>
      <c r="M606" s="170"/>
      <c r="N606" s="219"/>
      <c r="O606" s="170"/>
      <c r="P606" s="219"/>
      <c r="Q606" s="219"/>
      <c r="R606" s="171"/>
      <c r="S606" s="219"/>
    </row>
    <row r="607" ht="15.75" customHeight="1">
      <c r="B607" s="170"/>
      <c r="C607" s="170"/>
      <c r="D607" s="170"/>
      <c r="E607" s="170"/>
      <c r="F607" s="170"/>
      <c r="G607" s="170"/>
      <c r="I607" s="170"/>
      <c r="J607" s="170"/>
      <c r="K607" s="170"/>
      <c r="L607" s="170"/>
      <c r="M607" s="170"/>
      <c r="N607" s="219"/>
      <c r="O607" s="170"/>
      <c r="P607" s="219"/>
      <c r="Q607" s="219"/>
      <c r="R607" s="171"/>
      <c r="S607" s="219"/>
    </row>
    <row r="608" ht="15.75" customHeight="1">
      <c r="B608" s="170"/>
      <c r="C608" s="170"/>
      <c r="D608" s="170"/>
      <c r="E608" s="170"/>
      <c r="F608" s="170"/>
      <c r="G608" s="170"/>
      <c r="I608" s="170"/>
      <c r="J608" s="170"/>
      <c r="K608" s="170"/>
      <c r="L608" s="170"/>
      <c r="M608" s="170"/>
      <c r="N608" s="219"/>
      <c r="O608" s="170"/>
      <c r="P608" s="219"/>
      <c r="Q608" s="219"/>
      <c r="R608" s="171"/>
      <c r="S608" s="219"/>
    </row>
    <row r="609" ht="15.75" customHeight="1">
      <c r="B609" s="170"/>
      <c r="C609" s="170"/>
      <c r="D609" s="170"/>
      <c r="E609" s="170"/>
      <c r="F609" s="170"/>
      <c r="G609" s="170"/>
      <c r="I609" s="170"/>
      <c r="J609" s="170"/>
      <c r="K609" s="170"/>
      <c r="L609" s="170"/>
      <c r="M609" s="170"/>
      <c r="N609" s="219"/>
      <c r="O609" s="170"/>
      <c r="P609" s="219"/>
      <c r="Q609" s="219"/>
      <c r="R609" s="171"/>
      <c r="S609" s="219"/>
    </row>
    <row r="610" ht="15.75" customHeight="1">
      <c r="B610" s="170"/>
      <c r="C610" s="170"/>
      <c r="D610" s="170"/>
      <c r="E610" s="170"/>
      <c r="F610" s="170"/>
      <c r="G610" s="170"/>
      <c r="I610" s="170"/>
      <c r="J610" s="170"/>
      <c r="K610" s="170"/>
      <c r="L610" s="170"/>
      <c r="M610" s="170"/>
      <c r="N610" s="219"/>
      <c r="O610" s="170"/>
      <c r="P610" s="219"/>
      <c r="Q610" s="219"/>
      <c r="R610" s="171"/>
      <c r="S610" s="219"/>
    </row>
    <row r="611" ht="15.75" customHeight="1">
      <c r="B611" s="170"/>
      <c r="C611" s="170"/>
      <c r="D611" s="170"/>
      <c r="E611" s="170"/>
      <c r="F611" s="170"/>
      <c r="G611" s="170"/>
      <c r="I611" s="170"/>
      <c r="J611" s="170"/>
      <c r="K611" s="170"/>
      <c r="L611" s="170"/>
      <c r="M611" s="170"/>
      <c r="N611" s="219"/>
      <c r="O611" s="170"/>
      <c r="P611" s="219"/>
      <c r="Q611" s="219"/>
      <c r="R611" s="171"/>
      <c r="S611" s="219"/>
    </row>
    <row r="612" ht="15.75" customHeight="1">
      <c r="B612" s="170"/>
      <c r="C612" s="170"/>
      <c r="D612" s="170"/>
      <c r="E612" s="170"/>
      <c r="F612" s="170"/>
      <c r="G612" s="170"/>
      <c r="I612" s="170"/>
      <c r="J612" s="170"/>
      <c r="K612" s="170"/>
      <c r="L612" s="170"/>
      <c r="M612" s="170"/>
      <c r="N612" s="219"/>
      <c r="O612" s="170"/>
      <c r="P612" s="219"/>
      <c r="Q612" s="219"/>
      <c r="R612" s="171"/>
      <c r="S612" s="219"/>
    </row>
    <row r="613" ht="15.75" customHeight="1">
      <c r="B613" s="170"/>
      <c r="C613" s="170"/>
      <c r="D613" s="170"/>
      <c r="E613" s="170"/>
      <c r="F613" s="170"/>
      <c r="G613" s="170"/>
      <c r="I613" s="170"/>
      <c r="J613" s="170"/>
      <c r="K613" s="170"/>
      <c r="L613" s="170"/>
      <c r="M613" s="170"/>
      <c r="N613" s="219"/>
      <c r="O613" s="170"/>
      <c r="P613" s="219"/>
      <c r="Q613" s="219"/>
      <c r="R613" s="171"/>
      <c r="S613" s="219"/>
    </row>
    <row r="614" ht="15.75" customHeight="1">
      <c r="B614" s="170"/>
      <c r="C614" s="170"/>
      <c r="D614" s="170"/>
      <c r="E614" s="170"/>
      <c r="F614" s="170"/>
      <c r="G614" s="170"/>
      <c r="I614" s="170"/>
      <c r="J614" s="170"/>
      <c r="K614" s="170"/>
      <c r="L614" s="170"/>
      <c r="M614" s="170"/>
      <c r="N614" s="219"/>
      <c r="O614" s="170"/>
      <c r="P614" s="219"/>
      <c r="Q614" s="219"/>
      <c r="R614" s="171"/>
      <c r="S614" s="219"/>
    </row>
    <row r="615" ht="15.75" customHeight="1">
      <c r="B615" s="170"/>
      <c r="C615" s="170"/>
      <c r="D615" s="170"/>
      <c r="E615" s="170"/>
      <c r="F615" s="170"/>
      <c r="G615" s="170"/>
      <c r="I615" s="170"/>
      <c r="J615" s="170"/>
      <c r="K615" s="170"/>
      <c r="L615" s="170"/>
      <c r="M615" s="170"/>
      <c r="N615" s="219"/>
      <c r="O615" s="170"/>
      <c r="P615" s="219"/>
      <c r="Q615" s="219"/>
      <c r="R615" s="171"/>
      <c r="S615" s="219"/>
    </row>
    <row r="616" ht="15.75" customHeight="1">
      <c r="B616" s="170"/>
      <c r="C616" s="170"/>
      <c r="D616" s="170"/>
      <c r="E616" s="170"/>
      <c r="F616" s="170"/>
      <c r="G616" s="170"/>
      <c r="I616" s="170"/>
      <c r="J616" s="170"/>
      <c r="K616" s="170"/>
      <c r="L616" s="170"/>
      <c r="M616" s="170"/>
      <c r="N616" s="219"/>
      <c r="O616" s="170"/>
      <c r="P616" s="219"/>
      <c r="Q616" s="219"/>
      <c r="R616" s="171"/>
      <c r="S616" s="219"/>
    </row>
    <row r="617" ht="15.75" customHeight="1">
      <c r="B617" s="170"/>
      <c r="C617" s="170"/>
      <c r="D617" s="170"/>
      <c r="E617" s="170"/>
      <c r="F617" s="170"/>
      <c r="G617" s="170"/>
      <c r="I617" s="170"/>
      <c r="J617" s="170"/>
      <c r="K617" s="170"/>
      <c r="L617" s="170"/>
      <c r="M617" s="170"/>
      <c r="N617" s="219"/>
      <c r="O617" s="170"/>
      <c r="P617" s="219"/>
      <c r="Q617" s="219"/>
      <c r="R617" s="171"/>
      <c r="S617" s="219"/>
    </row>
    <row r="618" ht="15.75" customHeight="1">
      <c r="B618" s="170"/>
      <c r="C618" s="170"/>
      <c r="D618" s="170"/>
      <c r="E618" s="170"/>
      <c r="F618" s="170"/>
      <c r="G618" s="170"/>
      <c r="I618" s="170"/>
      <c r="J618" s="170"/>
      <c r="K618" s="170"/>
      <c r="L618" s="170"/>
      <c r="M618" s="170"/>
      <c r="N618" s="219"/>
      <c r="O618" s="170"/>
      <c r="P618" s="219"/>
      <c r="Q618" s="219"/>
      <c r="R618" s="171"/>
      <c r="S618" s="219"/>
    </row>
    <row r="619" ht="15.75" customHeight="1">
      <c r="B619" s="170"/>
      <c r="C619" s="170"/>
      <c r="D619" s="170"/>
      <c r="E619" s="170"/>
      <c r="F619" s="170"/>
      <c r="G619" s="170"/>
      <c r="I619" s="170"/>
      <c r="J619" s="170"/>
      <c r="K619" s="170"/>
      <c r="L619" s="170"/>
      <c r="M619" s="170"/>
      <c r="N619" s="219"/>
      <c r="O619" s="170"/>
      <c r="P619" s="219"/>
      <c r="Q619" s="219"/>
      <c r="R619" s="171"/>
      <c r="S619" s="219"/>
    </row>
    <row r="620" ht="15.75" customHeight="1">
      <c r="B620" s="170"/>
      <c r="C620" s="170"/>
      <c r="D620" s="170"/>
      <c r="E620" s="170"/>
      <c r="F620" s="170"/>
      <c r="G620" s="170"/>
      <c r="I620" s="170"/>
      <c r="J620" s="170"/>
      <c r="K620" s="170"/>
      <c r="L620" s="170"/>
      <c r="M620" s="170"/>
      <c r="N620" s="219"/>
      <c r="O620" s="170"/>
      <c r="P620" s="219"/>
      <c r="Q620" s="219"/>
      <c r="R620" s="171"/>
      <c r="S620" s="219"/>
    </row>
    <row r="621" ht="15.75" customHeight="1">
      <c r="B621" s="170"/>
      <c r="C621" s="170"/>
      <c r="D621" s="170"/>
      <c r="E621" s="170"/>
      <c r="F621" s="170"/>
      <c r="G621" s="170"/>
      <c r="I621" s="170"/>
      <c r="J621" s="170"/>
      <c r="K621" s="170"/>
      <c r="L621" s="170"/>
      <c r="M621" s="170"/>
      <c r="N621" s="219"/>
      <c r="O621" s="170"/>
      <c r="P621" s="219"/>
      <c r="Q621" s="219"/>
      <c r="R621" s="171"/>
      <c r="S621" s="219"/>
    </row>
    <row r="622" ht="15.75" customHeight="1">
      <c r="B622" s="170"/>
      <c r="C622" s="170"/>
      <c r="D622" s="170"/>
      <c r="E622" s="170"/>
      <c r="F622" s="170"/>
      <c r="G622" s="170"/>
      <c r="I622" s="170"/>
      <c r="J622" s="170"/>
      <c r="K622" s="170"/>
      <c r="L622" s="170"/>
      <c r="M622" s="170"/>
      <c r="N622" s="219"/>
      <c r="O622" s="170"/>
      <c r="P622" s="219"/>
      <c r="Q622" s="219"/>
      <c r="R622" s="171"/>
      <c r="S622" s="219"/>
    </row>
    <row r="623" ht="15.75" customHeight="1">
      <c r="B623" s="170"/>
      <c r="C623" s="170"/>
      <c r="D623" s="170"/>
      <c r="E623" s="170"/>
      <c r="F623" s="170"/>
      <c r="G623" s="170"/>
      <c r="I623" s="170"/>
      <c r="J623" s="170"/>
      <c r="K623" s="170"/>
      <c r="L623" s="170"/>
      <c r="M623" s="170"/>
      <c r="N623" s="219"/>
      <c r="O623" s="170"/>
      <c r="P623" s="219"/>
      <c r="Q623" s="219"/>
      <c r="R623" s="171"/>
      <c r="S623" s="219"/>
    </row>
    <row r="624" ht="15.75" customHeight="1">
      <c r="B624" s="170"/>
      <c r="C624" s="170"/>
      <c r="D624" s="170"/>
      <c r="E624" s="170"/>
      <c r="F624" s="170"/>
      <c r="G624" s="170"/>
      <c r="I624" s="170"/>
      <c r="J624" s="170"/>
      <c r="K624" s="170"/>
      <c r="L624" s="170"/>
      <c r="M624" s="170"/>
      <c r="N624" s="219"/>
      <c r="O624" s="170"/>
      <c r="P624" s="219"/>
      <c r="Q624" s="219"/>
      <c r="R624" s="171"/>
      <c r="S624" s="219"/>
    </row>
    <row r="625" ht="15.75" customHeight="1">
      <c r="B625" s="170"/>
      <c r="C625" s="170"/>
      <c r="D625" s="170"/>
      <c r="E625" s="170"/>
      <c r="F625" s="170"/>
      <c r="G625" s="170"/>
      <c r="I625" s="170"/>
      <c r="J625" s="170"/>
      <c r="K625" s="170"/>
      <c r="L625" s="170"/>
      <c r="M625" s="170"/>
      <c r="N625" s="219"/>
      <c r="O625" s="170"/>
      <c r="P625" s="219"/>
      <c r="Q625" s="219"/>
      <c r="R625" s="171"/>
      <c r="S625" s="219"/>
    </row>
    <row r="626" ht="15.75" customHeight="1">
      <c r="B626" s="170"/>
      <c r="C626" s="170"/>
      <c r="D626" s="170"/>
      <c r="E626" s="170"/>
      <c r="F626" s="170"/>
      <c r="G626" s="170"/>
      <c r="I626" s="170"/>
      <c r="J626" s="170"/>
      <c r="K626" s="170"/>
      <c r="L626" s="170"/>
      <c r="M626" s="170"/>
      <c r="N626" s="219"/>
      <c r="O626" s="170"/>
      <c r="P626" s="219"/>
      <c r="Q626" s="219"/>
      <c r="R626" s="171"/>
      <c r="S626" s="219"/>
    </row>
    <row r="627" ht="15.75" customHeight="1">
      <c r="B627" s="170"/>
      <c r="C627" s="170"/>
      <c r="D627" s="170"/>
      <c r="E627" s="170"/>
      <c r="F627" s="170"/>
      <c r="G627" s="170"/>
      <c r="I627" s="170"/>
      <c r="J627" s="170"/>
      <c r="K627" s="170"/>
      <c r="L627" s="170"/>
      <c r="M627" s="170"/>
      <c r="N627" s="219"/>
      <c r="O627" s="170"/>
      <c r="P627" s="219"/>
      <c r="Q627" s="219"/>
      <c r="R627" s="171"/>
      <c r="S627" s="219"/>
    </row>
    <row r="628" ht="15.75" customHeight="1">
      <c r="B628" s="170"/>
      <c r="C628" s="170"/>
      <c r="D628" s="170"/>
      <c r="E628" s="170"/>
      <c r="F628" s="170"/>
      <c r="G628" s="170"/>
      <c r="I628" s="170"/>
      <c r="J628" s="170"/>
      <c r="K628" s="170"/>
      <c r="L628" s="170"/>
      <c r="M628" s="170"/>
      <c r="N628" s="219"/>
      <c r="O628" s="170"/>
      <c r="P628" s="219"/>
      <c r="Q628" s="219"/>
      <c r="R628" s="171"/>
      <c r="S628" s="219"/>
    </row>
    <row r="629" ht="15.75" customHeight="1">
      <c r="B629" s="170"/>
      <c r="C629" s="170"/>
      <c r="D629" s="170"/>
      <c r="E629" s="170"/>
      <c r="F629" s="170"/>
      <c r="G629" s="170"/>
      <c r="I629" s="170"/>
      <c r="J629" s="170"/>
      <c r="K629" s="170"/>
      <c r="L629" s="170"/>
      <c r="M629" s="170"/>
      <c r="N629" s="219"/>
      <c r="O629" s="170"/>
      <c r="P629" s="219"/>
      <c r="Q629" s="219"/>
      <c r="R629" s="171"/>
      <c r="S629" s="219"/>
    </row>
    <row r="630" ht="15.75" customHeight="1">
      <c r="B630" s="170"/>
      <c r="C630" s="170"/>
      <c r="D630" s="170"/>
      <c r="E630" s="170"/>
      <c r="F630" s="170"/>
      <c r="G630" s="170"/>
      <c r="I630" s="170"/>
      <c r="J630" s="170"/>
      <c r="K630" s="170"/>
      <c r="L630" s="170"/>
      <c r="M630" s="170"/>
      <c r="N630" s="219"/>
      <c r="O630" s="170"/>
      <c r="P630" s="219"/>
      <c r="Q630" s="219"/>
      <c r="R630" s="171"/>
      <c r="S630" s="219"/>
    </row>
    <row r="631" ht="15.75" customHeight="1">
      <c r="B631" s="170"/>
      <c r="C631" s="170"/>
      <c r="D631" s="170"/>
      <c r="E631" s="170"/>
      <c r="F631" s="170"/>
      <c r="G631" s="170"/>
      <c r="I631" s="170"/>
      <c r="J631" s="170"/>
      <c r="K631" s="170"/>
      <c r="L631" s="170"/>
      <c r="M631" s="170"/>
      <c r="N631" s="219"/>
      <c r="O631" s="170"/>
      <c r="P631" s="219"/>
      <c r="Q631" s="219"/>
      <c r="R631" s="171"/>
      <c r="S631" s="219"/>
    </row>
    <row r="632" ht="15.75" customHeight="1">
      <c r="B632" s="170"/>
      <c r="C632" s="170"/>
      <c r="D632" s="170"/>
      <c r="E632" s="170"/>
      <c r="F632" s="170"/>
      <c r="G632" s="170"/>
      <c r="I632" s="170"/>
      <c r="J632" s="170"/>
      <c r="K632" s="170"/>
      <c r="L632" s="170"/>
      <c r="M632" s="170"/>
      <c r="N632" s="219"/>
      <c r="O632" s="170"/>
      <c r="P632" s="219"/>
      <c r="Q632" s="219"/>
      <c r="R632" s="171"/>
      <c r="S632" s="219"/>
    </row>
    <row r="633" ht="15.75" customHeight="1">
      <c r="B633" s="170"/>
      <c r="C633" s="170"/>
      <c r="D633" s="170"/>
      <c r="E633" s="170"/>
      <c r="F633" s="170"/>
      <c r="G633" s="170"/>
      <c r="I633" s="170"/>
      <c r="J633" s="170"/>
      <c r="K633" s="170"/>
      <c r="L633" s="170"/>
      <c r="M633" s="170"/>
      <c r="N633" s="219"/>
      <c r="O633" s="170"/>
      <c r="P633" s="219"/>
      <c r="Q633" s="219"/>
      <c r="R633" s="171"/>
      <c r="S633" s="219"/>
    </row>
    <row r="634" ht="15.75" customHeight="1">
      <c r="B634" s="170"/>
      <c r="C634" s="170"/>
      <c r="D634" s="170"/>
      <c r="E634" s="170"/>
      <c r="F634" s="170"/>
      <c r="G634" s="170"/>
      <c r="I634" s="170"/>
      <c r="J634" s="170"/>
      <c r="K634" s="170"/>
      <c r="L634" s="170"/>
      <c r="M634" s="170"/>
      <c r="N634" s="219"/>
      <c r="O634" s="170"/>
      <c r="P634" s="219"/>
      <c r="Q634" s="219"/>
      <c r="R634" s="171"/>
      <c r="S634" s="219"/>
    </row>
    <row r="635" ht="15.75" customHeight="1">
      <c r="B635" s="170"/>
      <c r="C635" s="170"/>
      <c r="D635" s="170"/>
      <c r="E635" s="170"/>
      <c r="F635" s="170"/>
      <c r="G635" s="170"/>
      <c r="I635" s="170"/>
      <c r="J635" s="170"/>
      <c r="K635" s="170"/>
      <c r="L635" s="170"/>
      <c r="M635" s="170"/>
      <c r="N635" s="219"/>
      <c r="O635" s="170"/>
      <c r="P635" s="219"/>
      <c r="Q635" s="219"/>
      <c r="R635" s="171"/>
      <c r="S635" s="219"/>
    </row>
    <row r="636" ht="15.75" customHeight="1">
      <c r="B636" s="170"/>
      <c r="C636" s="170"/>
      <c r="D636" s="170"/>
      <c r="E636" s="170"/>
      <c r="F636" s="170"/>
      <c r="G636" s="170"/>
      <c r="I636" s="170"/>
      <c r="J636" s="170"/>
      <c r="K636" s="170"/>
      <c r="L636" s="170"/>
      <c r="M636" s="170"/>
      <c r="N636" s="219"/>
      <c r="O636" s="170"/>
      <c r="P636" s="219"/>
      <c r="Q636" s="219"/>
      <c r="R636" s="171"/>
      <c r="S636" s="219"/>
    </row>
    <row r="637" ht="15.75" customHeight="1">
      <c r="B637" s="170"/>
      <c r="C637" s="170"/>
      <c r="D637" s="170"/>
      <c r="E637" s="170"/>
      <c r="F637" s="170"/>
      <c r="G637" s="170"/>
      <c r="I637" s="170"/>
      <c r="J637" s="170"/>
      <c r="K637" s="170"/>
      <c r="L637" s="170"/>
      <c r="M637" s="170"/>
      <c r="N637" s="219"/>
      <c r="O637" s="170"/>
      <c r="P637" s="219"/>
      <c r="Q637" s="219"/>
      <c r="R637" s="171"/>
      <c r="S637" s="219"/>
    </row>
    <row r="638" ht="15.75" customHeight="1">
      <c r="B638" s="170"/>
      <c r="C638" s="170"/>
      <c r="D638" s="170"/>
      <c r="E638" s="170"/>
      <c r="F638" s="170"/>
      <c r="G638" s="170"/>
      <c r="I638" s="170"/>
      <c r="J638" s="170"/>
      <c r="K638" s="170"/>
      <c r="L638" s="170"/>
      <c r="M638" s="170"/>
      <c r="N638" s="219"/>
      <c r="O638" s="170"/>
      <c r="P638" s="219"/>
      <c r="Q638" s="219"/>
      <c r="R638" s="171"/>
      <c r="S638" s="219"/>
    </row>
    <row r="639" ht="15.75" customHeight="1">
      <c r="B639" s="170"/>
      <c r="C639" s="170"/>
      <c r="D639" s="170"/>
      <c r="E639" s="170"/>
      <c r="F639" s="170"/>
      <c r="G639" s="170"/>
      <c r="I639" s="170"/>
      <c r="J639" s="170"/>
      <c r="K639" s="170"/>
      <c r="L639" s="170"/>
      <c r="M639" s="170"/>
      <c r="N639" s="219"/>
      <c r="O639" s="170"/>
      <c r="P639" s="219"/>
      <c r="Q639" s="219"/>
      <c r="R639" s="171"/>
      <c r="S639" s="219"/>
    </row>
    <row r="640" ht="15.75" customHeight="1">
      <c r="B640" s="170"/>
      <c r="C640" s="170"/>
      <c r="D640" s="170"/>
      <c r="E640" s="170"/>
      <c r="F640" s="170"/>
      <c r="G640" s="170"/>
      <c r="I640" s="170"/>
      <c r="J640" s="170"/>
      <c r="K640" s="170"/>
      <c r="L640" s="170"/>
      <c r="M640" s="170"/>
      <c r="N640" s="219"/>
      <c r="O640" s="170"/>
      <c r="P640" s="219"/>
      <c r="Q640" s="219"/>
      <c r="R640" s="171"/>
      <c r="S640" s="219"/>
    </row>
    <row r="641" ht="15.75" customHeight="1">
      <c r="B641" s="170"/>
      <c r="C641" s="170"/>
      <c r="D641" s="170"/>
      <c r="E641" s="170"/>
      <c r="F641" s="170"/>
      <c r="G641" s="170"/>
      <c r="I641" s="170"/>
      <c r="J641" s="170"/>
      <c r="K641" s="170"/>
      <c r="L641" s="170"/>
      <c r="M641" s="170"/>
      <c r="N641" s="219"/>
      <c r="O641" s="170"/>
      <c r="P641" s="219"/>
      <c r="Q641" s="219"/>
      <c r="R641" s="171"/>
      <c r="S641" s="219"/>
    </row>
    <row r="642" ht="15.75" customHeight="1">
      <c r="B642" s="170"/>
      <c r="C642" s="170"/>
      <c r="D642" s="170"/>
      <c r="E642" s="170"/>
      <c r="F642" s="170"/>
      <c r="G642" s="170"/>
      <c r="I642" s="170"/>
      <c r="J642" s="170"/>
      <c r="K642" s="170"/>
      <c r="L642" s="170"/>
      <c r="M642" s="170"/>
      <c r="N642" s="219"/>
      <c r="O642" s="170"/>
      <c r="P642" s="219"/>
      <c r="Q642" s="219"/>
      <c r="R642" s="171"/>
      <c r="S642" s="219"/>
    </row>
    <row r="643" ht="15.75" customHeight="1">
      <c r="B643" s="170"/>
      <c r="C643" s="170"/>
      <c r="D643" s="170"/>
      <c r="E643" s="170"/>
      <c r="F643" s="170"/>
      <c r="G643" s="170"/>
      <c r="I643" s="170"/>
      <c r="J643" s="170"/>
      <c r="K643" s="170"/>
      <c r="L643" s="170"/>
      <c r="M643" s="170"/>
      <c r="N643" s="219"/>
      <c r="O643" s="170"/>
      <c r="P643" s="219"/>
      <c r="Q643" s="219"/>
      <c r="R643" s="171"/>
      <c r="S643" s="219"/>
    </row>
    <row r="644" ht="15.75" customHeight="1">
      <c r="B644" s="170"/>
      <c r="C644" s="170"/>
      <c r="D644" s="170"/>
      <c r="E644" s="170"/>
      <c r="F644" s="170"/>
      <c r="G644" s="170"/>
      <c r="I644" s="170"/>
      <c r="J644" s="170"/>
      <c r="K644" s="170"/>
      <c r="L644" s="170"/>
      <c r="M644" s="170"/>
      <c r="N644" s="219"/>
      <c r="O644" s="170"/>
      <c r="P644" s="219"/>
      <c r="Q644" s="219"/>
      <c r="R644" s="171"/>
      <c r="S644" s="219"/>
    </row>
    <row r="645" ht="15.75" customHeight="1">
      <c r="B645" s="170"/>
      <c r="C645" s="170"/>
      <c r="D645" s="170"/>
      <c r="E645" s="170"/>
      <c r="F645" s="170"/>
      <c r="G645" s="170"/>
      <c r="I645" s="170"/>
      <c r="J645" s="170"/>
      <c r="K645" s="170"/>
      <c r="L645" s="170"/>
      <c r="M645" s="170"/>
      <c r="N645" s="219"/>
      <c r="O645" s="170"/>
      <c r="P645" s="219"/>
      <c r="Q645" s="219"/>
      <c r="R645" s="171"/>
      <c r="S645" s="219"/>
    </row>
    <row r="646" ht="15.75" customHeight="1">
      <c r="B646" s="170"/>
      <c r="C646" s="170"/>
      <c r="D646" s="170"/>
      <c r="E646" s="170"/>
      <c r="F646" s="170"/>
      <c r="G646" s="170"/>
      <c r="I646" s="170"/>
      <c r="J646" s="170"/>
      <c r="K646" s="170"/>
      <c r="L646" s="170"/>
      <c r="M646" s="170"/>
      <c r="N646" s="219"/>
      <c r="O646" s="170"/>
      <c r="P646" s="219"/>
      <c r="Q646" s="219"/>
      <c r="R646" s="171"/>
      <c r="S646" s="219"/>
    </row>
    <row r="647" ht="15.75" customHeight="1">
      <c r="B647" s="170"/>
      <c r="C647" s="170"/>
      <c r="D647" s="170"/>
      <c r="E647" s="170"/>
      <c r="F647" s="170"/>
      <c r="G647" s="170"/>
      <c r="I647" s="170"/>
      <c r="J647" s="170"/>
      <c r="K647" s="170"/>
      <c r="L647" s="170"/>
      <c r="M647" s="170"/>
      <c r="N647" s="219"/>
      <c r="O647" s="170"/>
      <c r="P647" s="219"/>
      <c r="Q647" s="219"/>
      <c r="R647" s="171"/>
      <c r="S647" s="219"/>
    </row>
    <row r="648" ht="15.75" customHeight="1">
      <c r="B648" s="170"/>
      <c r="C648" s="170"/>
      <c r="D648" s="170"/>
      <c r="E648" s="170"/>
      <c r="F648" s="170"/>
      <c r="G648" s="170"/>
      <c r="I648" s="170"/>
      <c r="J648" s="170"/>
      <c r="K648" s="170"/>
      <c r="L648" s="170"/>
      <c r="M648" s="170"/>
      <c r="N648" s="219"/>
      <c r="O648" s="170"/>
      <c r="P648" s="219"/>
      <c r="Q648" s="219"/>
      <c r="R648" s="171"/>
      <c r="S648" s="219"/>
    </row>
    <row r="649" ht="15.75" customHeight="1">
      <c r="B649" s="170"/>
      <c r="C649" s="170"/>
      <c r="D649" s="170"/>
      <c r="E649" s="170"/>
      <c r="F649" s="170"/>
      <c r="G649" s="170"/>
      <c r="I649" s="170"/>
      <c r="J649" s="170"/>
      <c r="K649" s="170"/>
      <c r="L649" s="170"/>
      <c r="M649" s="170"/>
      <c r="N649" s="219"/>
      <c r="O649" s="170"/>
      <c r="P649" s="219"/>
      <c r="Q649" s="219"/>
      <c r="R649" s="171"/>
      <c r="S649" s="219"/>
    </row>
    <row r="650" ht="15.75" customHeight="1">
      <c r="B650" s="170"/>
      <c r="C650" s="170"/>
      <c r="D650" s="170"/>
      <c r="E650" s="170"/>
      <c r="F650" s="170"/>
      <c r="G650" s="170"/>
      <c r="I650" s="170"/>
      <c r="J650" s="170"/>
      <c r="K650" s="170"/>
      <c r="L650" s="170"/>
      <c r="M650" s="170"/>
      <c r="N650" s="219"/>
      <c r="O650" s="170"/>
      <c r="P650" s="219"/>
      <c r="Q650" s="219"/>
      <c r="R650" s="171"/>
      <c r="S650" s="219"/>
    </row>
    <row r="651" ht="15.75" customHeight="1">
      <c r="B651" s="170"/>
      <c r="C651" s="170"/>
      <c r="D651" s="170"/>
      <c r="E651" s="170"/>
      <c r="F651" s="170"/>
      <c r="G651" s="170"/>
      <c r="I651" s="170"/>
      <c r="J651" s="170"/>
      <c r="K651" s="170"/>
      <c r="L651" s="170"/>
      <c r="M651" s="170"/>
      <c r="N651" s="219"/>
      <c r="O651" s="170"/>
      <c r="P651" s="219"/>
      <c r="Q651" s="219"/>
      <c r="R651" s="171"/>
      <c r="S651" s="219"/>
    </row>
    <row r="652" ht="15.75" customHeight="1">
      <c r="B652" s="170"/>
      <c r="C652" s="170"/>
      <c r="D652" s="170"/>
      <c r="E652" s="170"/>
      <c r="F652" s="170"/>
      <c r="G652" s="170"/>
      <c r="I652" s="170"/>
      <c r="J652" s="170"/>
      <c r="K652" s="170"/>
      <c r="L652" s="170"/>
      <c r="M652" s="170"/>
      <c r="N652" s="219"/>
      <c r="O652" s="170"/>
      <c r="P652" s="219"/>
      <c r="Q652" s="219"/>
      <c r="R652" s="171"/>
      <c r="S652" s="219"/>
    </row>
    <row r="653" ht="15.75" customHeight="1">
      <c r="B653" s="170"/>
      <c r="C653" s="170"/>
      <c r="D653" s="170"/>
      <c r="E653" s="170"/>
      <c r="F653" s="170"/>
      <c r="G653" s="170"/>
      <c r="I653" s="170"/>
      <c r="J653" s="170"/>
      <c r="K653" s="170"/>
      <c r="L653" s="170"/>
      <c r="M653" s="170"/>
      <c r="N653" s="219"/>
      <c r="O653" s="170"/>
      <c r="P653" s="219"/>
      <c r="Q653" s="219"/>
      <c r="R653" s="171"/>
      <c r="S653" s="219"/>
    </row>
    <row r="654" ht="15.75" customHeight="1">
      <c r="B654" s="170"/>
      <c r="C654" s="170"/>
      <c r="D654" s="170"/>
      <c r="E654" s="170"/>
      <c r="F654" s="170"/>
      <c r="G654" s="170"/>
      <c r="I654" s="170"/>
      <c r="J654" s="170"/>
      <c r="K654" s="170"/>
      <c r="L654" s="170"/>
      <c r="M654" s="170"/>
      <c r="N654" s="219"/>
      <c r="O654" s="170"/>
      <c r="P654" s="219"/>
      <c r="Q654" s="219"/>
      <c r="R654" s="171"/>
      <c r="S654" s="219"/>
    </row>
    <row r="655" ht="15.75" customHeight="1">
      <c r="B655" s="170"/>
      <c r="C655" s="170"/>
      <c r="D655" s="170"/>
      <c r="E655" s="170"/>
      <c r="F655" s="170"/>
      <c r="G655" s="170"/>
      <c r="I655" s="170"/>
      <c r="J655" s="170"/>
      <c r="K655" s="170"/>
      <c r="L655" s="170"/>
      <c r="M655" s="170"/>
      <c r="N655" s="219"/>
      <c r="O655" s="170"/>
      <c r="P655" s="219"/>
      <c r="Q655" s="219"/>
      <c r="R655" s="171"/>
      <c r="S655" s="219"/>
    </row>
    <row r="656" ht="15.75" customHeight="1">
      <c r="B656" s="170"/>
      <c r="C656" s="170"/>
      <c r="D656" s="170"/>
      <c r="E656" s="170"/>
      <c r="F656" s="170"/>
      <c r="G656" s="170"/>
      <c r="I656" s="170"/>
      <c r="J656" s="170"/>
      <c r="K656" s="170"/>
      <c r="L656" s="170"/>
      <c r="M656" s="170"/>
      <c r="N656" s="219"/>
      <c r="O656" s="170"/>
      <c r="P656" s="219"/>
      <c r="Q656" s="219"/>
      <c r="R656" s="171"/>
      <c r="S656" s="219"/>
    </row>
    <row r="657" ht="15.75" customHeight="1">
      <c r="B657" s="170"/>
      <c r="C657" s="170"/>
      <c r="D657" s="170"/>
      <c r="E657" s="170"/>
      <c r="F657" s="170"/>
      <c r="G657" s="170"/>
      <c r="I657" s="170"/>
      <c r="J657" s="170"/>
      <c r="K657" s="170"/>
      <c r="L657" s="170"/>
      <c r="M657" s="170"/>
      <c r="N657" s="219"/>
      <c r="O657" s="170"/>
      <c r="P657" s="219"/>
      <c r="Q657" s="219"/>
      <c r="R657" s="171"/>
      <c r="S657" s="219"/>
    </row>
    <row r="658" ht="15.75" customHeight="1">
      <c r="B658" s="170"/>
      <c r="C658" s="170"/>
      <c r="D658" s="170"/>
      <c r="E658" s="170"/>
      <c r="F658" s="170"/>
      <c r="G658" s="170"/>
      <c r="I658" s="170"/>
      <c r="J658" s="170"/>
      <c r="K658" s="170"/>
      <c r="L658" s="170"/>
      <c r="M658" s="170"/>
      <c r="N658" s="219"/>
      <c r="O658" s="170"/>
      <c r="P658" s="219"/>
      <c r="Q658" s="219"/>
      <c r="R658" s="171"/>
      <c r="S658" s="219"/>
    </row>
    <row r="659" ht="15.75" customHeight="1">
      <c r="B659" s="170"/>
      <c r="C659" s="170"/>
      <c r="D659" s="170"/>
      <c r="E659" s="170"/>
      <c r="F659" s="170"/>
      <c r="G659" s="170"/>
      <c r="I659" s="170"/>
      <c r="J659" s="170"/>
      <c r="K659" s="170"/>
      <c r="L659" s="170"/>
      <c r="M659" s="170"/>
      <c r="N659" s="219"/>
      <c r="O659" s="170"/>
      <c r="P659" s="219"/>
      <c r="Q659" s="219"/>
      <c r="R659" s="171"/>
      <c r="S659" s="219"/>
    </row>
    <row r="660" ht="15.75" customHeight="1">
      <c r="B660" s="170"/>
      <c r="C660" s="170"/>
      <c r="D660" s="170"/>
      <c r="E660" s="170"/>
      <c r="F660" s="170"/>
      <c r="G660" s="170"/>
      <c r="I660" s="170"/>
      <c r="J660" s="170"/>
      <c r="K660" s="170"/>
      <c r="L660" s="170"/>
      <c r="M660" s="170"/>
      <c r="N660" s="219"/>
      <c r="O660" s="170"/>
      <c r="P660" s="219"/>
      <c r="Q660" s="219"/>
      <c r="R660" s="171"/>
      <c r="S660" s="219"/>
    </row>
    <row r="661" ht="15.75" customHeight="1">
      <c r="B661" s="170"/>
      <c r="C661" s="170"/>
      <c r="D661" s="170"/>
      <c r="E661" s="170"/>
      <c r="F661" s="170"/>
      <c r="G661" s="170"/>
      <c r="I661" s="170"/>
      <c r="J661" s="170"/>
      <c r="K661" s="170"/>
      <c r="L661" s="170"/>
      <c r="M661" s="170"/>
      <c r="N661" s="219"/>
      <c r="O661" s="170"/>
      <c r="P661" s="219"/>
      <c r="Q661" s="219"/>
      <c r="R661" s="171"/>
      <c r="S661" s="219"/>
    </row>
    <row r="662" ht="15.75" customHeight="1">
      <c r="B662" s="170"/>
      <c r="C662" s="170"/>
      <c r="D662" s="170"/>
      <c r="E662" s="170"/>
      <c r="F662" s="170"/>
      <c r="G662" s="170"/>
      <c r="I662" s="170"/>
      <c r="J662" s="170"/>
      <c r="K662" s="170"/>
      <c r="L662" s="170"/>
      <c r="M662" s="170"/>
      <c r="N662" s="219"/>
      <c r="O662" s="170"/>
      <c r="P662" s="219"/>
      <c r="Q662" s="219"/>
      <c r="R662" s="171"/>
      <c r="S662" s="219"/>
    </row>
    <row r="663" ht="15.75" customHeight="1">
      <c r="B663" s="170"/>
      <c r="C663" s="170"/>
      <c r="D663" s="170"/>
      <c r="E663" s="170"/>
      <c r="F663" s="170"/>
      <c r="G663" s="170"/>
      <c r="I663" s="170"/>
      <c r="J663" s="170"/>
      <c r="K663" s="170"/>
      <c r="L663" s="170"/>
      <c r="M663" s="170"/>
      <c r="N663" s="219"/>
      <c r="O663" s="170"/>
      <c r="P663" s="219"/>
      <c r="Q663" s="219"/>
      <c r="R663" s="171"/>
      <c r="S663" s="219"/>
    </row>
    <row r="664" ht="15.75" customHeight="1">
      <c r="B664" s="170"/>
      <c r="C664" s="170"/>
      <c r="D664" s="170"/>
      <c r="E664" s="170"/>
      <c r="F664" s="170"/>
      <c r="G664" s="170"/>
      <c r="I664" s="170"/>
      <c r="J664" s="170"/>
      <c r="K664" s="170"/>
      <c r="L664" s="170"/>
      <c r="M664" s="170"/>
      <c r="N664" s="219"/>
      <c r="O664" s="170"/>
      <c r="P664" s="219"/>
      <c r="Q664" s="219"/>
      <c r="R664" s="171"/>
      <c r="S664" s="219"/>
    </row>
    <row r="665" ht="15.75" customHeight="1">
      <c r="B665" s="170"/>
      <c r="C665" s="170"/>
      <c r="D665" s="170"/>
      <c r="E665" s="170"/>
      <c r="F665" s="170"/>
      <c r="G665" s="170"/>
      <c r="I665" s="170"/>
      <c r="J665" s="170"/>
      <c r="K665" s="170"/>
      <c r="L665" s="170"/>
      <c r="M665" s="170"/>
      <c r="N665" s="219"/>
      <c r="O665" s="170"/>
      <c r="P665" s="219"/>
      <c r="Q665" s="219"/>
      <c r="R665" s="171"/>
      <c r="S665" s="219"/>
    </row>
    <row r="666" ht="15.75" customHeight="1">
      <c r="B666" s="170"/>
      <c r="C666" s="170"/>
      <c r="D666" s="170"/>
      <c r="E666" s="170"/>
      <c r="F666" s="170"/>
      <c r="G666" s="170"/>
      <c r="I666" s="170"/>
      <c r="J666" s="170"/>
      <c r="K666" s="170"/>
      <c r="L666" s="170"/>
      <c r="M666" s="170"/>
      <c r="N666" s="219"/>
      <c r="O666" s="170"/>
      <c r="P666" s="219"/>
      <c r="Q666" s="219"/>
      <c r="R666" s="171"/>
      <c r="S666" s="219"/>
    </row>
    <row r="667" ht="15.75" customHeight="1">
      <c r="B667" s="170"/>
      <c r="C667" s="170"/>
      <c r="D667" s="170"/>
      <c r="E667" s="170"/>
      <c r="F667" s="170"/>
      <c r="G667" s="170"/>
      <c r="I667" s="170"/>
      <c r="J667" s="170"/>
      <c r="K667" s="170"/>
      <c r="L667" s="170"/>
      <c r="M667" s="170"/>
      <c r="N667" s="219"/>
      <c r="O667" s="170"/>
      <c r="P667" s="219"/>
      <c r="Q667" s="219"/>
      <c r="R667" s="171"/>
      <c r="S667" s="219"/>
    </row>
    <row r="668" ht="15.75" customHeight="1">
      <c r="B668" s="170"/>
      <c r="C668" s="170"/>
      <c r="D668" s="170"/>
      <c r="E668" s="170"/>
      <c r="F668" s="170"/>
      <c r="G668" s="170"/>
      <c r="I668" s="170"/>
      <c r="J668" s="170"/>
      <c r="K668" s="170"/>
      <c r="L668" s="170"/>
      <c r="M668" s="170"/>
      <c r="N668" s="219"/>
      <c r="O668" s="170"/>
      <c r="P668" s="219"/>
      <c r="Q668" s="219"/>
      <c r="R668" s="171"/>
      <c r="S668" s="219"/>
    </row>
    <row r="669" ht="15.75" customHeight="1">
      <c r="B669" s="170"/>
      <c r="C669" s="170"/>
      <c r="D669" s="170"/>
      <c r="E669" s="170"/>
      <c r="F669" s="170"/>
      <c r="G669" s="170"/>
      <c r="I669" s="170"/>
      <c r="J669" s="170"/>
      <c r="K669" s="170"/>
      <c r="L669" s="170"/>
      <c r="M669" s="170"/>
      <c r="N669" s="219"/>
      <c r="O669" s="170"/>
      <c r="P669" s="219"/>
      <c r="Q669" s="219"/>
      <c r="R669" s="171"/>
      <c r="S669" s="219"/>
    </row>
    <row r="670" ht="15.75" customHeight="1">
      <c r="B670" s="170"/>
      <c r="C670" s="170"/>
      <c r="D670" s="170"/>
      <c r="E670" s="170"/>
      <c r="F670" s="170"/>
      <c r="G670" s="170"/>
      <c r="I670" s="170"/>
      <c r="J670" s="170"/>
      <c r="K670" s="170"/>
      <c r="L670" s="170"/>
      <c r="M670" s="170"/>
      <c r="N670" s="219"/>
      <c r="O670" s="170"/>
      <c r="P670" s="219"/>
      <c r="Q670" s="219"/>
      <c r="R670" s="171"/>
      <c r="S670" s="219"/>
    </row>
    <row r="671" ht="15.75" customHeight="1">
      <c r="B671" s="170"/>
      <c r="C671" s="170"/>
      <c r="D671" s="170"/>
      <c r="E671" s="170"/>
      <c r="F671" s="170"/>
      <c r="G671" s="170"/>
      <c r="I671" s="170"/>
      <c r="J671" s="170"/>
      <c r="K671" s="170"/>
      <c r="L671" s="170"/>
      <c r="M671" s="170"/>
      <c r="N671" s="219"/>
      <c r="O671" s="170"/>
      <c r="P671" s="219"/>
      <c r="Q671" s="219"/>
      <c r="R671" s="171"/>
      <c r="S671" s="219"/>
    </row>
    <row r="672" ht="15.75" customHeight="1">
      <c r="B672" s="170"/>
      <c r="C672" s="170"/>
      <c r="D672" s="170"/>
      <c r="E672" s="170"/>
      <c r="F672" s="170"/>
      <c r="G672" s="170"/>
      <c r="I672" s="170"/>
      <c r="J672" s="170"/>
      <c r="K672" s="170"/>
      <c r="L672" s="170"/>
      <c r="M672" s="170"/>
      <c r="N672" s="219"/>
      <c r="O672" s="170"/>
      <c r="P672" s="219"/>
      <c r="Q672" s="219"/>
      <c r="R672" s="171"/>
      <c r="S672" s="219"/>
    </row>
    <row r="673" ht="15.75" customHeight="1">
      <c r="B673" s="170"/>
      <c r="C673" s="170"/>
      <c r="D673" s="170"/>
      <c r="E673" s="170"/>
      <c r="F673" s="170"/>
      <c r="G673" s="170"/>
      <c r="I673" s="170"/>
      <c r="J673" s="170"/>
      <c r="K673" s="170"/>
      <c r="L673" s="170"/>
      <c r="M673" s="170"/>
      <c r="N673" s="219"/>
      <c r="O673" s="170"/>
      <c r="P673" s="219"/>
      <c r="Q673" s="219"/>
      <c r="R673" s="171"/>
      <c r="S673" s="219"/>
    </row>
    <row r="674" ht="15.75" customHeight="1">
      <c r="B674" s="170"/>
      <c r="C674" s="170"/>
      <c r="D674" s="170"/>
      <c r="E674" s="170"/>
      <c r="F674" s="170"/>
      <c r="G674" s="170"/>
      <c r="I674" s="170"/>
      <c r="J674" s="170"/>
      <c r="K674" s="170"/>
      <c r="L674" s="170"/>
      <c r="M674" s="170"/>
      <c r="N674" s="219"/>
      <c r="O674" s="170"/>
      <c r="P674" s="219"/>
      <c r="Q674" s="219"/>
      <c r="R674" s="171"/>
      <c r="S674" s="219"/>
    </row>
    <row r="675" ht="15.75" customHeight="1">
      <c r="B675" s="170"/>
      <c r="C675" s="170"/>
      <c r="D675" s="170"/>
      <c r="E675" s="170"/>
      <c r="F675" s="170"/>
      <c r="G675" s="170"/>
      <c r="I675" s="170"/>
      <c r="J675" s="170"/>
      <c r="K675" s="170"/>
      <c r="L675" s="170"/>
      <c r="M675" s="170"/>
      <c r="N675" s="219"/>
      <c r="O675" s="170"/>
      <c r="P675" s="219"/>
      <c r="Q675" s="219"/>
      <c r="R675" s="171"/>
      <c r="S675" s="219"/>
    </row>
    <row r="676" ht="15.75" customHeight="1">
      <c r="B676" s="170"/>
      <c r="C676" s="170"/>
      <c r="D676" s="170"/>
      <c r="E676" s="170"/>
      <c r="F676" s="170"/>
      <c r="G676" s="170"/>
      <c r="I676" s="170"/>
      <c r="J676" s="170"/>
      <c r="K676" s="170"/>
      <c r="L676" s="170"/>
      <c r="M676" s="170"/>
      <c r="N676" s="219"/>
      <c r="O676" s="170"/>
      <c r="P676" s="219"/>
      <c r="Q676" s="219"/>
      <c r="R676" s="171"/>
      <c r="S676" s="219"/>
    </row>
    <row r="677" ht="15.75" customHeight="1">
      <c r="B677" s="170"/>
      <c r="C677" s="170"/>
      <c r="D677" s="170"/>
      <c r="E677" s="170"/>
      <c r="F677" s="170"/>
      <c r="G677" s="170"/>
      <c r="I677" s="170"/>
      <c r="J677" s="170"/>
      <c r="K677" s="170"/>
      <c r="L677" s="170"/>
      <c r="M677" s="170"/>
      <c r="N677" s="219"/>
      <c r="O677" s="170"/>
      <c r="P677" s="219"/>
      <c r="Q677" s="219"/>
      <c r="R677" s="171"/>
      <c r="S677" s="219"/>
    </row>
    <row r="678" ht="15.75" customHeight="1">
      <c r="B678" s="170"/>
      <c r="C678" s="170"/>
      <c r="D678" s="170"/>
      <c r="E678" s="170"/>
      <c r="F678" s="170"/>
      <c r="G678" s="170"/>
      <c r="I678" s="170"/>
      <c r="J678" s="170"/>
      <c r="K678" s="170"/>
      <c r="L678" s="170"/>
      <c r="M678" s="170"/>
      <c r="N678" s="219"/>
      <c r="O678" s="170"/>
      <c r="P678" s="219"/>
      <c r="Q678" s="219"/>
      <c r="R678" s="171"/>
      <c r="S678" s="219"/>
    </row>
    <row r="679" ht="15.75" customHeight="1">
      <c r="B679" s="170"/>
      <c r="C679" s="170"/>
      <c r="D679" s="170"/>
      <c r="E679" s="170"/>
      <c r="F679" s="170"/>
      <c r="G679" s="170"/>
      <c r="I679" s="170"/>
      <c r="J679" s="170"/>
      <c r="K679" s="170"/>
      <c r="L679" s="170"/>
      <c r="M679" s="170"/>
      <c r="N679" s="219"/>
      <c r="O679" s="170"/>
      <c r="P679" s="219"/>
      <c r="Q679" s="219"/>
      <c r="R679" s="171"/>
      <c r="S679" s="219"/>
    </row>
    <row r="680" ht="15.75" customHeight="1">
      <c r="B680" s="170"/>
      <c r="C680" s="170"/>
      <c r="D680" s="170"/>
      <c r="E680" s="170"/>
      <c r="F680" s="170"/>
      <c r="G680" s="170"/>
      <c r="I680" s="170"/>
      <c r="J680" s="170"/>
      <c r="K680" s="170"/>
      <c r="L680" s="170"/>
      <c r="M680" s="170"/>
      <c r="N680" s="219"/>
      <c r="O680" s="170"/>
      <c r="P680" s="219"/>
      <c r="Q680" s="219"/>
      <c r="R680" s="171"/>
      <c r="S680" s="219"/>
    </row>
    <row r="681" ht="15.75" customHeight="1">
      <c r="B681" s="170"/>
      <c r="C681" s="170"/>
      <c r="D681" s="170"/>
      <c r="E681" s="170"/>
      <c r="F681" s="170"/>
      <c r="G681" s="170"/>
      <c r="I681" s="170"/>
      <c r="J681" s="170"/>
      <c r="K681" s="170"/>
      <c r="L681" s="170"/>
      <c r="M681" s="170"/>
      <c r="N681" s="219"/>
      <c r="O681" s="170"/>
      <c r="P681" s="219"/>
      <c r="Q681" s="219"/>
      <c r="R681" s="171"/>
      <c r="S681" s="219"/>
    </row>
    <row r="682" ht="15.75" customHeight="1">
      <c r="B682" s="170"/>
      <c r="C682" s="170"/>
      <c r="D682" s="170"/>
      <c r="E682" s="170"/>
      <c r="F682" s="170"/>
      <c r="G682" s="170"/>
      <c r="I682" s="170"/>
      <c r="J682" s="170"/>
      <c r="K682" s="170"/>
      <c r="L682" s="170"/>
      <c r="M682" s="170"/>
      <c r="N682" s="219"/>
      <c r="O682" s="170"/>
      <c r="P682" s="219"/>
      <c r="Q682" s="219"/>
      <c r="R682" s="171"/>
      <c r="S682" s="219"/>
    </row>
    <row r="683" ht="15.75" customHeight="1">
      <c r="B683" s="170"/>
      <c r="C683" s="170"/>
      <c r="D683" s="170"/>
      <c r="E683" s="170"/>
      <c r="F683" s="170"/>
      <c r="G683" s="170"/>
      <c r="I683" s="170"/>
      <c r="J683" s="170"/>
      <c r="K683" s="170"/>
      <c r="L683" s="170"/>
      <c r="M683" s="170"/>
      <c r="N683" s="219"/>
      <c r="O683" s="170"/>
      <c r="P683" s="219"/>
      <c r="Q683" s="219"/>
      <c r="R683" s="171"/>
      <c r="S683" s="219"/>
    </row>
    <row r="684" ht="15.75" customHeight="1">
      <c r="B684" s="170"/>
      <c r="C684" s="170"/>
      <c r="D684" s="170"/>
      <c r="E684" s="170"/>
      <c r="F684" s="170"/>
      <c r="G684" s="170"/>
      <c r="I684" s="170"/>
      <c r="J684" s="170"/>
      <c r="K684" s="170"/>
      <c r="L684" s="170"/>
      <c r="M684" s="170"/>
      <c r="N684" s="219"/>
      <c r="O684" s="170"/>
      <c r="P684" s="219"/>
      <c r="Q684" s="219"/>
      <c r="R684" s="171"/>
      <c r="S684" s="219"/>
    </row>
    <row r="685" ht="15.75" customHeight="1">
      <c r="B685" s="170"/>
      <c r="C685" s="170"/>
      <c r="D685" s="170"/>
      <c r="E685" s="170"/>
      <c r="F685" s="170"/>
      <c r="G685" s="170"/>
      <c r="I685" s="170"/>
      <c r="J685" s="170"/>
      <c r="K685" s="170"/>
      <c r="L685" s="170"/>
      <c r="M685" s="170"/>
      <c r="N685" s="219"/>
      <c r="O685" s="170"/>
      <c r="P685" s="219"/>
      <c r="Q685" s="219"/>
      <c r="R685" s="171"/>
      <c r="S685" s="219"/>
    </row>
    <row r="686" ht="15.75" customHeight="1">
      <c r="B686" s="170"/>
      <c r="C686" s="170"/>
      <c r="D686" s="170"/>
      <c r="E686" s="170"/>
      <c r="F686" s="170"/>
      <c r="G686" s="170"/>
      <c r="I686" s="170"/>
      <c r="J686" s="170"/>
      <c r="K686" s="170"/>
      <c r="L686" s="170"/>
      <c r="M686" s="170"/>
      <c r="N686" s="219"/>
      <c r="O686" s="170"/>
      <c r="P686" s="219"/>
      <c r="Q686" s="219"/>
      <c r="R686" s="171"/>
      <c r="S686" s="219"/>
    </row>
    <row r="687" ht="15.75" customHeight="1">
      <c r="B687" s="170"/>
      <c r="C687" s="170"/>
      <c r="D687" s="170"/>
      <c r="E687" s="170"/>
      <c r="F687" s="170"/>
      <c r="G687" s="170"/>
      <c r="I687" s="170"/>
      <c r="J687" s="170"/>
      <c r="K687" s="170"/>
      <c r="L687" s="170"/>
      <c r="M687" s="170"/>
      <c r="N687" s="219"/>
      <c r="O687" s="170"/>
      <c r="P687" s="219"/>
      <c r="Q687" s="219"/>
      <c r="R687" s="171"/>
      <c r="S687" s="219"/>
    </row>
    <row r="688" ht="15.75" customHeight="1">
      <c r="B688" s="170"/>
      <c r="C688" s="170"/>
      <c r="D688" s="170"/>
      <c r="E688" s="170"/>
      <c r="F688" s="170"/>
      <c r="G688" s="170"/>
      <c r="I688" s="170"/>
      <c r="J688" s="170"/>
      <c r="K688" s="170"/>
      <c r="L688" s="170"/>
      <c r="M688" s="170"/>
      <c r="N688" s="219"/>
      <c r="O688" s="170"/>
      <c r="P688" s="219"/>
      <c r="Q688" s="219"/>
      <c r="R688" s="171"/>
      <c r="S688" s="219"/>
    </row>
    <row r="689" ht="15.75" customHeight="1">
      <c r="B689" s="170"/>
      <c r="C689" s="170"/>
      <c r="D689" s="170"/>
      <c r="E689" s="170"/>
      <c r="F689" s="170"/>
      <c r="G689" s="170"/>
      <c r="I689" s="170"/>
      <c r="J689" s="170"/>
      <c r="K689" s="170"/>
      <c r="L689" s="170"/>
      <c r="M689" s="170"/>
      <c r="N689" s="219"/>
      <c r="O689" s="170"/>
      <c r="P689" s="219"/>
      <c r="Q689" s="219"/>
      <c r="R689" s="171"/>
      <c r="S689" s="219"/>
    </row>
    <row r="690" ht="15.75" customHeight="1">
      <c r="B690" s="170"/>
      <c r="C690" s="170"/>
      <c r="D690" s="170"/>
      <c r="E690" s="170"/>
      <c r="F690" s="170"/>
      <c r="G690" s="170"/>
      <c r="I690" s="170"/>
      <c r="J690" s="170"/>
      <c r="K690" s="170"/>
      <c r="L690" s="170"/>
      <c r="M690" s="170"/>
      <c r="N690" s="219"/>
      <c r="O690" s="170"/>
      <c r="P690" s="219"/>
      <c r="Q690" s="219"/>
      <c r="R690" s="171"/>
      <c r="S690" s="219"/>
    </row>
    <row r="691" ht="15.75" customHeight="1">
      <c r="B691" s="170"/>
      <c r="C691" s="170"/>
      <c r="D691" s="170"/>
      <c r="E691" s="170"/>
      <c r="F691" s="170"/>
      <c r="G691" s="170"/>
      <c r="I691" s="170"/>
      <c r="J691" s="170"/>
      <c r="K691" s="170"/>
      <c r="L691" s="170"/>
      <c r="M691" s="170"/>
      <c r="N691" s="219"/>
      <c r="O691" s="170"/>
      <c r="P691" s="219"/>
      <c r="Q691" s="219"/>
      <c r="R691" s="171"/>
      <c r="S691" s="219"/>
    </row>
    <row r="692" ht="15.75" customHeight="1">
      <c r="B692" s="170"/>
      <c r="C692" s="170"/>
      <c r="D692" s="170"/>
      <c r="E692" s="170"/>
      <c r="F692" s="170"/>
      <c r="G692" s="170"/>
      <c r="I692" s="170"/>
      <c r="J692" s="170"/>
      <c r="K692" s="170"/>
      <c r="L692" s="170"/>
      <c r="M692" s="170"/>
      <c r="N692" s="219"/>
      <c r="O692" s="170"/>
      <c r="P692" s="219"/>
      <c r="Q692" s="219"/>
      <c r="R692" s="171"/>
      <c r="S692" s="219"/>
    </row>
    <row r="693" ht="15.75" customHeight="1">
      <c r="B693" s="170"/>
      <c r="C693" s="170"/>
      <c r="D693" s="170"/>
      <c r="E693" s="170"/>
      <c r="F693" s="170"/>
      <c r="G693" s="170"/>
      <c r="I693" s="170"/>
      <c r="J693" s="170"/>
      <c r="K693" s="170"/>
      <c r="L693" s="170"/>
      <c r="M693" s="170"/>
      <c r="N693" s="219"/>
      <c r="O693" s="170"/>
      <c r="P693" s="219"/>
      <c r="Q693" s="219"/>
      <c r="R693" s="171"/>
      <c r="S693" s="219"/>
    </row>
    <row r="694" ht="15.75" customHeight="1">
      <c r="B694" s="170"/>
      <c r="C694" s="170"/>
      <c r="D694" s="170"/>
      <c r="E694" s="170"/>
      <c r="F694" s="170"/>
      <c r="G694" s="170"/>
      <c r="I694" s="170"/>
      <c r="J694" s="170"/>
      <c r="K694" s="170"/>
      <c r="L694" s="170"/>
      <c r="M694" s="170"/>
      <c r="N694" s="219"/>
      <c r="O694" s="170"/>
      <c r="P694" s="219"/>
      <c r="Q694" s="219"/>
      <c r="R694" s="171"/>
      <c r="S694" s="219"/>
    </row>
    <row r="695" ht="15.75" customHeight="1">
      <c r="B695" s="170"/>
      <c r="C695" s="170"/>
      <c r="D695" s="170"/>
      <c r="E695" s="170"/>
      <c r="F695" s="170"/>
      <c r="G695" s="170"/>
      <c r="I695" s="170"/>
      <c r="J695" s="170"/>
      <c r="K695" s="170"/>
      <c r="L695" s="170"/>
      <c r="M695" s="170"/>
      <c r="N695" s="219"/>
      <c r="O695" s="170"/>
      <c r="P695" s="219"/>
      <c r="Q695" s="219"/>
      <c r="R695" s="171"/>
      <c r="S695" s="219"/>
    </row>
    <row r="696" ht="15.75" customHeight="1">
      <c r="B696" s="170"/>
      <c r="C696" s="170"/>
      <c r="D696" s="170"/>
      <c r="E696" s="170"/>
      <c r="F696" s="170"/>
      <c r="G696" s="170"/>
      <c r="I696" s="170"/>
      <c r="J696" s="170"/>
      <c r="K696" s="170"/>
      <c r="L696" s="170"/>
      <c r="M696" s="170"/>
      <c r="N696" s="219"/>
      <c r="O696" s="170"/>
      <c r="P696" s="219"/>
      <c r="Q696" s="219"/>
      <c r="R696" s="171"/>
      <c r="S696" s="219"/>
    </row>
    <row r="697" ht="15.75" customHeight="1">
      <c r="B697" s="170"/>
      <c r="C697" s="170"/>
      <c r="D697" s="170"/>
      <c r="E697" s="170"/>
      <c r="F697" s="170"/>
      <c r="G697" s="170"/>
      <c r="I697" s="170"/>
      <c r="J697" s="170"/>
      <c r="K697" s="170"/>
      <c r="L697" s="170"/>
      <c r="M697" s="170"/>
      <c r="N697" s="219"/>
      <c r="O697" s="170"/>
      <c r="P697" s="219"/>
      <c r="Q697" s="219"/>
      <c r="R697" s="171"/>
      <c r="S697" s="219"/>
    </row>
    <row r="698" ht="15.75" customHeight="1">
      <c r="B698" s="170"/>
      <c r="C698" s="170"/>
      <c r="D698" s="170"/>
      <c r="E698" s="170"/>
      <c r="F698" s="170"/>
      <c r="G698" s="170"/>
      <c r="I698" s="170"/>
      <c r="J698" s="170"/>
      <c r="K698" s="170"/>
      <c r="L698" s="170"/>
      <c r="M698" s="170"/>
      <c r="N698" s="219"/>
      <c r="O698" s="170"/>
      <c r="P698" s="219"/>
      <c r="Q698" s="219"/>
      <c r="R698" s="171"/>
      <c r="S698" s="219"/>
    </row>
    <row r="699" ht="15.75" customHeight="1">
      <c r="B699" s="170"/>
      <c r="C699" s="170"/>
      <c r="D699" s="170"/>
      <c r="E699" s="170"/>
      <c r="F699" s="170"/>
      <c r="G699" s="170"/>
      <c r="I699" s="170"/>
      <c r="J699" s="170"/>
      <c r="K699" s="170"/>
      <c r="L699" s="170"/>
      <c r="M699" s="170"/>
      <c r="N699" s="219"/>
      <c r="O699" s="170"/>
      <c r="P699" s="219"/>
      <c r="Q699" s="219"/>
      <c r="R699" s="171"/>
      <c r="S699" s="219"/>
    </row>
    <row r="700" ht="15.75" customHeight="1">
      <c r="B700" s="170"/>
      <c r="C700" s="170"/>
      <c r="D700" s="170"/>
      <c r="E700" s="170"/>
      <c r="F700" s="170"/>
      <c r="G700" s="170"/>
      <c r="I700" s="170"/>
      <c r="J700" s="170"/>
      <c r="K700" s="170"/>
      <c r="L700" s="170"/>
      <c r="M700" s="170"/>
      <c r="N700" s="219"/>
      <c r="O700" s="170"/>
      <c r="P700" s="219"/>
      <c r="Q700" s="219"/>
      <c r="R700" s="171"/>
      <c r="S700" s="219"/>
    </row>
    <row r="701" ht="15.75" customHeight="1">
      <c r="B701" s="170"/>
      <c r="C701" s="170"/>
      <c r="D701" s="170"/>
      <c r="E701" s="170"/>
      <c r="F701" s="170"/>
      <c r="G701" s="170"/>
      <c r="I701" s="170"/>
      <c r="J701" s="170"/>
      <c r="K701" s="170"/>
      <c r="L701" s="170"/>
      <c r="M701" s="170"/>
      <c r="N701" s="219"/>
      <c r="O701" s="170"/>
      <c r="P701" s="219"/>
      <c r="Q701" s="219"/>
      <c r="R701" s="171"/>
      <c r="S701" s="219"/>
    </row>
    <row r="702" ht="15.75" customHeight="1">
      <c r="B702" s="170"/>
      <c r="C702" s="170"/>
      <c r="D702" s="170"/>
      <c r="E702" s="170"/>
      <c r="F702" s="170"/>
      <c r="G702" s="170"/>
      <c r="I702" s="170"/>
      <c r="J702" s="170"/>
      <c r="K702" s="170"/>
      <c r="L702" s="170"/>
      <c r="M702" s="170"/>
      <c r="N702" s="219"/>
      <c r="O702" s="170"/>
      <c r="P702" s="219"/>
      <c r="Q702" s="219"/>
      <c r="R702" s="171"/>
      <c r="S702" s="219"/>
    </row>
    <row r="703" ht="15.75" customHeight="1">
      <c r="B703" s="170"/>
      <c r="C703" s="170"/>
      <c r="D703" s="170"/>
      <c r="E703" s="170"/>
      <c r="F703" s="170"/>
      <c r="G703" s="170"/>
      <c r="I703" s="170"/>
      <c r="J703" s="170"/>
      <c r="K703" s="170"/>
      <c r="L703" s="170"/>
      <c r="M703" s="170"/>
      <c r="N703" s="219"/>
      <c r="O703" s="170"/>
      <c r="P703" s="219"/>
      <c r="Q703" s="219"/>
      <c r="R703" s="171"/>
      <c r="S703" s="219"/>
    </row>
    <row r="704" ht="15.75" customHeight="1">
      <c r="B704" s="170"/>
      <c r="C704" s="170"/>
      <c r="D704" s="170"/>
      <c r="E704" s="170"/>
      <c r="F704" s="170"/>
      <c r="G704" s="170"/>
      <c r="I704" s="170"/>
      <c r="J704" s="170"/>
      <c r="K704" s="170"/>
      <c r="L704" s="170"/>
      <c r="M704" s="170"/>
      <c r="N704" s="219"/>
      <c r="O704" s="170"/>
      <c r="P704" s="219"/>
      <c r="Q704" s="219"/>
      <c r="R704" s="171"/>
      <c r="S704" s="219"/>
    </row>
    <row r="705" ht="15.75" customHeight="1">
      <c r="B705" s="170"/>
      <c r="C705" s="170"/>
      <c r="D705" s="170"/>
      <c r="E705" s="170"/>
      <c r="F705" s="170"/>
      <c r="G705" s="170"/>
      <c r="I705" s="170"/>
      <c r="J705" s="170"/>
      <c r="K705" s="170"/>
      <c r="L705" s="170"/>
      <c r="M705" s="170"/>
      <c r="N705" s="219"/>
      <c r="O705" s="170"/>
      <c r="P705" s="219"/>
      <c r="Q705" s="219"/>
      <c r="R705" s="171"/>
      <c r="S705" s="219"/>
    </row>
    <row r="706" ht="15.75" customHeight="1">
      <c r="B706" s="170"/>
      <c r="C706" s="170"/>
      <c r="D706" s="170"/>
      <c r="E706" s="170"/>
      <c r="F706" s="170"/>
      <c r="G706" s="170"/>
      <c r="I706" s="170"/>
      <c r="J706" s="170"/>
      <c r="K706" s="170"/>
      <c r="L706" s="170"/>
      <c r="M706" s="170"/>
      <c r="N706" s="219"/>
      <c r="O706" s="170"/>
      <c r="P706" s="219"/>
      <c r="Q706" s="219"/>
      <c r="R706" s="171"/>
      <c r="S706" s="219"/>
    </row>
    <row r="707" ht="15.75" customHeight="1">
      <c r="B707" s="170"/>
      <c r="C707" s="170"/>
      <c r="D707" s="170"/>
      <c r="E707" s="170"/>
      <c r="F707" s="170"/>
      <c r="G707" s="170"/>
      <c r="I707" s="170"/>
      <c r="J707" s="170"/>
      <c r="K707" s="170"/>
      <c r="L707" s="170"/>
      <c r="M707" s="170"/>
      <c r="N707" s="219"/>
      <c r="O707" s="170"/>
      <c r="P707" s="219"/>
      <c r="Q707" s="219"/>
      <c r="R707" s="171"/>
      <c r="S707" s="219"/>
    </row>
    <row r="708" ht="15.75" customHeight="1">
      <c r="B708" s="170"/>
      <c r="C708" s="170"/>
      <c r="D708" s="170"/>
      <c r="E708" s="170"/>
      <c r="F708" s="170"/>
      <c r="G708" s="170"/>
      <c r="I708" s="170"/>
      <c r="J708" s="170"/>
      <c r="K708" s="170"/>
      <c r="L708" s="170"/>
      <c r="M708" s="170"/>
      <c r="N708" s="219"/>
      <c r="O708" s="170"/>
      <c r="P708" s="219"/>
      <c r="Q708" s="219"/>
      <c r="R708" s="171"/>
      <c r="S708" s="219"/>
    </row>
    <row r="709" ht="15.75" customHeight="1">
      <c r="B709" s="170"/>
      <c r="C709" s="170"/>
      <c r="D709" s="170"/>
      <c r="E709" s="170"/>
      <c r="F709" s="170"/>
      <c r="G709" s="170"/>
      <c r="I709" s="170"/>
      <c r="J709" s="170"/>
      <c r="K709" s="170"/>
      <c r="L709" s="170"/>
      <c r="M709" s="170"/>
      <c r="N709" s="219"/>
      <c r="O709" s="170"/>
      <c r="P709" s="219"/>
      <c r="Q709" s="219"/>
      <c r="R709" s="171"/>
      <c r="S709" s="219"/>
    </row>
    <row r="710" ht="15.75" customHeight="1">
      <c r="B710" s="170"/>
      <c r="C710" s="170"/>
      <c r="D710" s="170"/>
      <c r="E710" s="170"/>
      <c r="F710" s="170"/>
      <c r="G710" s="170"/>
      <c r="I710" s="170"/>
      <c r="J710" s="170"/>
      <c r="K710" s="170"/>
      <c r="L710" s="170"/>
      <c r="M710" s="170"/>
      <c r="N710" s="219"/>
      <c r="O710" s="170"/>
      <c r="P710" s="219"/>
      <c r="Q710" s="219"/>
      <c r="R710" s="171"/>
      <c r="S710" s="219"/>
    </row>
    <row r="711" ht="15.75" customHeight="1">
      <c r="B711" s="170"/>
      <c r="C711" s="170"/>
      <c r="D711" s="170"/>
      <c r="E711" s="170"/>
      <c r="F711" s="170"/>
      <c r="G711" s="170"/>
      <c r="I711" s="170"/>
      <c r="J711" s="170"/>
      <c r="K711" s="170"/>
      <c r="L711" s="170"/>
      <c r="M711" s="170"/>
      <c r="N711" s="219"/>
      <c r="O711" s="170"/>
      <c r="P711" s="219"/>
      <c r="Q711" s="219"/>
      <c r="R711" s="171"/>
      <c r="S711" s="219"/>
    </row>
    <row r="712" ht="15.75" customHeight="1">
      <c r="B712" s="170"/>
      <c r="C712" s="170"/>
      <c r="D712" s="170"/>
      <c r="E712" s="170"/>
      <c r="F712" s="170"/>
      <c r="G712" s="170"/>
      <c r="I712" s="170"/>
      <c r="J712" s="170"/>
      <c r="K712" s="170"/>
      <c r="L712" s="170"/>
      <c r="M712" s="170"/>
      <c r="N712" s="219"/>
      <c r="O712" s="170"/>
      <c r="P712" s="219"/>
      <c r="Q712" s="219"/>
      <c r="R712" s="171"/>
      <c r="S712" s="219"/>
    </row>
    <row r="713" ht="15.75" customHeight="1">
      <c r="B713" s="170"/>
      <c r="C713" s="170"/>
      <c r="D713" s="170"/>
      <c r="E713" s="170"/>
      <c r="F713" s="170"/>
      <c r="G713" s="170"/>
      <c r="I713" s="170"/>
      <c r="J713" s="170"/>
      <c r="K713" s="170"/>
      <c r="L713" s="170"/>
      <c r="M713" s="170"/>
      <c r="N713" s="219"/>
      <c r="O713" s="170"/>
      <c r="P713" s="219"/>
      <c r="Q713" s="219"/>
      <c r="R713" s="171"/>
      <c r="S713" s="219"/>
    </row>
    <row r="714" ht="15.75" customHeight="1">
      <c r="B714" s="170"/>
      <c r="C714" s="170"/>
      <c r="D714" s="170"/>
      <c r="E714" s="170"/>
      <c r="F714" s="170"/>
      <c r="G714" s="170"/>
      <c r="I714" s="170"/>
      <c r="J714" s="170"/>
      <c r="K714" s="170"/>
      <c r="L714" s="170"/>
      <c r="M714" s="170"/>
      <c r="N714" s="219"/>
      <c r="O714" s="170"/>
      <c r="P714" s="219"/>
      <c r="Q714" s="219"/>
      <c r="R714" s="171"/>
      <c r="S714" s="219"/>
    </row>
    <row r="715" ht="15.75" customHeight="1">
      <c r="B715" s="170"/>
      <c r="C715" s="170"/>
      <c r="D715" s="170"/>
      <c r="E715" s="170"/>
      <c r="F715" s="170"/>
      <c r="G715" s="170"/>
      <c r="I715" s="170"/>
      <c r="J715" s="170"/>
      <c r="K715" s="170"/>
      <c r="L715" s="170"/>
      <c r="M715" s="170"/>
      <c r="N715" s="219"/>
      <c r="O715" s="170"/>
      <c r="P715" s="219"/>
      <c r="Q715" s="219"/>
      <c r="R715" s="171"/>
      <c r="S715" s="219"/>
    </row>
    <row r="716" ht="15.75" customHeight="1">
      <c r="B716" s="170"/>
      <c r="C716" s="170"/>
      <c r="D716" s="170"/>
      <c r="E716" s="170"/>
      <c r="F716" s="170"/>
      <c r="G716" s="170"/>
      <c r="I716" s="170"/>
      <c r="J716" s="170"/>
      <c r="K716" s="170"/>
      <c r="L716" s="170"/>
      <c r="M716" s="170"/>
      <c r="N716" s="219"/>
      <c r="O716" s="170"/>
      <c r="P716" s="219"/>
      <c r="Q716" s="219"/>
      <c r="R716" s="171"/>
      <c r="S716" s="219"/>
    </row>
    <row r="717" ht="15.75" customHeight="1">
      <c r="B717" s="170"/>
      <c r="C717" s="170"/>
      <c r="D717" s="170"/>
      <c r="E717" s="170"/>
      <c r="F717" s="170"/>
      <c r="G717" s="170"/>
      <c r="I717" s="170"/>
      <c r="J717" s="170"/>
      <c r="K717" s="170"/>
      <c r="L717" s="170"/>
      <c r="M717" s="170"/>
      <c r="N717" s="219"/>
      <c r="O717" s="170"/>
      <c r="P717" s="219"/>
      <c r="Q717" s="219"/>
      <c r="R717" s="171"/>
      <c r="S717" s="219"/>
    </row>
    <row r="718" ht="15.75" customHeight="1">
      <c r="B718" s="170"/>
      <c r="C718" s="170"/>
      <c r="D718" s="170"/>
      <c r="E718" s="170"/>
      <c r="F718" s="170"/>
      <c r="G718" s="170"/>
      <c r="I718" s="170"/>
      <c r="J718" s="170"/>
      <c r="K718" s="170"/>
      <c r="L718" s="170"/>
      <c r="M718" s="170"/>
      <c r="N718" s="219"/>
      <c r="O718" s="170"/>
      <c r="P718" s="219"/>
      <c r="Q718" s="219"/>
      <c r="R718" s="171"/>
      <c r="S718" s="219"/>
    </row>
    <row r="719" ht="15.75" customHeight="1">
      <c r="B719" s="170"/>
      <c r="C719" s="170"/>
      <c r="D719" s="170"/>
      <c r="E719" s="170"/>
      <c r="F719" s="170"/>
      <c r="G719" s="170"/>
      <c r="I719" s="170"/>
      <c r="J719" s="170"/>
      <c r="K719" s="170"/>
      <c r="L719" s="170"/>
      <c r="M719" s="170"/>
      <c r="N719" s="219"/>
      <c r="O719" s="170"/>
      <c r="P719" s="219"/>
      <c r="Q719" s="219"/>
      <c r="R719" s="171"/>
      <c r="S719" s="219"/>
    </row>
    <row r="720" ht="15.75" customHeight="1">
      <c r="B720" s="170"/>
      <c r="C720" s="170"/>
      <c r="D720" s="170"/>
      <c r="E720" s="170"/>
      <c r="F720" s="170"/>
      <c r="G720" s="170"/>
      <c r="I720" s="170"/>
      <c r="J720" s="170"/>
      <c r="K720" s="170"/>
      <c r="L720" s="170"/>
      <c r="M720" s="170"/>
      <c r="N720" s="219"/>
      <c r="O720" s="170"/>
      <c r="P720" s="219"/>
      <c r="Q720" s="219"/>
      <c r="R720" s="171"/>
      <c r="S720" s="219"/>
    </row>
    <row r="721" ht="15.75" customHeight="1">
      <c r="B721" s="170"/>
      <c r="C721" s="170"/>
      <c r="D721" s="170"/>
      <c r="E721" s="170"/>
      <c r="F721" s="170"/>
      <c r="G721" s="170"/>
      <c r="I721" s="170"/>
      <c r="J721" s="170"/>
      <c r="K721" s="170"/>
      <c r="L721" s="170"/>
      <c r="M721" s="170"/>
      <c r="N721" s="219"/>
      <c r="O721" s="170"/>
      <c r="P721" s="219"/>
      <c r="Q721" s="219"/>
      <c r="R721" s="171"/>
      <c r="S721" s="219"/>
    </row>
    <row r="722" ht="15.75" customHeight="1">
      <c r="B722" s="170"/>
      <c r="C722" s="170"/>
      <c r="D722" s="170"/>
      <c r="E722" s="170"/>
      <c r="F722" s="170"/>
      <c r="G722" s="170"/>
      <c r="I722" s="170"/>
      <c r="J722" s="170"/>
      <c r="K722" s="170"/>
      <c r="L722" s="170"/>
      <c r="M722" s="170"/>
      <c r="N722" s="219"/>
      <c r="O722" s="170"/>
      <c r="P722" s="219"/>
      <c r="Q722" s="219"/>
      <c r="R722" s="171"/>
      <c r="S722" s="219"/>
    </row>
    <row r="723" ht="15.75" customHeight="1">
      <c r="B723" s="170"/>
      <c r="C723" s="170"/>
      <c r="D723" s="170"/>
      <c r="E723" s="170"/>
      <c r="F723" s="170"/>
      <c r="G723" s="170"/>
      <c r="I723" s="170"/>
      <c r="J723" s="170"/>
      <c r="K723" s="170"/>
      <c r="L723" s="170"/>
      <c r="M723" s="170"/>
      <c r="N723" s="219"/>
      <c r="O723" s="170"/>
      <c r="P723" s="219"/>
      <c r="Q723" s="219"/>
      <c r="R723" s="171"/>
      <c r="S723" s="219"/>
    </row>
    <row r="724" ht="15.75" customHeight="1">
      <c r="B724" s="170"/>
      <c r="C724" s="170"/>
      <c r="D724" s="170"/>
      <c r="E724" s="170"/>
      <c r="F724" s="170"/>
      <c r="G724" s="170"/>
      <c r="I724" s="170"/>
      <c r="J724" s="170"/>
      <c r="K724" s="170"/>
      <c r="L724" s="170"/>
      <c r="M724" s="170"/>
      <c r="N724" s="219"/>
      <c r="O724" s="170"/>
      <c r="P724" s="219"/>
      <c r="Q724" s="219"/>
      <c r="R724" s="171"/>
      <c r="S724" s="219"/>
    </row>
    <row r="725" ht="15.75" customHeight="1">
      <c r="B725" s="170"/>
      <c r="C725" s="170"/>
      <c r="D725" s="170"/>
      <c r="E725" s="170"/>
      <c r="F725" s="170"/>
      <c r="G725" s="170"/>
      <c r="I725" s="170"/>
      <c r="J725" s="170"/>
      <c r="K725" s="170"/>
      <c r="L725" s="170"/>
      <c r="M725" s="170"/>
      <c r="N725" s="219"/>
      <c r="O725" s="170"/>
      <c r="P725" s="219"/>
      <c r="Q725" s="219"/>
      <c r="R725" s="171"/>
      <c r="S725" s="219"/>
    </row>
    <row r="726" ht="15.75" customHeight="1">
      <c r="B726" s="170"/>
      <c r="C726" s="170"/>
      <c r="D726" s="170"/>
      <c r="E726" s="170"/>
      <c r="F726" s="170"/>
      <c r="G726" s="170"/>
      <c r="I726" s="170"/>
      <c r="J726" s="170"/>
      <c r="K726" s="170"/>
      <c r="L726" s="170"/>
      <c r="M726" s="170"/>
      <c r="N726" s="219"/>
      <c r="O726" s="170"/>
      <c r="P726" s="219"/>
      <c r="Q726" s="219"/>
      <c r="R726" s="171"/>
      <c r="S726" s="219"/>
    </row>
    <row r="727" ht="15.75" customHeight="1">
      <c r="B727" s="170"/>
      <c r="C727" s="170"/>
      <c r="D727" s="170"/>
      <c r="E727" s="170"/>
      <c r="F727" s="170"/>
      <c r="G727" s="170"/>
      <c r="I727" s="170"/>
      <c r="J727" s="170"/>
      <c r="K727" s="170"/>
      <c r="L727" s="170"/>
      <c r="M727" s="170"/>
      <c r="N727" s="219"/>
      <c r="O727" s="170"/>
      <c r="P727" s="219"/>
      <c r="Q727" s="219"/>
      <c r="R727" s="171"/>
      <c r="S727" s="219"/>
    </row>
    <row r="728" ht="15.75" customHeight="1">
      <c r="B728" s="170"/>
      <c r="C728" s="170"/>
      <c r="D728" s="170"/>
      <c r="E728" s="170"/>
      <c r="F728" s="170"/>
      <c r="G728" s="170"/>
      <c r="I728" s="170"/>
      <c r="J728" s="170"/>
      <c r="K728" s="170"/>
      <c r="L728" s="170"/>
      <c r="M728" s="170"/>
      <c r="N728" s="219"/>
      <c r="O728" s="170"/>
      <c r="P728" s="219"/>
      <c r="Q728" s="219"/>
      <c r="R728" s="171"/>
      <c r="S728" s="219"/>
    </row>
    <row r="729" ht="15.75" customHeight="1">
      <c r="B729" s="170"/>
      <c r="C729" s="170"/>
      <c r="D729" s="170"/>
      <c r="E729" s="170"/>
      <c r="F729" s="170"/>
      <c r="G729" s="170"/>
      <c r="I729" s="170"/>
      <c r="J729" s="170"/>
      <c r="K729" s="170"/>
      <c r="L729" s="170"/>
      <c r="M729" s="170"/>
      <c r="N729" s="219"/>
      <c r="O729" s="170"/>
      <c r="P729" s="219"/>
      <c r="Q729" s="219"/>
      <c r="R729" s="171"/>
      <c r="S729" s="219"/>
    </row>
    <row r="730" ht="15.75" customHeight="1">
      <c r="B730" s="170"/>
      <c r="C730" s="170"/>
      <c r="D730" s="170"/>
      <c r="E730" s="170"/>
      <c r="F730" s="170"/>
      <c r="G730" s="170"/>
      <c r="I730" s="170"/>
      <c r="J730" s="170"/>
      <c r="K730" s="170"/>
      <c r="L730" s="170"/>
      <c r="M730" s="170"/>
      <c r="N730" s="219"/>
      <c r="O730" s="170"/>
      <c r="P730" s="219"/>
      <c r="Q730" s="219"/>
      <c r="R730" s="171"/>
      <c r="S730" s="219"/>
    </row>
    <row r="731" ht="15.75" customHeight="1">
      <c r="B731" s="170"/>
      <c r="C731" s="170"/>
      <c r="D731" s="170"/>
      <c r="E731" s="170"/>
      <c r="F731" s="170"/>
      <c r="G731" s="170"/>
      <c r="I731" s="170"/>
      <c r="J731" s="170"/>
      <c r="K731" s="170"/>
      <c r="L731" s="170"/>
      <c r="M731" s="170"/>
      <c r="N731" s="219"/>
      <c r="O731" s="170"/>
      <c r="P731" s="219"/>
      <c r="Q731" s="219"/>
      <c r="R731" s="171"/>
      <c r="S731" s="219"/>
    </row>
    <row r="732" ht="15.75" customHeight="1">
      <c r="B732" s="170"/>
      <c r="C732" s="170"/>
      <c r="D732" s="170"/>
      <c r="E732" s="170"/>
      <c r="F732" s="170"/>
      <c r="G732" s="170"/>
      <c r="I732" s="170"/>
      <c r="J732" s="170"/>
      <c r="K732" s="170"/>
      <c r="L732" s="170"/>
      <c r="M732" s="170"/>
      <c r="N732" s="219"/>
      <c r="O732" s="170"/>
      <c r="P732" s="219"/>
      <c r="Q732" s="219"/>
      <c r="R732" s="171"/>
      <c r="S732" s="219"/>
    </row>
    <row r="733" ht="15.75" customHeight="1">
      <c r="B733" s="170"/>
      <c r="C733" s="170"/>
      <c r="D733" s="170"/>
      <c r="E733" s="170"/>
      <c r="F733" s="170"/>
      <c r="G733" s="170"/>
      <c r="I733" s="170"/>
      <c r="J733" s="170"/>
      <c r="K733" s="170"/>
      <c r="L733" s="170"/>
      <c r="M733" s="170"/>
      <c r="N733" s="219"/>
      <c r="O733" s="170"/>
      <c r="P733" s="219"/>
      <c r="Q733" s="219"/>
      <c r="R733" s="171"/>
      <c r="S733" s="219"/>
    </row>
    <row r="734" ht="15.75" customHeight="1">
      <c r="B734" s="170"/>
      <c r="C734" s="170"/>
      <c r="D734" s="170"/>
      <c r="E734" s="170"/>
      <c r="F734" s="170"/>
      <c r="G734" s="170"/>
      <c r="I734" s="170"/>
      <c r="J734" s="170"/>
      <c r="K734" s="170"/>
      <c r="L734" s="170"/>
      <c r="M734" s="170"/>
      <c r="N734" s="219"/>
      <c r="O734" s="170"/>
      <c r="P734" s="219"/>
      <c r="Q734" s="219"/>
      <c r="R734" s="171"/>
      <c r="S734" s="219"/>
    </row>
    <row r="735" ht="15.75" customHeight="1">
      <c r="B735" s="170"/>
      <c r="C735" s="170"/>
      <c r="D735" s="170"/>
      <c r="E735" s="170"/>
      <c r="F735" s="170"/>
      <c r="G735" s="170"/>
      <c r="I735" s="170"/>
      <c r="J735" s="170"/>
      <c r="K735" s="170"/>
      <c r="L735" s="170"/>
      <c r="M735" s="170"/>
      <c r="N735" s="219"/>
      <c r="O735" s="170"/>
      <c r="P735" s="219"/>
      <c r="Q735" s="219"/>
      <c r="R735" s="171"/>
      <c r="S735" s="219"/>
    </row>
    <row r="736" ht="15.75" customHeight="1">
      <c r="B736" s="170"/>
      <c r="C736" s="170"/>
      <c r="D736" s="170"/>
      <c r="E736" s="170"/>
      <c r="F736" s="170"/>
      <c r="G736" s="170"/>
      <c r="I736" s="170"/>
      <c r="J736" s="170"/>
      <c r="K736" s="170"/>
      <c r="L736" s="170"/>
      <c r="M736" s="170"/>
      <c r="N736" s="219"/>
      <c r="O736" s="170"/>
      <c r="P736" s="219"/>
      <c r="Q736" s="219"/>
      <c r="R736" s="171"/>
      <c r="S736" s="219"/>
    </row>
    <row r="737" ht="15.75" customHeight="1">
      <c r="B737" s="170"/>
      <c r="C737" s="170"/>
      <c r="D737" s="170"/>
      <c r="E737" s="170"/>
      <c r="F737" s="170"/>
      <c r="G737" s="170"/>
      <c r="I737" s="170"/>
      <c r="J737" s="170"/>
      <c r="K737" s="170"/>
      <c r="L737" s="170"/>
      <c r="M737" s="170"/>
      <c r="N737" s="219"/>
      <c r="O737" s="170"/>
      <c r="P737" s="219"/>
      <c r="Q737" s="219"/>
      <c r="R737" s="171"/>
      <c r="S737" s="219"/>
    </row>
    <row r="738" ht="15.75" customHeight="1">
      <c r="B738" s="170"/>
      <c r="C738" s="170"/>
      <c r="D738" s="170"/>
      <c r="E738" s="170"/>
      <c r="F738" s="170"/>
      <c r="G738" s="170"/>
      <c r="I738" s="170"/>
      <c r="J738" s="170"/>
      <c r="K738" s="170"/>
      <c r="L738" s="170"/>
      <c r="M738" s="170"/>
      <c r="N738" s="219"/>
      <c r="O738" s="170"/>
      <c r="P738" s="219"/>
      <c r="Q738" s="219"/>
      <c r="R738" s="171"/>
      <c r="S738" s="219"/>
    </row>
    <row r="739" ht="15.75" customHeight="1">
      <c r="B739" s="170"/>
      <c r="C739" s="170"/>
      <c r="D739" s="170"/>
      <c r="E739" s="170"/>
      <c r="F739" s="170"/>
      <c r="G739" s="170"/>
      <c r="I739" s="170"/>
      <c r="J739" s="170"/>
      <c r="K739" s="170"/>
      <c r="L739" s="170"/>
      <c r="M739" s="170"/>
      <c r="N739" s="219"/>
      <c r="O739" s="170"/>
      <c r="P739" s="219"/>
      <c r="Q739" s="219"/>
      <c r="R739" s="171"/>
      <c r="S739" s="219"/>
    </row>
    <row r="740" ht="15.75" customHeight="1">
      <c r="B740" s="170"/>
      <c r="C740" s="170"/>
      <c r="D740" s="170"/>
      <c r="E740" s="170"/>
      <c r="F740" s="170"/>
      <c r="G740" s="170"/>
      <c r="I740" s="170"/>
      <c r="J740" s="170"/>
      <c r="K740" s="170"/>
      <c r="L740" s="170"/>
      <c r="M740" s="170"/>
      <c r="N740" s="219"/>
      <c r="O740" s="170"/>
      <c r="P740" s="219"/>
      <c r="Q740" s="219"/>
      <c r="R740" s="171"/>
      <c r="S740" s="219"/>
    </row>
    <row r="741" ht="15.75" customHeight="1">
      <c r="B741" s="170"/>
      <c r="C741" s="170"/>
      <c r="D741" s="170"/>
      <c r="E741" s="170"/>
      <c r="F741" s="170"/>
      <c r="G741" s="170"/>
      <c r="I741" s="170"/>
      <c r="J741" s="170"/>
      <c r="K741" s="170"/>
      <c r="L741" s="170"/>
      <c r="M741" s="170"/>
      <c r="N741" s="219"/>
      <c r="O741" s="170"/>
      <c r="P741" s="219"/>
      <c r="Q741" s="219"/>
      <c r="R741" s="171"/>
      <c r="S741" s="219"/>
    </row>
    <row r="742" ht="15.75" customHeight="1">
      <c r="B742" s="170"/>
      <c r="C742" s="170"/>
      <c r="D742" s="170"/>
      <c r="E742" s="170"/>
      <c r="F742" s="170"/>
      <c r="G742" s="170"/>
      <c r="I742" s="170"/>
      <c r="J742" s="170"/>
      <c r="K742" s="170"/>
      <c r="L742" s="170"/>
      <c r="M742" s="170"/>
      <c r="N742" s="219"/>
      <c r="O742" s="170"/>
      <c r="P742" s="219"/>
      <c r="Q742" s="219"/>
      <c r="R742" s="171"/>
      <c r="S742" s="219"/>
    </row>
    <row r="743" ht="15.75" customHeight="1">
      <c r="B743" s="170"/>
      <c r="C743" s="170"/>
      <c r="D743" s="170"/>
      <c r="E743" s="170"/>
      <c r="F743" s="170"/>
      <c r="G743" s="170"/>
      <c r="I743" s="170"/>
      <c r="J743" s="170"/>
      <c r="K743" s="170"/>
      <c r="L743" s="170"/>
      <c r="M743" s="170"/>
      <c r="N743" s="219"/>
      <c r="O743" s="170"/>
      <c r="P743" s="219"/>
      <c r="Q743" s="219"/>
      <c r="R743" s="171"/>
      <c r="S743" s="219"/>
    </row>
    <row r="744" ht="15.75" customHeight="1">
      <c r="B744" s="170"/>
      <c r="C744" s="170"/>
      <c r="D744" s="170"/>
      <c r="E744" s="170"/>
      <c r="F744" s="170"/>
      <c r="G744" s="170"/>
      <c r="I744" s="170"/>
      <c r="J744" s="170"/>
      <c r="K744" s="170"/>
      <c r="L744" s="170"/>
      <c r="M744" s="170"/>
      <c r="N744" s="219"/>
      <c r="O744" s="170"/>
      <c r="P744" s="219"/>
      <c r="Q744" s="219"/>
      <c r="R744" s="171"/>
      <c r="S744" s="219"/>
    </row>
    <row r="745" ht="15.75" customHeight="1">
      <c r="B745" s="170"/>
      <c r="C745" s="170"/>
      <c r="D745" s="170"/>
      <c r="E745" s="170"/>
      <c r="F745" s="170"/>
      <c r="G745" s="170"/>
      <c r="I745" s="170"/>
      <c r="J745" s="170"/>
      <c r="K745" s="170"/>
      <c r="L745" s="170"/>
      <c r="M745" s="170"/>
      <c r="N745" s="219"/>
      <c r="O745" s="170"/>
      <c r="P745" s="219"/>
      <c r="Q745" s="219"/>
      <c r="R745" s="171"/>
      <c r="S745" s="219"/>
    </row>
    <row r="746" ht="15.75" customHeight="1">
      <c r="B746" s="170"/>
      <c r="C746" s="170"/>
      <c r="D746" s="170"/>
      <c r="E746" s="170"/>
      <c r="F746" s="170"/>
      <c r="G746" s="170"/>
      <c r="I746" s="170"/>
      <c r="J746" s="170"/>
      <c r="K746" s="170"/>
      <c r="L746" s="170"/>
      <c r="M746" s="170"/>
      <c r="N746" s="219"/>
      <c r="O746" s="170"/>
      <c r="P746" s="219"/>
      <c r="Q746" s="219"/>
      <c r="R746" s="171"/>
      <c r="S746" s="219"/>
    </row>
    <row r="747" ht="15.75" customHeight="1">
      <c r="B747" s="170"/>
      <c r="C747" s="170"/>
      <c r="D747" s="170"/>
      <c r="E747" s="170"/>
      <c r="F747" s="170"/>
      <c r="G747" s="170"/>
      <c r="I747" s="170"/>
      <c r="J747" s="170"/>
      <c r="K747" s="170"/>
      <c r="L747" s="170"/>
      <c r="M747" s="170"/>
      <c r="N747" s="219"/>
      <c r="O747" s="170"/>
      <c r="P747" s="219"/>
      <c r="Q747" s="219"/>
      <c r="R747" s="171"/>
      <c r="S747" s="219"/>
    </row>
    <row r="748" ht="15.75" customHeight="1">
      <c r="B748" s="170"/>
      <c r="C748" s="170"/>
      <c r="D748" s="170"/>
      <c r="E748" s="170"/>
      <c r="F748" s="170"/>
      <c r="G748" s="170"/>
      <c r="I748" s="170"/>
      <c r="J748" s="170"/>
      <c r="K748" s="170"/>
      <c r="L748" s="170"/>
      <c r="M748" s="170"/>
      <c r="N748" s="219"/>
      <c r="O748" s="170"/>
      <c r="P748" s="219"/>
      <c r="Q748" s="219"/>
      <c r="R748" s="171"/>
      <c r="S748" s="219"/>
    </row>
    <row r="749" ht="15.75" customHeight="1">
      <c r="B749" s="170"/>
      <c r="C749" s="170"/>
      <c r="D749" s="170"/>
      <c r="E749" s="170"/>
      <c r="F749" s="170"/>
      <c r="G749" s="170"/>
      <c r="I749" s="170"/>
      <c r="J749" s="170"/>
      <c r="K749" s="170"/>
      <c r="L749" s="170"/>
      <c r="M749" s="170"/>
      <c r="N749" s="219"/>
      <c r="O749" s="170"/>
      <c r="P749" s="219"/>
      <c r="Q749" s="219"/>
      <c r="R749" s="171"/>
      <c r="S749" s="219"/>
    </row>
    <row r="750" ht="15.75" customHeight="1">
      <c r="B750" s="170"/>
      <c r="C750" s="170"/>
      <c r="D750" s="170"/>
      <c r="E750" s="170"/>
      <c r="F750" s="170"/>
      <c r="G750" s="170"/>
      <c r="I750" s="170"/>
      <c r="J750" s="170"/>
      <c r="K750" s="170"/>
      <c r="L750" s="170"/>
      <c r="M750" s="170"/>
      <c r="N750" s="219"/>
      <c r="O750" s="170"/>
      <c r="P750" s="219"/>
      <c r="Q750" s="219"/>
      <c r="R750" s="171"/>
      <c r="S750" s="219"/>
    </row>
    <row r="751" ht="15.75" customHeight="1">
      <c r="B751" s="170"/>
      <c r="C751" s="170"/>
      <c r="D751" s="170"/>
      <c r="E751" s="170"/>
      <c r="F751" s="170"/>
      <c r="G751" s="170"/>
      <c r="I751" s="170"/>
      <c r="J751" s="170"/>
      <c r="K751" s="170"/>
      <c r="L751" s="170"/>
      <c r="M751" s="170"/>
      <c r="N751" s="219"/>
      <c r="O751" s="170"/>
      <c r="P751" s="219"/>
      <c r="Q751" s="219"/>
      <c r="R751" s="171"/>
      <c r="S751" s="219"/>
    </row>
    <row r="752" ht="15.75" customHeight="1">
      <c r="B752" s="170"/>
      <c r="C752" s="170"/>
      <c r="D752" s="170"/>
      <c r="E752" s="170"/>
      <c r="F752" s="170"/>
      <c r="G752" s="170"/>
      <c r="I752" s="170"/>
      <c r="J752" s="170"/>
      <c r="K752" s="170"/>
      <c r="L752" s="170"/>
      <c r="M752" s="170"/>
      <c r="N752" s="219"/>
      <c r="O752" s="170"/>
      <c r="P752" s="219"/>
      <c r="Q752" s="219"/>
      <c r="R752" s="171"/>
      <c r="S752" s="219"/>
    </row>
    <row r="753" ht="15.75" customHeight="1">
      <c r="B753" s="170"/>
      <c r="C753" s="170"/>
      <c r="D753" s="170"/>
      <c r="E753" s="170"/>
      <c r="F753" s="170"/>
      <c r="G753" s="170"/>
      <c r="I753" s="170"/>
      <c r="J753" s="170"/>
      <c r="K753" s="170"/>
      <c r="L753" s="170"/>
      <c r="M753" s="170"/>
      <c r="N753" s="219"/>
      <c r="O753" s="170"/>
      <c r="P753" s="219"/>
      <c r="Q753" s="219"/>
      <c r="R753" s="171"/>
      <c r="S753" s="219"/>
    </row>
    <row r="754" ht="15.75" customHeight="1">
      <c r="B754" s="170"/>
      <c r="C754" s="170"/>
      <c r="D754" s="170"/>
      <c r="E754" s="170"/>
      <c r="F754" s="170"/>
      <c r="G754" s="170"/>
      <c r="I754" s="170"/>
      <c r="J754" s="170"/>
      <c r="K754" s="170"/>
      <c r="L754" s="170"/>
      <c r="M754" s="170"/>
      <c r="N754" s="219"/>
      <c r="O754" s="170"/>
      <c r="P754" s="219"/>
      <c r="Q754" s="219"/>
      <c r="R754" s="171"/>
      <c r="S754" s="219"/>
    </row>
    <row r="755" ht="15.75" customHeight="1">
      <c r="B755" s="170"/>
      <c r="C755" s="170"/>
      <c r="D755" s="170"/>
      <c r="E755" s="170"/>
      <c r="F755" s="170"/>
      <c r="G755" s="170"/>
      <c r="I755" s="170"/>
      <c r="J755" s="170"/>
      <c r="K755" s="170"/>
      <c r="L755" s="170"/>
      <c r="M755" s="170"/>
      <c r="N755" s="219"/>
      <c r="O755" s="170"/>
      <c r="P755" s="219"/>
      <c r="Q755" s="219"/>
      <c r="R755" s="171"/>
      <c r="S755" s="219"/>
    </row>
    <row r="756" ht="15.75" customHeight="1">
      <c r="B756" s="170"/>
      <c r="C756" s="170"/>
      <c r="D756" s="170"/>
      <c r="E756" s="170"/>
      <c r="F756" s="170"/>
      <c r="G756" s="170"/>
      <c r="I756" s="170"/>
      <c r="J756" s="170"/>
      <c r="K756" s="170"/>
      <c r="L756" s="170"/>
      <c r="M756" s="170"/>
      <c r="N756" s="219"/>
      <c r="O756" s="170"/>
      <c r="P756" s="219"/>
      <c r="Q756" s="219"/>
      <c r="R756" s="171"/>
      <c r="S756" s="219"/>
    </row>
    <row r="757" ht="15.75" customHeight="1">
      <c r="B757" s="170"/>
      <c r="C757" s="170"/>
      <c r="D757" s="170"/>
      <c r="E757" s="170"/>
      <c r="F757" s="170"/>
      <c r="G757" s="170"/>
      <c r="I757" s="170"/>
      <c r="J757" s="170"/>
      <c r="K757" s="170"/>
      <c r="L757" s="170"/>
      <c r="M757" s="170"/>
      <c r="N757" s="219"/>
      <c r="O757" s="170"/>
      <c r="P757" s="219"/>
      <c r="Q757" s="219"/>
      <c r="R757" s="171"/>
      <c r="S757" s="219"/>
    </row>
    <row r="758" ht="15.75" customHeight="1">
      <c r="B758" s="170"/>
      <c r="C758" s="170"/>
      <c r="D758" s="170"/>
      <c r="E758" s="170"/>
      <c r="F758" s="170"/>
      <c r="G758" s="170"/>
      <c r="I758" s="170"/>
      <c r="J758" s="170"/>
      <c r="K758" s="170"/>
      <c r="L758" s="170"/>
      <c r="M758" s="170"/>
      <c r="N758" s="219"/>
      <c r="O758" s="170"/>
      <c r="P758" s="219"/>
      <c r="Q758" s="219"/>
      <c r="R758" s="171"/>
      <c r="S758" s="219"/>
    </row>
    <row r="759" ht="15.75" customHeight="1">
      <c r="B759" s="170"/>
      <c r="C759" s="170"/>
      <c r="D759" s="170"/>
      <c r="E759" s="170"/>
      <c r="F759" s="170"/>
      <c r="G759" s="170"/>
      <c r="I759" s="170"/>
      <c r="J759" s="170"/>
      <c r="K759" s="170"/>
      <c r="L759" s="170"/>
      <c r="M759" s="170"/>
      <c r="N759" s="219"/>
      <c r="O759" s="170"/>
      <c r="P759" s="219"/>
      <c r="Q759" s="219"/>
      <c r="R759" s="171"/>
      <c r="S759" s="219"/>
    </row>
    <row r="760" ht="15.75" customHeight="1">
      <c r="B760" s="170"/>
      <c r="C760" s="170"/>
      <c r="D760" s="170"/>
      <c r="E760" s="170"/>
      <c r="F760" s="170"/>
      <c r="G760" s="170"/>
      <c r="I760" s="170"/>
      <c r="J760" s="170"/>
      <c r="K760" s="170"/>
      <c r="L760" s="170"/>
      <c r="M760" s="170"/>
      <c r="N760" s="219"/>
      <c r="O760" s="170"/>
      <c r="P760" s="219"/>
      <c r="Q760" s="219"/>
      <c r="R760" s="171"/>
      <c r="S760" s="219"/>
    </row>
    <row r="761" ht="15.75" customHeight="1">
      <c r="B761" s="170"/>
      <c r="C761" s="170"/>
      <c r="D761" s="170"/>
      <c r="E761" s="170"/>
      <c r="F761" s="170"/>
      <c r="G761" s="170"/>
      <c r="I761" s="170"/>
      <c r="J761" s="170"/>
      <c r="K761" s="170"/>
      <c r="L761" s="170"/>
      <c r="M761" s="170"/>
      <c r="N761" s="219"/>
      <c r="O761" s="170"/>
      <c r="P761" s="219"/>
      <c r="Q761" s="219"/>
      <c r="R761" s="171"/>
      <c r="S761" s="219"/>
    </row>
    <row r="762" ht="15.75" customHeight="1">
      <c r="B762" s="170"/>
      <c r="C762" s="170"/>
      <c r="D762" s="170"/>
      <c r="E762" s="170"/>
      <c r="F762" s="170"/>
      <c r="G762" s="170"/>
      <c r="I762" s="170"/>
      <c r="J762" s="170"/>
      <c r="K762" s="170"/>
      <c r="L762" s="170"/>
      <c r="M762" s="170"/>
      <c r="N762" s="219"/>
      <c r="O762" s="170"/>
      <c r="P762" s="219"/>
      <c r="Q762" s="219"/>
      <c r="R762" s="171"/>
      <c r="S762" s="219"/>
    </row>
    <row r="763" ht="15.75" customHeight="1">
      <c r="B763" s="170"/>
      <c r="C763" s="170"/>
      <c r="D763" s="170"/>
      <c r="E763" s="170"/>
      <c r="F763" s="170"/>
      <c r="G763" s="170"/>
      <c r="I763" s="170"/>
      <c r="J763" s="170"/>
      <c r="K763" s="170"/>
      <c r="L763" s="170"/>
      <c r="M763" s="170"/>
      <c r="N763" s="219"/>
      <c r="O763" s="170"/>
      <c r="P763" s="219"/>
      <c r="Q763" s="219"/>
      <c r="R763" s="171"/>
      <c r="S763" s="219"/>
    </row>
    <row r="764" ht="15.75" customHeight="1">
      <c r="B764" s="170"/>
      <c r="C764" s="170"/>
      <c r="D764" s="170"/>
      <c r="E764" s="170"/>
      <c r="F764" s="170"/>
      <c r="G764" s="170"/>
      <c r="I764" s="170"/>
      <c r="J764" s="170"/>
      <c r="K764" s="170"/>
      <c r="L764" s="170"/>
      <c r="M764" s="170"/>
      <c r="N764" s="219"/>
      <c r="O764" s="170"/>
      <c r="P764" s="219"/>
      <c r="Q764" s="219"/>
      <c r="R764" s="171"/>
      <c r="S764" s="219"/>
    </row>
    <row r="765" ht="15.75" customHeight="1">
      <c r="B765" s="170"/>
      <c r="C765" s="170"/>
      <c r="D765" s="170"/>
      <c r="E765" s="170"/>
      <c r="F765" s="170"/>
      <c r="G765" s="170"/>
      <c r="I765" s="170"/>
      <c r="J765" s="170"/>
      <c r="K765" s="170"/>
      <c r="L765" s="170"/>
      <c r="M765" s="170"/>
      <c r="N765" s="219"/>
      <c r="O765" s="170"/>
      <c r="P765" s="219"/>
      <c r="Q765" s="219"/>
      <c r="R765" s="171"/>
      <c r="S765" s="219"/>
    </row>
    <row r="766" ht="15.75" customHeight="1">
      <c r="B766" s="170"/>
      <c r="C766" s="170"/>
      <c r="D766" s="170"/>
      <c r="E766" s="170"/>
      <c r="F766" s="170"/>
      <c r="G766" s="170"/>
      <c r="I766" s="170"/>
      <c r="J766" s="170"/>
      <c r="K766" s="170"/>
      <c r="L766" s="170"/>
      <c r="M766" s="170"/>
      <c r="N766" s="219"/>
      <c r="O766" s="170"/>
      <c r="P766" s="219"/>
      <c r="Q766" s="219"/>
      <c r="R766" s="171"/>
      <c r="S766" s="219"/>
    </row>
    <row r="767" ht="15.75" customHeight="1">
      <c r="B767" s="170"/>
      <c r="C767" s="170"/>
      <c r="D767" s="170"/>
      <c r="E767" s="170"/>
      <c r="F767" s="170"/>
      <c r="G767" s="170"/>
      <c r="I767" s="170"/>
      <c r="J767" s="170"/>
      <c r="K767" s="170"/>
      <c r="L767" s="170"/>
      <c r="M767" s="170"/>
      <c r="N767" s="219"/>
      <c r="O767" s="170"/>
      <c r="P767" s="219"/>
      <c r="Q767" s="219"/>
      <c r="R767" s="171"/>
      <c r="S767" s="219"/>
    </row>
    <row r="768" ht="15.75" customHeight="1">
      <c r="B768" s="170"/>
      <c r="C768" s="170"/>
      <c r="D768" s="170"/>
      <c r="E768" s="170"/>
      <c r="F768" s="170"/>
      <c r="G768" s="170"/>
      <c r="I768" s="170"/>
      <c r="J768" s="170"/>
      <c r="K768" s="170"/>
      <c r="L768" s="170"/>
      <c r="M768" s="170"/>
      <c r="N768" s="219"/>
      <c r="O768" s="170"/>
      <c r="P768" s="219"/>
      <c r="Q768" s="219"/>
      <c r="R768" s="171"/>
      <c r="S768" s="219"/>
    </row>
    <row r="769" ht="15.75" customHeight="1">
      <c r="B769" s="170"/>
      <c r="C769" s="170"/>
      <c r="D769" s="170"/>
      <c r="E769" s="170"/>
      <c r="F769" s="170"/>
      <c r="G769" s="170"/>
      <c r="I769" s="170"/>
      <c r="J769" s="170"/>
      <c r="K769" s="170"/>
      <c r="L769" s="170"/>
      <c r="M769" s="170"/>
      <c r="N769" s="219"/>
      <c r="O769" s="170"/>
      <c r="P769" s="219"/>
      <c r="Q769" s="219"/>
      <c r="R769" s="171"/>
      <c r="S769" s="219"/>
    </row>
    <row r="770" ht="15.75" customHeight="1">
      <c r="B770" s="170"/>
      <c r="C770" s="170"/>
      <c r="D770" s="170"/>
      <c r="E770" s="170"/>
      <c r="F770" s="170"/>
      <c r="G770" s="170"/>
      <c r="I770" s="170"/>
      <c r="J770" s="170"/>
      <c r="K770" s="170"/>
      <c r="L770" s="170"/>
      <c r="M770" s="170"/>
      <c r="N770" s="219"/>
      <c r="O770" s="170"/>
      <c r="P770" s="219"/>
      <c r="Q770" s="219"/>
      <c r="R770" s="171"/>
      <c r="S770" s="219"/>
    </row>
    <row r="771" ht="15.75" customHeight="1">
      <c r="B771" s="170"/>
      <c r="C771" s="170"/>
      <c r="D771" s="170"/>
      <c r="E771" s="170"/>
      <c r="F771" s="170"/>
      <c r="G771" s="170"/>
      <c r="I771" s="170"/>
      <c r="J771" s="170"/>
      <c r="K771" s="170"/>
      <c r="L771" s="170"/>
      <c r="M771" s="170"/>
      <c r="N771" s="219"/>
      <c r="O771" s="170"/>
      <c r="P771" s="219"/>
      <c r="Q771" s="219"/>
      <c r="R771" s="171"/>
      <c r="S771" s="219"/>
    </row>
    <row r="772" ht="15.75" customHeight="1">
      <c r="B772" s="170"/>
      <c r="C772" s="170"/>
      <c r="D772" s="170"/>
      <c r="E772" s="170"/>
      <c r="F772" s="170"/>
      <c r="G772" s="170"/>
      <c r="I772" s="170"/>
      <c r="J772" s="170"/>
      <c r="K772" s="170"/>
      <c r="L772" s="170"/>
      <c r="M772" s="170"/>
      <c r="N772" s="219"/>
      <c r="O772" s="170"/>
      <c r="P772" s="219"/>
      <c r="Q772" s="219"/>
      <c r="R772" s="171"/>
      <c r="S772" s="219"/>
    </row>
    <row r="773" ht="15.75" customHeight="1">
      <c r="B773" s="170"/>
      <c r="C773" s="170"/>
      <c r="D773" s="170"/>
      <c r="E773" s="170"/>
      <c r="F773" s="170"/>
      <c r="G773" s="170"/>
      <c r="I773" s="170"/>
      <c r="J773" s="170"/>
      <c r="K773" s="170"/>
      <c r="L773" s="170"/>
      <c r="M773" s="170"/>
      <c r="N773" s="219"/>
      <c r="O773" s="170"/>
      <c r="P773" s="219"/>
      <c r="Q773" s="219"/>
      <c r="R773" s="171"/>
      <c r="S773" s="219"/>
    </row>
    <row r="774" ht="15.75" customHeight="1">
      <c r="B774" s="170"/>
      <c r="C774" s="170"/>
      <c r="D774" s="170"/>
      <c r="E774" s="170"/>
      <c r="F774" s="170"/>
      <c r="G774" s="170"/>
      <c r="I774" s="170"/>
      <c r="J774" s="170"/>
      <c r="K774" s="170"/>
      <c r="L774" s="170"/>
      <c r="M774" s="170"/>
      <c r="N774" s="219"/>
      <c r="O774" s="170"/>
      <c r="P774" s="219"/>
      <c r="Q774" s="219"/>
      <c r="R774" s="171"/>
      <c r="S774" s="219"/>
    </row>
    <row r="775" ht="15.75" customHeight="1">
      <c r="B775" s="170"/>
      <c r="C775" s="170"/>
      <c r="D775" s="170"/>
      <c r="E775" s="170"/>
      <c r="F775" s="170"/>
      <c r="G775" s="170"/>
      <c r="I775" s="170"/>
      <c r="J775" s="170"/>
      <c r="K775" s="170"/>
      <c r="L775" s="170"/>
      <c r="M775" s="170"/>
      <c r="N775" s="219"/>
      <c r="O775" s="170"/>
      <c r="P775" s="219"/>
      <c r="Q775" s="219"/>
      <c r="R775" s="171"/>
      <c r="S775" s="219"/>
    </row>
    <row r="776" ht="15.75" customHeight="1">
      <c r="B776" s="170"/>
      <c r="C776" s="170"/>
      <c r="D776" s="170"/>
      <c r="E776" s="170"/>
      <c r="F776" s="170"/>
      <c r="G776" s="170"/>
      <c r="I776" s="170"/>
      <c r="J776" s="170"/>
      <c r="K776" s="170"/>
      <c r="L776" s="170"/>
      <c r="M776" s="170"/>
      <c r="N776" s="219"/>
      <c r="O776" s="170"/>
      <c r="P776" s="219"/>
      <c r="Q776" s="219"/>
      <c r="R776" s="171"/>
      <c r="S776" s="219"/>
    </row>
    <row r="777" ht="15.75" customHeight="1">
      <c r="B777" s="170"/>
      <c r="C777" s="170"/>
      <c r="D777" s="170"/>
      <c r="E777" s="170"/>
      <c r="F777" s="170"/>
      <c r="G777" s="170"/>
      <c r="I777" s="170"/>
      <c r="J777" s="170"/>
      <c r="K777" s="170"/>
      <c r="L777" s="170"/>
      <c r="M777" s="170"/>
      <c r="N777" s="219"/>
      <c r="O777" s="170"/>
      <c r="P777" s="219"/>
      <c r="Q777" s="219"/>
      <c r="R777" s="171"/>
      <c r="S777" s="219"/>
    </row>
    <row r="778" ht="15.75" customHeight="1">
      <c r="B778" s="170"/>
      <c r="C778" s="170"/>
      <c r="D778" s="170"/>
      <c r="E778" s="170"/>
      <c r="F778" s="170"/>
      <c r="G778" s="170"/>
      <c r="I778" s="170"/>
      <c r="J778" s="170"/>
      <c r="K778" s="170"/>
      <c r="L778" s="170"/>
      <c r="M778" s="170"/>
      <c r="N778" s="219"/>
      <c r="O778" s="170"/>
      <c r="P778" s="219"/>
      <c r="Q778" s="219"/>
      <c r="R778" s="171"/>
      <c r="S778" s="219"/>
    </row>
    <row r="779" ht="15.75" customHeight="1">
      <c r="B779" s="170"/>
      <c r="C779" s="170"/>
      <c r="D779" s="170"/>
      <c r="E779" s="170"/>
      <c r="F779" s="170"/>
      <c r="G779" s="170"/>
      <c r="I779" s="170"/>
      <c r="J779" s="170"/>
      <c r="K779" s="170"/>
      <c r="L779" s="170"/>
      <c r="M779" s="170"/>
      <c r="N779" s="219"/>
      <c r="O779" s="170"/>
      <c r="P779" s="219"/>
      <c r="Q779" s="219"/>
      <c r="R779" s="171"/>
      <c r="S779" s="219"/>
    </row>
    <row r="780" ht="15.75" customHeight="1">
      <c r="B780" s="170"/>
      <c r="C780" s="170"/>
      <c r="D780" s="170"/>
      <c r="E780" s="170"/>
      <c r="F780" s="170"/>
      <c r="G780" s="170"/>
      <c r="I780" s="170"/>
      <c r="J780" s="170"/>
      <c r="K780" s="170"/>
      <c r="L780" s="170"/>
      <c r="M780" s="170"/>
      <c r="N780" s="219"/>
      <c r="O780" s="170"/>
      <c r="P780" s="219"/>
      <c r="Q780" s="219"/>
      <c r="R780" s="171"/>
      <c r="S780" s="219"/>
    </row>
    <row r="781" ht="15.75" customHeight="1">
      <c r="B781" s="170"/>
      <c r="C781" s="170"/>
      <c r="D781" s="170"/>
      <c r="E781" s="170"/>
      <c r="F781" s="170"/>
      <c r="G781" s="170"/>
      <c r="I781" s="170"/>
      <c r="J781" s="170"/>
      <c r="K781" s="170"/>
      <c r="L781" s="170"/>
      <c r="M781" s="170"/>
      <c r="N781" s="219"/>
      <c r="O781" s="170"/>
      <c r="P781" s="219"/>
      <c r="Q781" s="219"/>
      <c r="R781" s="171"/>
      <c r="S781" s="219"/>
    </row>
    <row r="782" ht="15.75" customHeight="1">
      <c r="B782" s="170"/>
      <c r="C782" s="170"/>
      <c r="D782" s="170"/>
      <c r="E782" s="170"/>
      <c r="F782" s="170"/>
      <c r="G782" s="170"/>
      <c r="I782" s="170"/>
      <c r="J782" s="170"/>
      <c r="K782" s="170"/>
      <c r="L782" s="170"/>
      <c r="M782" s="170"/>
      <c r="N782" s="219"/>
      <c r="O782" s="170"/>
      <c r="P782" s="219"/>
      <c r="Q782" s="219"/>
      <c r="R782" s="171"/>
      <c r="S782" s="219"/>
    </row>
    <row r="783" ht="15.75" customHeight="1">
      <c r="B783" s="170"/>
      <c r="C783" s="170"/>
      <c r="D783" s="170"/>
      <c r="E783" s="170"/>
      <c r="F783" s="170"/>
      <c r="G783" s="170"/>
      <c r="I783" s="170"/>
      <c r="J783" s="170"/>
      <c r="K783" s="170"/>
      <c r="L783" s="170"/>
      <c r="M783" s="170"/>
      <c r="N783" s="219"/>
      <c r="O783" s="170"/>
      <c r="P783" s="219"/>
      <c r="Q783" s="219"/>
      <c r="R783" s="171"/>
      <c r="S783" s="219"/>
    </row>
    <row r="784" ht="15.75" customHeight="1">
      <c r="B784" s="170"/>
      <c r="C784" s="170"/>
      <c r="D784" s="170"/>
      <c r="E784" s="170"/>
      <c r="F784" s="170"/>
      <c r="G784" s="170"/>
      <c r="I784" s="170"/>
      <c r="J784" s="170"/>
      <c r="K784" s="170"/>
      <c r="L784" s="170"/>
      <c r="M784" s="170"/>
      <c r="N784" s="219"/>
      <c r="O784" s="170"/>
      <c r="P784" s="219"/>
      <c r="Q784" s="219"/>
      <c r="R784" s="171"/>
      <c r="S784" s="219"/>
    </row>
    <row r="785" ht="15.75" customHeight="1">
      <c r="B785" s="170"/>
      <c r="C785" s="170"/>
      <c r="D785" s="170"/>
      <c r="E785" s="170"/>
      <c r="F785" s="170"/>
      <c r="G785" s="170"/>
      <c r="I785" s="170"/>
      <c r="J785" s="170"/>
      <c r="K785" s="170"/>
      <c r="L785" s="170"/>
      <c r="M785" s="170"/>
      <c r="N785" s="219"/>
      <c r="O785" s="170"/>
      <c r="P785" s="219"/>
      <c r="Q785" s="219"/>
      <c r="R785" s="171"/>
      <c r="S785" s="219"/>
    </row>
    <row r="786" ht="15.75" customHeight="1">
      <c r="B786" s="170"/>
      <c r="C786" s="170"/>
      <c r="D786" s="170"/>
      <c r="E786" s="170"/>
      <c r="F786" s="170"/>
      <c r="G786" s="170"/>
      <c r="I786" s="170"/>
      <c r="J786" s="170"/>
      <c r="K786" s="170"/>
      <c r="L786" s="170"/>
      <c r="M786" s="170"/>
      <c r="N786" s="219"/>
      <c r="O786" s="170"/>
      <c r="P786" s="219"/>
      <c r="Q786" s="219"/>
      <c r="R786" s="171"/>
      <c r="S786" s="219"/>
    </row>
    <row r="787" ht="15.75" customHeight="1">
      <c r="B787" s="170"/>
      <c r="C787" s="170"/>
      <c r="D787" s="170"/>
      <c r="E787" s="170"/>
      <c r="F787" s="170"/>
      <c r="G787" s="170"/>
      <c r="I787" s="170"/>
      <c r="J787" s="170"/>
      <c r="K787" s="170"/>
      <c r="L787" s="170"/>
      <c r="M787" s="170"/>
      <c r="N787" s="219"/>
      <c r="O787" s="170"/>
      <c r="P787" s="219"/>
      <c r="Q787" s="219"/>
      <c r="R787" s="171"/>
      <c r="S787" s="219"/>
    </row>
    <row r="788" ht="15.75" customHeight="1">
      <c r="B788" s="170"/>
      <c r="C788" s="170"/>
      <c r="D788" s="170"/>
      <c r="E788" s="170"/>
      <c r="F788" s="170"/>
      <c r="G788" s="170"/>
      <c r="I788" s="170"/>
      <c r="J788" s="170"/>
      <c r="K788" s="170"/>
      <c r="L788" s="170"/>
      <c r="M788" s="170"/>
      <c r="N788" s="219"/>
      <c r="O788" s="170"/>
      <c r="P788" s="219"/>
      <c r="Q788" s="219"/>
      <c r="R788" s="171"/>
      <c r="S788" s="219"/>
    </row>
    <row r="789" ht="15.75" customHeight="1">
      <c r="B789" s="170"/>
      <c r="C789" s="170"/>
      <c r="D789" s="170"/>
      <c r="E789" s="170"/>
      <c r="F789" s="170"/>
      <c r="G789" s="170"/>
      <c r="I789" s="170"/>
      <c r="J789" s="170"/>
      <c r="K789" s="170"/>
      <c r="L789" s="170"/>
      <c r="M789" s="170"/>
      <c r="N789" s="219"/>
      <c r="O789" s="170"/>
      <c r="P789" s="219"/>
      <c r="Q789" s="219"/>
      <c r="R789" s="171"/>
      <c r="S789" s="219"/>
    </row>
    <row r="790" ht="15.75" customHeight="1">
      <c r="B790" s="170"/>
      <c r="C790" s="170"/>
      <c r="D790" s="170"/>
      <c r="E790" s="170"/>
      <c r="F790" s="170"/>
      <c r="G790" s="170"/>
      <c r="I790" s="170"/>
      <c r="J790" s="170"/>
      <c r="K790" s="170"/>
      <c r="L790" s="170"/>
      <c r="M790" s="170"/>
      <c r="N790" s="219"/>
      <c r="O790" s="170"/>
      <c r="P790" s="219"/>
      <c r="Q790" s="219"/>
      <c r="R790" s="171"/>
      <c r="S790" s="219"/>
    </row>
    <row r="791" ht="15.75" customHeight="1">
      <c r="B791" s="170"/>
      <c r="C791" s="170"/>
      <c r="D791" s="170"/>
      <c r="E791" s="170"/>
      <c r="F791" s="170"/>
      <c r="G791" s="170"/>
      <c r="I791" s="170"/>
      <c r="J791" s="170"/>
      <c r="K791" s="170"/>
      <c r="L791" s="170"/>
      <c r="M791" s="170"/>
      <c r="N791" s="219"/>
      <c r="O791" s="170"/>
      <c r="P791" s="219"/>
      <c r="Q791" s="219"/>
      <c r="R791" s="171"/>
      <c r="S791" s="219"/>
    </row>
    <row r="792" ht="15.75" customHeight="1">
      <c r="B792" s="170"/>
      <c r="C792" s="170"/>
      <c r="D792" s="170"/>
      <c r="E792" s="170"/>
      <c r="F792" s="170"/>
      <c r="G792" s="170"/>
      <c r="I792" s="170"/>
      <c r="J792" s="170"/>
      <c r="K792" s="170"/>
      <c r="L792" s="170"/>
      <c r="M792" s="170"/>
      <c r="N792" s="219"/>
      <c r="O792" s="170"/>
      <c r="P792" s="219"/>
      <c r="Q792" s="219"/>
      <c r="R792" s="171"/>
      <c r="S792" s="219"/>
    </row>
    <row r="793" ht="15.75" customHeight="1">
      <c r="B793" s="170"/>
      <c r="C793" s="170"/>
      <c r="D793" s="170"/>
      <c r="E793" s="170"/>
      <c r="F793" s="170"/>
      <c r="G793" s="170"/>
      <c r="I793" s="170"/>
      <c r="J793" s="170"/>
      <c r="K793" s="170"/>
      <c r="L793" s="170"/>
      <c r="M793" s="170"/>
      <c r="N793" s="219"/>
      <c r="O793" s="170"/>
      <c r="P793" s="219"/>
      <c r="Q793" s="219"/>
      <c r="R793" s="171"/>
      <c r="S793" s="219"/>
    </row>
    <row r="794" ht="15.75" customHeight="1">
      <c r="B794" s="170"/>
      <c r="C794" s="170"/>
      <c r="D794" s="170"/>
      <c r="E794" s="170"/>
      <c r="F794" s="170"/>
      <c r="G794" s="170"/>
      <c r="I794" s="170"/>
      <c r="J794" s="170"/>
      <c r="K794" s="170"/>
      <c r="L794" s="170"/>
      <c r="M794" s="170"/>
      <c r="N794" s="219"/>
      <c r="O794" s="170"/>
      <c r="P794" s="219"/>
      <c r="Q794" s="219"/>
      <c r="R794" s="171"/>
      <c r="S794" s="219"/>
    </row>
    <row r="795" ht="15.75" customHeight="1">
      <c r="B795" s="170"/>
      <c r="C795" s="170"/>
      <c r="D795" s="170"/>
      <c r="E795" s="170"/>
      <c r="F795" s="170"/>
      <c r="G795" s="170"/>
      <c r="I795" s="170"/>
      <c r="J795" s="170"/>
      <c r="K795" s="170"/>
      <c r="L795" s="170"/>
      <c r="M795" s="170"/>
      <c r="N795" s="219"/>
      <c r="O795" s="170"/>
      <c r="P795" s="219"/>
      <c r="Q795" s="219"/>
      <c r="R795" s="171"/>
      <c r="S795" s="219"/>
    </row>
    <row r="796" ht="15.75" customHeight="1">
      <c r="B796" s="170"/>
      <c r="C796" s="170"/>
      <c r="D796" s="170"/>
      <c r="E796" s="170"/>
      <c r="F796" s="170"/>
      <c r="G796" s="170"/>
      <c r="I796" s="170"/>
      <c r="J796" s="170"/>
      <c r="K796" s="170"/>
      <c r="L796" s="170"/>
      <c r="M796" s="170"/>
      <c r="N796" s="219"/>
      <c r="O796" s="170"/>
      <c r="P796" s="219"/>
      <c r="Q796" s="219"/>
      <c r="R796" s="171"/>
      <c r="S796" s="219"/>
    </row>
    <row r="797" ht="15.75" customHeight="1">
      <c r="B797" s="170"/>
      <c r="C797" s="170"/>
      <c r="D797" s="170"/>
      <c r="E797" s="170"/>
      <c r="F797" s="170"/>
      <c r="G797" s="170"/>
      <c r="I797" s="170"/>
      <c r="J797" s="170"/>
      <c r="K797" s="170"/>
      <c r="L797" s="170"/>
      <c r="M797" s="170"/>
      <c r="N797" s="219"/>
      <c r="O797" s="170"/>
      <c r="P797" s="219"/>
      <c r="Q797" s="219"/>
      <c r="R797" s="171"/>
      <c r="S797" s="219"/>
    </row>
    <row r="798" ht="15.75" customHeight="1">
      <c r="B798" s="170"/>
      <c r="C798" s="170"/>
      <c r="D798" s="170"/>
      <c r="E798" s="170"/>
      <c r="F798" s="170"/>
      <c r="G798" s="170"/>
      <c r="I798" s="170"/>
      <c r="J798" s="170"/>
      <c r="K798" s="170"/>
      <c r="L798" s="170"/>
      <c r="M798" s="170"/>
      <c r="N798" s="219"/>
      <c r="O798" s="170"/>
      <c r="P798" s="219"/>
      <c r="Q798" s="219"/>
      <c r="R798" s="171"/>
      <c r="S798" s="219"/>
    </row>
    <row r="799" ht="15.75" customHeight="1">
      <c r="B799" s="170"/>
      <c r="C799" s="170"/>
      <c r="D799" s="170"/>
      <c r="E799" s="170"/>
      <c r="F799" s="170"/>
      <c r="G799" s="170"/>
      <c r="I799" s="170"/>
      <c r="J799" s="170"/>
      <c r="K799" s="170"/>
      <c r="L799" s="170"/>
      <c r="M799" s="170"/>
      <c r="N799" s="219"/>
      <c r="O799" s="170"/>
      <c r="P799" s="219"/>
      <c r="Q799" s="219"/>
      <c r="R799" s="171"/>
      <c r="S799" s="219"/>
    </row>
    <row r="800" ht="15.75" customHeight="1">
      <c r="B800" s="170"/>
      <c r="C800" s="170"/>
      <c r="D800" s="170"/>
      <c r="E800" s="170"/>
      <c r="F800" s="170"/>
      <c r="G800" s="170"/>
      <c r="I800" s="170"/>
      <c r="J800" s="170"/>
      <c r="K800" s="170"/>
      <c r="L800" s="170"/>
      <c r="M800" s="170"/>
      <c r="N800" s="219"/>
      <c r="O800" s="170"/>
      <c r="P800" s="219"/>
      <c r="Q800" s="219"/>
      <c r="R800" s="171"/>
      <c r="S800" s="219"/>
    </row>
    <row r="801" ht="15.75" customHeight="1">
      <c r="B801" s="170"/>
      <c r="C801" s="170"/>
      <c r="D801" s="170"/>
      <c r="E801" s="170"/>
      <c r="F801" s="170"/>
      <c r="G801" s="170"/>
      <c r="I801" s="170"/>
      <c r="J801" s="170"/>
      <c r="K801" s="170"/>
      <c r="L801" s="170"/>
      <c r="M801" s="170"/>
      <c r="N801" s="219"/>
      <c r="O801" s="170"/>
      <c r="P801" s="219"/>
      <c r="Q801" s="219"/>
      <c r="R801" s="171"/>
      <c r="S801" s="219"/>
    </row>
    <row r="802" ht="15.75" customHeight="1">
      <c r="B802" s="170"/>
      <c r="C802" s="170"/>
      <c r="D802" s="170"/>
      <c r="E802" s="170"/>
      <c r="F802" s="170"/>
      <c r="G802" s="170"/>
      <c r="I802" s="170"/>
      <c r="J802" s="170"/>
      <c r="K802" s="170"/>
      <c r="L802" s="170"/>
      <c r="M802" s="170"/>
      <c r="N802" s="219"/>
      <c r="O802" s="170"/>
      <c r="P802" s="219"/>
      <c r="Q802" s="219"/>
      <c r="R802" s="171"/>
      <c r="S802" s="219"/>
    </row>
    <row r="803" ht="15.75" customHeight="1">
      <c r="B803" s="170"/>
      <c r="C803" s="170"/>
      <c r="D803" s="170"/>
      <c r="E803" s="170"/>
      <c r="F803" s="170"/>
      <c r="G803" s="170"/>
      <c r="I803" s="170"/>
      <c r="J803" s="170"/>
      <c r="K803" s="170"/>
      <c r="L803" s="170"/>
      <c r="M803" s="170"/>
      <c r="N803" s="219"/>
      <c r="O803" s="170"/>
      <c r="P803" s="219"/>
      <c r="Q803" s="219"/>
      <c r="R803" s="171"/>
      <c r="S803" s="219"/>
    </row>
    <row r="804" ht="15.75" customHeight="1">
      <c r="B804" s="170"/>
      <c r="C804" s="170"/>
      <c r="D804" s="170"/>
      <c r="E804" s="170"/>
      <c r="F804" s="170"/>
      <c r="G804" s="170"/>
      <c r="I804" s="170"/>
      <c r="J804" s="170"/>
      <c r="K804" s="170"/>
      <c r="L804" s="170"/>
      <c r="M804" s="170"/>
      <c r="N804" s="219"/>
      <c r="O804" s="170"/>
      <c r="P804" s="219"/>
      <c r="Q804" s="219"/>
      <c r="R804" s="171"/>
      <c r="S804" s="219"/>
    </row>
    <row r="805" ht="15.75" customHeight="1">
      <c r="B805" s="170"/>
      <c r="C805" s="170"/>
      <c r="D805" s="170"/>
      <c r="E805" s="170"/>
      <c r="F805" s="170"/>
      <c r="G805" s="170"/>
      <c r="I805" s="170"/>
      <c r="J805" s="170"/>
      <c r="K805" s="170"/>
      <c r="L805" s="170"/>
      <c r="M805" s="170"/>
      <c r="N805" s="219"/>
      <c r="O805" s="170"/>
      <c r="P805" s="219"/>
      <c r="Q805" s="219"/>
      <c r="R805" s="171"/>
      <c r="S805" s="219"/>
    </row>
    <row r="806" ht="15.75" customHeight="1">
      <c r="B806" s="170"/>
      <c r="C806" s="170"/>
      <c r="D806" s="170"/>
      <c r="E806" s="170"/>
      <c r="F806" s="170"/>
      <c r="G806" s="170"/>
      <c r="I806" s="170"/>
      <c r="J806" s="170"/>
      <c r="K806" s="170"/>
      <c r="L806" s="170"/>
      <c r="M806" s="170"/>
      <c r="N806" s="219"/>
      <c r="O806" s="170"/>
      <c r="P806" s="219"/>
      <c r="Q806" s="219"/>
      <c r="R806" s="171"/>
      <c r="S806" s="219"/>
    </row>
    <row r="807" ht="15.75" customHeight="1">
      <c r="B807" s="170"/>
      <c r="C807" s="170"/>
      <c r="D807" s="170"/>
      <c r="E807" s="170"/>
      <c r="F807" s="170"/>
      <c r="G807" s="170"/>
      <c r="I807" s="170"/>
      <c r="J807" s="170"/>
      <c r="K807" s="170"/>
      <c r="L807" s="170"/>
      <c r="M807" s="170"/>
      <c r="N807" s="219"/>
      <c r="O807" s="170"/>
      <c r="P807" s="219"/>
      <c r="Q807" s="219"/>
      <c r="R807" s="171"/>
      <c r="S807" s="219"/>
    </row>
    <row r="808" ht="15.75" customHeight="1">
      <c r="B808" s="170"/>
      <c r="C808" s="170"/>
      <c r="D808" s="170"/>
      <c r="E808" s="170"/>
      <c r="F808" s="170"/>
      <c r="G808" s="170"/>
      <c r="I808" s="170"/>
      <c r="J808" s="170"/>
      <c r="K808" s="170"/>
      <c r="L808" s="170"/>
      <c r="M808" s="170"/>
      <c r="N808" s="219"/>
      <c r="O808" s="170"/>
      <c r="P808" s="219"/>
      <c r="Q808" s="219"/>
      <c r="R808" s="171"/>
      <c r="S808" s="219"/>
    </row>
    <row r="809" ht="15.75" customHeight="1">
      <c r="B809" s="170"/>
      <c r="C809" s="170"/>
      <c r="D809" s="170"/>
      <c r="E809" s="170"/>
      <c r="F809" s="170"/>
      <c r="G809" s="170"/>
      <c r="I809" s="170"/>
      <c r="J809" s="170"/>
      <c r="K809" s="170"/>
      <c r="L809" s="170"/>
      <c r="M809" s="170"/>
      <c r="N809" s="219"/>
      <c r="O809" s="170"/>
      <c r="P809" s="219"/>
      <c r="Q809" s="219"/>
      <c r="R809" s="171"/>
      <c r="S809" s="219"/>
    </row>
    <row r="810" ht="15.75" customHeight="1">
      <c r="B810" s="170"/>
      <c r="C810" s="170"/>
      <c r="D810" s="170"/>
      <c r="E810" s="170"/>
      <c r="F810" s="170"/>
      <c r="G810" s="170"/>
      <c r="I810" s="170"/>
      <c r="J810" s="170"/>
      <c r="K810" s="170"/>
      <c r="L810" s="170"/>
      <c r="M810" s="170"/>
      <c r="N810" s="219"/>
      <c r="O810" s="170"/>
      <c r="P810" s="219"/>
      <c r="Q810" s="219"/>
      <c r="R810" s="171"/>
      <c r="S810" s="219"/>
    </row>
    <row r="811" ht="15.75" customHeight="1">
      <c r="B811" s="170"/>
      <c r="C811" s="170"/>
      <c r="D811" s="170"/>
      <c r="E811" s="170"/>
      <c r="F811" s="170"/>
      <c r="G811" s="170"/>
      <c r="I811" s="170"/>
      <c r="J811" s="170"/>
      <c r="K811" s="170"/>
      <c r="L811" s="170"/>
      <c r="M811" s="170"/>
      <c r="N811" s="219"/>
      <c r="O811" s="170"/>
      <c r="P811" s="219"/>
      <c r="Q811" s="219"/>
      <c r="R811" s="171"/>
      <c r="S811" s="219"/>
    </row>
    <row r="812" ht="15.75" customHeight="1">
      <c r="B812" s="170"/>
      <c r="C812" s="170"/>
      <c r="D812" s="170"/>
      <c r="E812" s="170"/>
      <c r="F812" s="170"/>
      <c r="G812" s="170"/>
      <c r="I812" s="170"/>
      <c r="J812" s="170"/>
      <c r="K812" s="170"/>
      <c r="L812" s="170"/>
      <c r="M812" s="170"/>
      <c r="N812" s="219"/>
      <c r="O812" s="170"/>
      <c r="P812" s="219"/>
      <c r="Q812" s="219"/>
      <c r="R812" s="171"/>
      <c r="S812" s="219"/>
    </row>
    <row r="813" ht="15.75" customHeight="1">
      <c r="B813" s="170"/>
      <c r="C813" s="170"/>
      <c r="D813" s="170"/>
      <c r="E813" s="170"/>
      <c r="F813" s="170"/>
      <c r="G813" s="170"/>
      <c r="I813" s="170"/>
      <c r="J813" s="170"/>
      <c r="K813" s="170"/>
      <c r="L813" s="170"/>
      <c r="M813" s="170"/>
      <c r="N813" s="219"/>
      <c r="O813" s="170"/>
      <c r="P813" s="219"/>
      <c r="Q813" s="219"/>
      <c r="R813" s="171"/>
      <c r="S813" s="219"/>
    </row>
    <row r="814" ht="15.75" customHeight="1">
      <c r="B814" s="170"/>
      <c r="C814" s="170"/>
      <c r="D814" s="170"/>
      <c r="E814" s="170"/>
      <c r="F814" s="170"/>
      <c r="G814" s="170"/>
      <c r="I814" s="170"/>
      <c r="J814" s="170"/>
      <c r="K814" s="170"/>
      <c r="L814" s="170"/>
      <c r="M814" s="170"/>
      <c r="N814" s="219"/>
      <c r="O814" s="170"/>
      <c r="P814" s="219"/>
      <c r="Q814" s="219"/>
      <c r="R814" s="171"/>
      <c r="S814" s="219"/>
    </row>
    <row r="815" ht="15.75" customHeight="1">
      <c r="B815" s="170"/>
      <c r="C815" s="170"/>
      <c r="D815" s="170"/>
      <c r="E815" s="170"/>
      <c r="F815" s="170"/>
      <c r="G815" s="170"/>
      <c r="I815" s="170"/>
      <c r="J815" s="170"/>
      <c r="K815" s="170"/>
      <c r="L815" s="170"/>
      <c r="M815" s="170"/>
      <c r="N815" s="219"/>
      <c r="O815" s="170"/>
      <c r="P815" s="219"/>
      <c r="Q815" s="219"/>
      <c r="R815" s="171"/>
      <c r="S815" s="219"/>
    </row>
    <row r="816" ht="15.75" customHeight="1">
      <c r="B816" s="170"/>
      <c r="C816" s="170"/>
      <c r="D816" s="170"/>
      <c r="E816" s="170"/>
      <c r="F816" s="170"/>
      <c r="G816" s="170"/>
      <c r="I816" s="170"/>
      <c r="J816" s="170"/>
      <c r="K816" s="170"/>
      <c r="L816" s="170"/>
      <c r="M816" s="170"/>
      <c r="N816" s="219"/>
      <c r="O816" s="170"/>
      <c r="P816" s="219"/>
      <c r="Q816" s="219"/>
      <c r="R816" s="171"/>
      <c r="S816" s="219"/>
    </row>
    <row r="817" ht="15.75" customHeight="1">
      <c r="B817" s="170"/>
      <c r="C817" s="170"/>
      <c r="D817" s="170"/>
      <c r="E817" s="170"/>
      <c r="F817" s="170"/>
      <c r="G817" s="170"/>
      <c r="I817" s="170"/>
      <c r="J817" s="170"/>
      <c r="K817" s="170"/>
      <c r="L817" s="170"/>
      <c r="M817" s="170"/>
      <c r="N817" s="219"/>
      <c r="O817" s="170"/>
      <c r="P817" s="219"/>
      <c r="Q817" s="219"/>
      <c r="R817" s="171"/>
      <c r="S817" s="219"/>
    </row>
    <row r="818" ht="15.75" customHeight="1">
      <c r="B818" s="170"/>
      <c r="C818" s="170"/>
      <c r="D818" s="170"/>
      <c r="E818" s="170"/>
      <c r="F818" s="170"/>
      <c r="G818" s="170"/>
      <c r="I818" s="170"/>
      <c r="J818" s="170"/>
      <c r="K818" s="170"/>
      <c r="L818" s="170"/>
      <c r="M818" s="170"/>
      <c r="N818" s="219"/>
      <c r="O818" s="170"/>
      <c r="P818" s="219"/>
      <c r="Q818" s="219"/>
      <c r="R818" s="171"/>
      <c r="S818" s="219"/>
    </row>
    <row r="819" ht="15.75" customHeight="1">
      <c r="B819" s="170"/>
      <c r="C819" s="170"/>
      <c r="D819" s="170"/>
      <c r="E819" s="170"/>
      <c r="F819" s="170"/>
      <c r="G819" s="170"/>
      <c r="I819" s="170"/>
      <c r="J819" s="170"/>
      <c r="K819" s="170"/>
      <c r="L819" s="170"/>
      <c r="M819" s="170"/>
      <c r="N819" s="219"/>
      <c r="O819" s="170"/>
      <c r="P819" s="219"/>
      <c r="Q819" s="219"/>
      <c r="R819" s="171"/>
      <c r="S819" s="219"/>
    </row>
    <row r="820" ht="15.75" customHeight="1">
      <c r="B820" s="170"/>
      <c r="C820" s="170"/>
      <c r="D820" s="170"/>
      <c r="E820" s="170"/>
      <c r="F820" s="170"/>
      <c r="G820" s="170"/>
      <c r="I820" s="170"/>
      <c r="J820" s="170"/>
      <c r="K820" s="170"/>
      <c r="L820" s="170"/>
      <c r="M820" s="170"/>
      <c r="N820" s="219"/>
      <c r="O820" s="170"/>
      <c r="P820" s="219"/>
      <c r="Q820" s="219"/>
      <c r="R820" s="171"/>
      <c r="S820" s="219"/>
    </row>
    <row r="821" ht="15.75" customHeight="1">
      <c r="B821" s="170"/>
      <c r="C821" s="170"/>
      <c r="D821" s="170"/>
      <c r="E821" s="170"/>
      <c r="F821" s="170"/>
      <c r="G821" s="170"/>
      <c r="I821" s="170"/>
      <c r="J821" s="170"/>
      <c r="K821" s="170"/>
      <c r="L821" s="170"/>
      <c r="M821" s="170"/>
      <c r="N821" s="219"/>
      <c r="O821" s="170"/>
      <c r="P821" s="219"/>
      <c r="Q821" s="219"/>
      <c r="R821" s="171"/>
      <c r="S821" s="219"/>
    </row>
    <row r="822" ht="15.75" customHeight="1">
      <c r="B822" s="170"/>
      <c r="C822" s="170"/>
      <c r="D822" s="170"/>
      <c r="E822" s="170"/>
      <c r="F822" s="170"/>
      <c r="G822" s="170"/>
      <c r="I822" s="170"/>
      <c r="J822" s="170"/>
      <c r="K822" s="170"/>
      <c r="L822" s="170"/>
      <c r="M822" s="170"/>
      <c r="N822" s="219"/>
      <c r="O822" s="170"/>
      <c r="P822" s="219"/>
      <c r="Q822" s="219"/>
      <c r="R822" s="171"/>
      <c r="S822" s="219"/>
    </row>
    <row r="823" ht="15.75" customHeight="1">
      <c r="B823" s="170"/>
      <c r="C823" s="170"/>
      <c r="D823" s="170"/>
      <c r="E823" s="170"/>
      <c r="F823" s="170"/>
      <c r="G823" s="170"/>
      <c r="I823" s="170"/>
      <c r="J823" s="170"/>
      <c r="K823" s="170"/>
      <c r="L823" s="170"/>
      <c r="M823" s="170"/>
      <c r="N823" s="219"/>
      <c r="O823" s="170"/>
      <c r="P823" s="219"/>
      <c r="Q823" s="219"/>
      <c r="R823" s="171"/>
      <c r="S823" s="219"/>
    </row>
    <row r="824" ht="15.75" customHeight="1">
      <c r="B824" s="170"/>
      <c r="C824" s="170"/>
      <c r="D824" s="170"/>
      <c r="E824" s="170"/>
      <c r="F824" s="170"/>
      <c r="G824" s="170"/>
      <c r="I824" s="170"/>
      <c r="J824" s="170"/>
      <c r="K824" s="170"/>
      <c r="L824" s="170"/>
      <c r="M824" s="170"/>
      <c r="N824" s="219"/>
      <c r="O824" s="170"/>
      <c r="P824" s="219"/>
      <c r="Q824" s="219"/>
      <c r="R824" s="171"/>
      <c r="S824" s="219"/>
    </row>
    <row r="825" ht="15.75" customHeight="1">
      <c r="B825" s="170"/>
      <c r="C825" s="170"/>
      <c r="D825" s="170"/>
      <c r="E825" s="170"/>
      <c r="F825" s="170"/>
      <c r="G825" s="170"/>
      <c r="I825" s="170"/>
      <c r="J825" s="170"/>
      <c r="K825" s="170"/>
      <c r="L825" s="170"/>
      <c r="M825" s="170"/>
      <c r="N825" s="219"/>
      <c r="O825" s="170"/>
      <c r="P825" s="219"/>
      <c r="Q825" s="219"/>
      <c r="R825" s="171"/>
      <c r="S825" s="219"/>
    </row>
    <row r="826" ht="15.75" customHeight="1">
      <c r="B826" s="170"/>
      <c r="C826" s="170"/>
      <c r="D826" s="170"/>
      <c r="E826" s="170"/>
      <c r="F826" s="170"/>
      <c r="G826" s="170"/>
      <c r="I826" s="170"/>
      <c r="J826" s="170"/>
      <c r="K826" s="170"/>
      <c r="L826" s="170"/>
      <c r="M826" s="170"/>
      <c r="N826" s="219"/>
      <c r="O826" s="170"/>
      <c r="P826" s="219"/>
      <c r="Q826" s="219"/>
      <c r="R826" s="171"/>
      <c r="S826" s="219"/>
    </row>
    <row r="827" ht="15.75" customHeight="1">
      <c r="B827" s="170"/>
      <c r="C827" s="170"/>
      <c r="D827" s="170"/>
      <c r="E827" s="170"/>
      <c r="F827" s="170"/>
      <c r="G827" s="170"/>
      <c r="I827" s="170"/>
      <c r="J827" s="170"/>
      <c r="K827" s="170"/>
      <c r="L827" s="170"/>
      <c r="M827" s="170"/>
      <c r="N827" s="219"/>
      <c r="O827" s="170"/>
      <c r="P827" s="219"/>
      <c r="Q827" s="219"/>
      <c r="R827" s="171"/>
      <c r="S827" s="219"/>
    </row>
    <row r="828" ht="15.75" customHeight="1">
      <c r="B828" s="170"/>
      <c r="C828" s="170"/>
      <c r="D828" s="170"/>
      <c r="E828" s="170"/>
      <c r="F828" s="170"/>
      <c r="G828" s="170"/>
      <c r="I828" s="170"/>
      <c r="J828" s="170"/>
      <c r="K828" s="170"/>
      <c r="L828" s="170"/>
      <c r="M828" s="170"/>
      <c r="N828" s="219"/>
      <c r="O828" s="170"/>
      <c r="P828" s="219"/>
      <c r="Q828" s="219"/>
      <c r="R828" s="171"/>
      <c r="S828" s="219"/>
    </row>
    <row r="829" ht="15.75" customHeight="1">
      <c r="B829" s="170"/>
      <c r="C829" s="170"/>
      <c r="D829" s="170"/>
      <c r="E829" s="170"/>
      <c r="F829" s="170"/>
      <c r="G829" s="170"/>
      <c r="I829" s="170"/>
      <c r="J829" s="170"/>
      <c r="K829" s="170"/>
      <c r="L829" s="170"/>
      <c r="M829" s="170"/>
      <c r="N829" s="219"/>
      <c r="O829" s="170"/>
      <c r="P829" s="219"/>
      <c r="Q829" s="219"/>
      <c r="R829" s="171"/>
      <c r="S829" s="219"/>
    </row>
    <row r="830" ht="15.75" customHeight="1">
      <c r="B830" s="170"/>
      <c r="C830" s="170"/>
      <c r="D830" s="170"/>
      <c r="E830" s="170"/>
      <c r="F830" s="170"/>
      <c r="G830" s="170"/>
      <c r="I830" s="170"/>
      <c r="J830" s="170"/>
      <c r="K830" s="170"/>
      <c r="L830" s="170"/>
      <c r="M830" s="170"/>
      <c r="N830" s="219"/>
      <c r="O830" s="170"/>
      <c r="P830" s="219"/>
      <c r="Q830" s="219"/>
      <c r="R830" s="171"/>
      <c r="S830" s="219"/>
    </row>
    <row r="831" ht="15.75" customHeight="1">
      <c r="B831" s="170"/>
      <c r="C831" s="170"/>
      <c r="D831" s="170"/>
      <c r="E831" s="170"/>
      <c r="F831" s="170"/>
      <c r="G831" s="170"/>
      <c r="I831" s="170"/>
      <c r="J831" s="170"/>
      <c r="K831" s="170"/>
      <c r="L831" s="170"/>
      <c r="M831" s="170"/>
      <c r="N831" s="219"/>
      <c r="O831" s="170"/>
      <c r="P831" s="219"/>
      <c r="Q831" s="219"/>
      <c r="R831" s="171"/>
      <c r="S831" s="219"/>
    </row>
    <row r="832" ht="15.75" customHeight="1">
      <c r="B832" s="170"/>
      <c r="C832" s="170"/>
      <c r="D832" s="170"/>
      <c r="E832" s="170"/>
      <c r="F832" s="170"/>
      <c r="G832" s="170"/>
      <c r="I832" s="170"/>
      <c r="J832" s="170"/>
      <c r="K832" s="170"/>
      <c r="L832" s="170"/>
      <c r="M832" s="170"/>
      <c r="N832" s="219"/>
      <c r="O832" s="170"/>
      <c r="P832" s="219"/>
      <c r="Q832" s="219"/>
      <c r="R832" s="171"/>
      <c r="S832" s="219"/>
    </row>
    <row r="833" ht="15.75" customHeight="1">
      <c r="B833" s="170"/>
      <c r="C833" s="170"/>
      <c r="D833" s="170"/>
      <c r="E833" s="170"/>
      <c r="F833" s="170"/>
      <c r="G833" s="170"/>
      <c r="I833" s="170"/>
      <c r="J833" s="170"/>
      <c r="K833" s="170"/>
      <c r="L833" s="170"/>
      <c r="M833" s="170"/>
      <c r="N833" s="219"/>
      <c r="O833" s="170"/>
      <c r="P833" s="219"/>
      <c r="Q833" s="219"/>
      <c r="R833" s="171"/>
      <c r="S833" s="219"/>
    </row>
    <row r="834" ht="15.75" customHeight="1">
      <c r="B834" s="170"/>
      <c r="C834" s="170"/>
      <c r="D834" s="170"/>
      <c r="E834" s="170"/>
      <c r="F834" s="170"/>
      <c r="G834" s="170"/>
      <c r="I834" s="170"/>
      <c r="J834" s="170"/>
      <c r="K834" s="170"/>
      <c r="L834" s="170"/>
      <c r="M834" s="170"/>
      <c r="N834" s="219"/>
      <c r="O834" s="170"/>
      <c r="P834" s="219"/>
      <c r="Q834" s="219"/>
      <c r="R834" s="171"/>
      <c r="S834" s="219"/>
    </row>
    <row r="835" ht="15.75" customHeight="1">
      <c r="B835" s="170"/>
      <c r="C835" s="170"/>
      <c r="D835" s="170"/>
      <c r="E835" s="170"/>
      <c r="F835" s="170"/>
      <c r="G835" s="170"/>
      <c r="I835" s="170"/>
      <c r="J835" s="170"/>
      <c r="K835" s="170"/>
      <c r="L835" s="170"/>
      <c r="M835" s="170"/>
      <c r="N835" s="219"/>
      <c r="O835" s="170"/>
      <c r="P835" s="219"/>
      <c r="Q835" s="219"/>
      <c r="R835" s="171"/>
      <c r="S835" s="219"/>
    </row>
    <row r="836" ht="15.75" customHeight="1">
      <c r="B836" s="170"/>
      <c r="C836" s="170"/>
      <c r="D836" s="170"/>
      <c r="E836" s="170"/>
      <c r="F836" s="170"/>
      <c r="G836" s="170"/>
      <c r="I836" s="170"/>
      <c r="J836" s="170"/>
      <c r="K836" s="170"/>
      <c r="L836" s="170"/>
      <c r="M836" s="170"/>
      <c r="N836" s="219"/>
      <c r="O836" s="170"/>
      <c r="P836" s="219"/>
      <c r="Q836" s="219"/>
      <c r="R836" s="171"/>
      <c r="S836" s="219"/>
    </row>
    <row r="837" ht="15.75" customHeight="1">
      <c r="B837" s="170"/>
      <c r="C837" s="170"/>
      <c r="D837" s="170"/>
      <c r="E837" s="170"/>
      <c r="F837" s="170"/>
      <c r="G837" s="170"/>
      <c r="I837" s="170"/>
      <c r="J837" s="170"/>
      <c r="K837" s="170"/>
      <c r="L837" s="170"/>
      <c r="M837" s="170"/>
      <c r="N837" s="219"/>
      <c r="O837" s="170"/>
      <c r="P837" s="219"/>
      <c r="Q837" s="219"/>
      <c r="R837" s="171"/>
      <c r="S837" s="219"/>
    </row>
    <row r="838" ht="15.75" customHeight="1">
      <c r="B838" s="170"/>
      <c r="C838" s="170"/>
      <c r="D838" s="170"/>
      <c r="E838" s="170"/>
      <c r="F838" s="170"/>
      <c r="G838" s="170"/>
      <c r="I838" s="170"/>
      <c r="J838" s="170"/>
      <c r="K838" s="170"/>
      <c r="L838" s="170"/>
      <c r="M838" s="170"/>
      <c r="N838" s="219"/>
      <c r="O838" s="170"/>
      <c r="P838" s="219"/>
      <c r="Q838" s="219"/>
      <c r="R838" s="171"/>
      <c r="S838" s="219"/>
    </row>
    <row r="839" ht="15.75" customHeight="1">
      <c r="B839" s="170"/>
      <c r="C839" s="170"/>
      <c r="D839" s="170"/>
      <c r="E839" s="170"/>
      <c r="F839" s="170"/>
      <c r="G839" s="170"/>
      <c r="I839" s="170"/>
      <c r="J839" s="170"/>
      <c r="K839" s="170"/>
      <c r="L839" s="170"/>
      <c r="M839" s="170"/>
      <c r="N839" s="219"/>
      <c r="O839" s="170"/>
      <c r="P839" s="219"/>
      <c r="Q839" s="219"/>
      <c r="R839" s="171"/>
      <c r="S839" s="219"/>
    </row>
    <row r="840" ht="15.75" customHeight="1">
      <c r="B840" s="170"/>
      <c r="C840" s="170"/>
      <c r="D840" s="170"/>
      <c r="E840" s="170"/>
      <c r="F840" s="170"/>
      <c r="G840" s="170"/>
      <c r="I840" s="170"/>
      <c r="J840" s="170"/>
      <c r="K840" s="170"/>
      <c r="L840" s="170"/>
      <c r="M840" s="170"/>
      <c r="N840" s="219"/>
      <c r="O840" s="170"/>
      <c r="P840" s="219"/>
      <c r="Q840" s="219"/>
      <c r="R840" s="171"/>
      <c r="S840" s="219"/>
    </row>
    <row r="841" ht="15.75" customHeight="1">
      <c r="B841" s="170"/>
      <c r="C841" s="170"/>
      <c r="D841" s="170"/>
      <c r="E841" s="170"/>
      <c r="F841" s="170"/>
      <c r="G841" s="170"/>
      <c r="I841" s="170"/>
      <c r="J841" s="170"/>
      <c r="K841" s="170"/>
      <c r="L841" s="170"/>
      <c r="M841" s="170"/>
      <c r="N841" s="219"/>
      <c r="O841" s="170"/>
      <c r="P841" s="219"/>
      <c r="Q841" s="219"/>
      <c r="R841" s="171"/>
      <c r="S841" s="219"/>
    </row>
    <row r="842" ht="15.75" customHeight="1">
      <c r="B842" s="170"/>
      <c r="C842" s="170"/>
      <c r="D842" s="170"/>
      <c r="E842" s="170"/>
      <c r="F842" s="170"/>
      <c r="G842" s="170"/>
      <c r="I842" s="170"/>
      <c r="J842" s="170"/>
      <c r="K842" s="170"/>
      <c r="L842" s="170"/>
      <c r="M842" s="170"/>
      <c r="N842" s="219"/>
      <c r="O842" s="170"/>
      <c r="P842" s="219"/>
      <c r="Q842" s="219"/>
      <c r="R842" s="171"/>
      <c r="S842" s="219"/>
    </row>
    <row r="843" ht="15.75" customHeight="1">
      <c r="B843" s="170"/>
      <c r="C843" s="170"/>
      <c r="D843" s="170"/>
      <c r="E843" s="170"/>
      <c r="F843" s="170"/>
      <c r="G843" s="170"/>
      <c r="I843" s="170"/>
      <c r="J843" s="170"/>
      <c r="K843" s="170"/>
      <c r="L843" s="170"/>
      <c r="M843" s="170"/>
      <c r="N843" s="219"/>
      <c r="O843" s="170"/>
      <c r="P843" s="219"/>
      <c r="Q843" s="219"/>
      <c r="R843" s="171"/>
      <c r="S843" s="219"/>
    </row>
    <row r="844" ht="15.75" customHeight="1">
      <c r="B844" s="170"/>
      <c r="C844" s="170"/>
      <c r="D844" s="170"/>
      <c r="E844" s="170"/>
      <c r="F844" s="170"/>
      <c r="G844" s="170"/>
      <c r="I844" s="170"/>
      <c r="J844" s="170"/>
      <c r="K844" s="170"/>
      <c r="L844" s="170"/>
      <c r="M844" s="170"/>
      <c r="N844" s="219"/>
      <c r="O844" s="170"/>
      <c r="P844" s="219"/>
      <c r="Q844" s="219"/>
      <c r="R844" s="171"/>
      <c r="S844" s="219"/>
    </row>
    <row r="845" ht="15.75" customHeight="1">
      <c r="B845" s="170"/>
      <c r="C845" s="170"/>
      <c r="D845" s="170"/>
      <c r="E845" s="170"/>
      <c r="F845" s="170"/>
      <c r="G845" s="170"/>
      <c r="I845" s="170"/>
      <c r="J845" s="170"/>
      <c r="K845" s="170"/>
      <c r="L845" s="170"/>
      <c r="M845" s="170"/>
      <c r="N845" s="219"/>
      <c r="O845" s="170"/>
      <c r="P845" s="219"/>
      <c r="Q845" s="219"/>
      <c r="R845" s="171"/>
      <c r="S845" s="219"/>
    </row>
    <row r="846" ht="15.75" customHeight="1">
      <c r="B846" s="170"/>
      <c r="C846" s="170"/>
      <c r="D846" s="170"/>
      <c r="E846" s="170"/>
      <c r="F846" s="170"/>
      <c r="G846" s="170"/>
      <c r="I846" s="170"/>
      <c r="J846" s="170"/>
      <c r="K846" s="170"/>
      <c r="L846" s="170"/>
      <c r="M846" s="170"/>
      <c r="N846" s="219"/>
      <c r="O846" s="170"/>
      <c r="P846" s="219"/>
      <c r="Q846" s="219"/>
      <c r="R846" s="171"/>
      <c r="S846" s="219"/>
    </row>
    <row r="847" ht="15.75" customHeight="1">
      <c r="B847" s="170"/>
      <c r="C847" s="170"/>
      <c r="D847" s="170"/>
      <c r="E847" s="170"/>
      <c r="F847" s="170"/>
      <c r="G847" s="170"/>
      <c r="I847" s="170"/>
      <c r="J847" s="170"/>
      <c r="K847" s="170"/>
      <c r="L847" s="170"/>
      <c r="M847" s="170"/>
      <c r="N847" s="219"/>
      <c r="O847" s="170"/>
      <c r="P847" s="219"/>
      <c r="Q847" s="219"/>
      <c r="R847" s="171"/>
      <c r="S847" s="219"/>
    </row>
    <row r="848" ht="15.75" customHeight="1">
      <c r="B848" s="170"/>
      <c r="C848" s="170"/>
      <c r="D848" s="170"/>
      <c r="E848" s="170"/>
      <c r="F848" s="170"/>
      <c r="G848" s="170"/>
      <c r="I848" s="170"/>
      <c r="J848" s="170"/>
      <c r="K848" s="170"/>
      <c r="L848" s="170"/>
      <c r="M848" s="170"/>
      <c r="N848" s="219"/>
      <c r="O848" s="170"/>
      <c r="P848" s="219"/>
      <c r="Q848" s="219"/>
      <c r="R848" s="171"/>
      <c r="S848" s="219"/>
    </row>
    <row r="849" ht="15.75" customHeight="1">
      <c r="B849" s="170"/>
      <c r="C849" s="170"/>
      <c r="D849" s="170"/>
      <c r="E849" s="170"/>
      <c r="F849" s="170"/>
      <c r="G849" s="170"/>
      <c r="I849" s="170"/>
      <c r="J849" s="170"/>
      <c r="K849" s="170"/>
      <c r="L849" s="170"/>
      <c r="M849" s="170"/>
      <c r="N849" s="219"/>
      <c r="O849" s="170"/>
      <c r="P849" s="219"/>
      <c r="Q849" s="219"/>
      <c r="R849" s="171"/>
      <c r="S849" s="219"/>
    </row>
    <row r="850" ht="15.75" customHeight="1">
      <c r="B850" s="170"/>
      <c r="C850" s="170"/>
      <c r="D850" s="170"/>
      <c r="E850" s="170"/>
      <c r="F850" s="170"/>
      <c r="G850" s="170"/>
      <c r="I850" s="170"/>
      <c r="J850" s="170"/>
      <c r="K850" s="170"/>
      <c r="L850" s="170"/>
      <c r="M850" s="170"/>
      <c r="N850" s="219"/>
      <c r="O850" s="170"/>
      <c r="P850" s="219"/>
      <c r="Q850" s="219"/>
      <c r="R850" s="171"/>
      <c r="S850" s="219"/>
    </row>
    <row r="851" ht="15.75" customHeight="1">
      <c r="B851" s="170"/>
      <c r="C851" s="170"/>
      <c r="D851" s="170"/>
      <c r="E851" s="170"/>
      <c r="F851" s="170"/>
      <c r="G851" s="170"/>
      <c r="I851" s="170"/>
      <c r="J851" s="170"/>
      <c r="K851" s="170"/>
      <c r="L851" s="170"/>
      <c r="M851" s="170"/>
      <c r="N851" s="219"/>
      <c r="O851" s="170"/>
      <c r="P851" s="219"/>
      <c r="Q851" s="219"/>
      <c r="R851" s="171"/>
      <c r="S851" s="219"/>
    </row>
    <row r="852" ht="15.75" customHeight="1">
      <c r="B852" s="170"/>
      <c r="C852" s="170"/>
      <c r="D852" s="170"/>
      <c r="E852" s="170"/>
      <c r="F852" s="170"/>
      <c r="G852" s="170"/>
      <c r="I852" s="170"/>
      <c r="J852" s="170"/>
      <c r="K852" s="170"/>
      <c r="L852" s="170"/>
      <c r="M852" s="170"/>
      <c r="N852" s="219"/>
      <c r="O852" s="170"/>
      <c r="P852" s="219"/>
      <c r="Q852" s="219"/>
      <c r="R852" s="171"/>
      <c r="S852" s="219"/>
    </row>
    <row r="853" ht="15.75" customHeight="1">
      <c r="B853" s="170"/>
      <c r="C853" s="170"/>
      <c r="D853" s="170"/>
      <c r="E853" s="170"/>
      <c r="F853" s="170"/>
      <c r="G853" s="170"/>
      <c r="I853" s="170"/>
      <c r="J853" s="170"/>
      <c r="K853" s="170"/>
      <c r="L853" s="170"/>
      <c r="M853" s="170"/>
      <c r="N853" s="219"/>
      <c r="O853" s="170"/>
      <c r="P853" s="219"/>
      <c r="Q853" s="219"/>
      <c r="R853" s="171"/>
      <c r="S853" s="219"/>
    </row>
    <row r="854" ht="15.75" customHeight="1">
      <c r="B854" s="170"/>
      <c r="C854" s="170"/>
      <c r="D854" s="170"/>
      <c r="E854" s="170"/>
      <c r="F854" s="170"/>
      <c r="G854" s="170"/>
      <c r="I854" s="170"/>
      <c r="J854" s="170"/>
      <c r="K854" s="170"/>
      <c r="L854" s="170"/>
      <c r="M854" s="170"/>
      <c r="N854" s="219"/>
      <c r="O854" s="170"/>
      <c r="P854" s="219"/>
      <c r="Q854" s="219"/>
      <c r="R854" s="171"/>
      <c r="S854" s="219"/>
    </row>
    <row r="855" ht="15.75" customHeight="1">
      <c r="B855" s="170"/>
      <c r="C855" s="170"/>
      <c r="D855" s="170"/>
      <c r="E855" s="170"/>
      <c r="F855" s="170"/>
      <c r="G855" s="170"/>
      <c r="I855" s="170"/>
      <c r="J855" s="170"/>
      <c r="K855" s="170"/>
      <c r="L855" s="170"/>
      <c r="M855" s="170"/>
      <c r="N855" s="219"/>
      <c r="O855" s="170"/>
      <c r="P855" s="219"/>
      <c r="Q855" s="219"/>
      <c r="R855" s="171"/>
      <c r="S855" s="219"/>
    </row>
    <row r="856" ht="15.75" customHeight="1">
      <c r="B856" s="170"/>
      <c r="C856" s="170"/>
      <c r="D856" s="170"/>
      <c r="E856" s="170"/>
      <c r="F856" s="170"/>
      <c r="G856" s="170"/>
      <c r="I856" s="170"/>
      <c r="J856" s="170"/>
      <c r="K856" s="170"/>
      <c r="L856" s="170"/>
      <c r="M856" s="170"/>
      <c r="N856" s="219"/>
      <c r="O856" s="170"/>
      <c r="P856" s="219"/>
      <c r="Q856" s="219"/>
      <c r="R856" s="171"/>
      <c r="S856" s="219"/>
    </row>
    <row r="857" ht="15.75" customHeight="1">
      <c r="B857" s="170"/>
      <c r="C857" s="170"/>
      <c r="D857" s="170"/>
      <c r="E857" s="170"/>
      <c r="F857" s="170"/>
      <c r="G857" s="170"/>
      <c r="I857" s="170"/>
      <c r="J857" s="170"/>
      <c r="K857" s="170"/>
      <c r="L857" s="170"/>
      <c r="M857" s="170"/>
      <c r="N857" s="219"/>
      <c r="O857" s="170"/>
      <c r="P857" s="219"/>
      <c r="Q857" s="219"/>
      <c r="R857" s="171"/>
      <c r="S857" s="219"/>
    </row>
    <row r="858" ht="15.75" customHeight="1">
      <c r="B858" s="170"/>
      <c r="C858" s="170"/>
      <c r="D858" s="170"/>
      <c r="E858" s="170"/>
      <c r="F858" s="170"/>
      <c r="G858" s="170"/>
      <c r="I858" s="170"/>
      <c r="J858" s="170"/>
      <c r="K858" s="170"/>
      <c r="L858" s="170"/>
      <c r="M858" s="170"/>
      <c r="N858" s="219"/>
      <c r="O858" s="170"/>
      <c r="P858" s="219"/>
      <c r="Q858" s="219"/>
      <c r="R858" s="171"/>
      <c r="S858" s="219"/>
    </row>
    <row r="859" ht="15.75" customHeight="1">
      <c r="B859" s="170"/>
      <c r="C859" s="170"/>
      <c r="D859" s="170"/>
      <c r="E859" s="170"/>
      <c r="F859" s="170"/>
      <c r="G859" s="170"/>
      <c r="I859" s="170"/>
      <c r="J859" s="170"/>
      <c r="K859" s="170"/>
      <c r="L859" s="170"/>
      <c r="M859" s="170"/>
      <c r="N859" s="219"/>
      <c r="O859" s="170"/>
      <c r="P859" s="219"/>
      <c r="Q859" s="219"/>
      <c r="R859" s="171"/>
      <c r="S859" s="219"/>
    </row>
    <row r="860" ht="15.75" customHeight="1">
      <c r="B860" s="170"/>
      <c r="C860" s="170"/>
      <c r="D860" s="170"/>
      <c r="E860" s="170"/>
      <c r="F860" s="170"/>
      <c r="G860" s="170"/>
      <c r="I860" s="170"/>
      <c r="J860" s="170"/>
      <c r="K860" s="170"/>
      <c r="L860" s="170"/>
      <c r="M860" s="170"/>
      <c r="N860" s="219"/>
      <c r="O860" s="170"/>
      <c r="P860" s="219"/>
      <c r="Q860" s="219"/>
      <c r="R860" s="171"/>
      <c r="S860" s="219"/>
    </row>
    <row r="861" ht="15.75" customHeight="1">
      <c r="B861" s="170"/>
      <c r="C861" s="170"/>
      <c r="D861" s="170"/>
      <c r="E861" s="170"/>
      <c r="F861" s="170"/>
      <c r="G861" s="170"/>
      <c r="I861" s="170"/>
      <c r="J861" s="170"/>
      <c r="K861" s="170"/>
      <c r="L861" s="170"/>
      <c r="M861" s="170"/>
      <c r="N861" s="219"/>
      <c r="O861" s="170"/>
      <c r="P861" s="219"/>
      <c r="Q861" s="219"/>
      <c r="R861" s="171"/>
      <c r="S861" s="219"/>
    </row>
    <row r="862" ht="15.75" customHeight="1">
      <c r="B862" s="170"/>
      <c r="C862" s="170"/>
      <c r="D862" s="170"/>
      <c r="E862" s="170"/>
      <c r="F862" s="170"/>
      <c r="G862" s="170"/>
      <c r="I862" s="170"/>
      <c r="J862" s="170"/>
      <c r="K862" s="170"/>
      <c r="L862" s="170"/>
      <c r="M862" s="170"/>
      <c r="N862" s="219"/>
      <c r="O862" s="170"/>
      <c r="P862" s="219"/>
      <c r="Q862" s="219"/>
      <c r="R862" s="171"/>
      <c r="S862" s="219"/>
    </row>
    <row r="863" ht="15.75" customHeight="1">
      <c r="B863" s="170"/>
      <c r="C863" s="170"/>
      <c r="D863" s="170"/>
      <c r="E863" s="170"/>
      <c r="F863" s="170"/>
      <c r="G863" s="170"/>
      <c r="I863" s="170"/>
      <c r="J863" s="170"/>
      <c r="K863" s="170"/>
      <c r="L863" s="170"/>
      <c r="M863" s="170"/>
      <c r="N863" s="219"/>
      <c r="O863" s="170"/>
      <c r="P863" s="219"/>
      <c r="Q863" s="219"/>
      <c r="R863" s="171"/>
      <c r="S863" s="219"/>
    </row>
    <row r="864" ht="15.75" customHeight="1">
      <c r="B864" s="170"/>
      <c r="C864" s="170"/>
      <c r="D864" s="170"/>
      <c r="E864" s="170"/>
      <c r="F864" s="170"/>
      <c r="G864" s="170"/>
      <c r="I864" s="170"/>
      <c r="J864" s="170"/>
      <c r="K864" s="170"/>
      <c r="L864" s="170"/>
      <c r="M864" s="170"/>
      <c r="N864" s="219"/>
      <c r="O864" s="170"/>
      <c r="P864" s="219"/>
      <c r="Q864" s="219"/>
      <c r="R864" s="171"/>
      <c r="S864" s="219"/>
    </row>
    <row r="865" ht="15.75" customHeight="1">
      <c r="B865" s="170"/>
      <c r="C865" s="170"/>
      <c r="D865" s="170"/>
      <c r="E865" s="170"/>
      <c r="F865" s="170"/>
      <c r="G865" s="170"/>
      <c r="I865" s="170"/>
      <c r="J865" s="170"/>
      <c r="K865" s="170"/>
      <c r="L865" s="170"/>
      <c r="M865" s="170"/>
      <c r="N865" s="219"/>
      <c r="O865" s="170"/>
      <c r="P865" s="219"/>
      <c r="Q865" s="219"/>
      <c r="R865" s="171"/>
      <c r="S865" s="219"/>
    </row>
    <row r="866" ht="15.75" customHeight="1">
      <c r="B866" s="170"/>
      <c r="C866" s="170"/>
      <c r="D866" s="170"/>
      <c r="E866" s="170"/>
      <c r="F866" s="170"/>
      <c r="G866" s="170"/>
      <c r="I866" s="170"/>
      <c r="J866" s="170"/>
      <c r="K866" s="170"/>
      <c r="L866" s="170"/>
      <c r="M866" s="170"/>
      <c r="N866" s="219"/>
      <c r="O866" s="170"/>
      <c r="P866" s="219"/>
      <c r="Q866" s="219"/>
      <c r="R866" s="171"/>
      <c r="S866" s="219"/>
    </row>
    <row r="867" ht="15.75" customHeight="1">
      <c r="B867" s="170"/>
      <c r="C867" s="170"/>
      <c r="D867" s="170"/>
      <c r="E867" s="170"/>
      <c r="F867" s="170"/>
      <c r="G867" s="170"/>
      <c r="I867" s="170"/>
      <c r="J867" s="170"/>
      <c r="K867" s="170"/>
      <c r="L867" s="170"/>
      <c r="M867" s="170"/>
      <c r="N867" s="219"/>
      <c r="O867" s="170"/>
      <c r="P867" s="219"/>
      <c r="Q867" s="219"/>
      <c r="R867" s="171"/>
      <c r="S867" s="219"/>
    </row>
    <row r="868" ht="15.75" customHeight="1">
      <c r="B868" s="170"/>
      <c r="C868" s="170"/>
      <c r="D868" s="170"/>
      <c r="E868" s="170"/>
      <c r="F868" s="170"/>
      <c r="G868" s="170"/>
      <c r="I868" s="170"/>
      <c r="J868" s="170"/>
      <c r="K868" s="170"/>
      <c r="L868" s="170"/>
      <c r="M868" s="170"/>
      <c r="N868" s="219"/>
      <c r="O868" s="170"/>
      <c r="P868" s="219"/>
      <c r="Q868" s="219"/>
      <c r="R868" s="171"/>
      <c r="S868" s="219"/>
    </row>
    <row r="869" ht="15.75" customHeight="1">
      <c r="B869" s="170"/>
      <c r="C869" s="170"/>
      <c r="D869" s="170"/>
      <c r="E869" s="170"/>
      <c r="F869" s="170"/>
      <c r="G869" s="170"/>
      <c r="I869" s="170"/>
      <c r="J869" s="170"/>
      <c r="K869" s="170"/>
      <c r="L869" s="170"/>
      <c r="M869" s="170"/>
      <c r="N869" s="219"/>
      <c r="O869" s="170"/>
      <c r="P869" s="219"/>
      <c r="Q869" s="219"/>
      <c r="R869" s="171"/>
      <c r="S869" s="219"/>
    </row>
    <row r="870" ht="15.75" customHeight="1">
      <c r="B870" s="170"/>
      <c r="C870" s="170"/>
      <c r="D870" s="170"/>
      <c r="E870" s="170"/>
      <c r="F870" s="170"/>
      <c r="G870" s="170"/>
      <c r="I870" s="170"/>
      <c r="J870" s="170"/>
      <c r="K870" s="170"/>
      <c r="L870" s="170"/>
      <c r="M870" s="170"/>
      <c r="N870" s="219"/>
      <c r="O870" s="170"/>
      <c r="P870" s="219"/>
      <c r="Q870" s="219"/>
      <c r="R870" s="171"/>
      <c r="S870" s="219"/>
    </row>
    <row r="871" ht="15.75" customHeight="1">
      <c r="B871" s="170"/>
      <c r="C871" s="170"/>
      <c r="D871" s="170"/>
      <c r="E871" s="170"/>
      <c r="F871" s="170"/>
      <c r="G871" s="170"/>
      <c r="I871" s="170"/>
      <c r="J871" s="170"/>
      <c r="K871" s="170"/>
      <c r="L871" s="170"/>
      <c r="M871" s="170"/>
      <c r="N871" s="219"/>
      <c r="O871" s="170"/>
      <c r="P871" s="219"/>
      <c r="Q871" s="219"/>
      <c r="R871" s="171"/>
      <c r="S871" s="219"/>
    </row>
    <row r="872" ht="15.75" customHeight="1">
      <c r="B872" s="170"/>
      <c r="C872" s="170"/>
      <c r="D872" s="170"/>
      <c r="E872" s="170"/>
      <c r="F872" s="170"/>
      <c r="G872" s="170"/>
      <c r="I872" s="170"/>
      <c r="J872" s="170"/>
      <c r="K872" s="170"/>
      <c r="L872" s="170"/>
      <c r="M872" s="170"/>
      <c r="N872" s="219"/>
      <c r="O872" s="170"/>
      <c r="P872" s="219"/>
      <c r="Q872" s="219"/>
      <c r="R872" s="171"/>
      <c r="S872" s="219"/>
    </row>
    <row r="873" ht="15.75" customHeight="1">
      <c r="B873" s="170"/>
      <c r="C873" s="170"/>
      <c r="D873" s="170"/>
      <c r="E873" s="170"/>
      <c r="F873" s="170"/>
      <c r="G873" s="170"/>
      <c r="I873" s="170"/>
      <c r="J873" s="170"/>
      <c r="K873" s="170"/>
      <c r="L873" s="170"/>
      <c r="M873" s="170"/>
      <c r="N873" s="219"/>
      <c r="O873" s="170"/>
      <c r="P873" s="219"/>
      <c r="Q873" s="219"/>
      <c r="R873" s="171"/>
      <c r="S873" s="219"/>
    </row>
    <row r="874" ht="15.75" customHeight="1">
      <c r="B874" s="170"/>
      <c r="C874" s="170"/>
      <c r="D874" s="170"/>
      <c r="E874" s="170"/>
      <c r="F874" s="170"/>
      <c r="G874" s="170"/>
      <c r="I874" s="170"/>
      <c r="J874" s="170"/>
      <c r="K874" s="170"/>
      <c r="L874" s="170"/>
      <c r="M874" s="170"/>
      <c r="N874" s="219"/>
      <c r="O874" s="170"/>
      <c r="P874" s="219"/>
      <c r="Q874" s="219"/>
      <c r="R874" s="171"/>
      <c r="S874" s="219"/>
    </row>
    <row r="875" ht="15.75" customHeight="1">
      <c r="B875" s="170"/>
      <c r="C875" s="170"/>
      <c r="D875" s="170"/>
      <c r="E875" s="170"/>
      <c r="F875" s="170"/>
      <c r="G875" s="170"/>
      <c r="I875" s="170"/>
      <c r="J875" s="170"/>
      <c r="K875" s="170"/>
      <c r="L875" s="170"/>
      <c r="M875" s="170"/>
      <c r="N875" s="219"/>
      <c r="O875" s="170"/>
      <c r="P875" s="219"/>
      <c r="Q875" s="219"/>
      <c r="R875" s="171"/>
      <c r="S875" s="219"/>
    </row>
    <row r="876" ht="15.75" customHeight="1">
      <c r="B876" s="170"/>
      <c r="C876" s="170"/>
      <c r="D876" s="170"/>
      <c r="E876" s="170"/>
      <c r="F876" s="170"/>
      <c r="G876" s="170"/>
      <c r="I876" s="170"/>
      <c r="J876" s="170"/>
      <c r="K876" s="170"/>
      <c r="L876" s="170"/>
      <c r="M876" s="170"/>
      <c r="N876" s="219"/>
      <c r="O876" s="170"/>
      <c r="P876" s="219"/>
      <c r="Q876" s="219"/>
      <c r="R876" s="171"/>
      <c r="S876" s="219"/>
    </row>
    <row r="877" ht="15.75" customHeight="1">
      <c r="B877" s="170"/>
      <c r="C877" s="170"/>
      <c r="D877" s="170"/>
      <c r="E877" s="170"/>
      <c r="F877" s="170"/>
      <c r="G877" s="170"/>
      <c r="I877" s="170"/>
      <c r="J877" s="170"/>
      <c r="K877" s="170"/>
      <c r="L877" s="170"/>
      <c r="M877" s="170"/>
      <c r="N877" s="219"/>
      <c r="O877" s="170"/>
      <c r="P877" s="219"/>
      <c r="Q877" s="219"/>
      <c r="R877" s="171"/>
      <c r="S877" s="219"/>
    </row>
    <row r="878" ht="15.75" customHeight="1">
      <c r="B878" s="170"/>
      <c r="C878" s="170"/>
      <c r="D878" s="170"/>
      <c r="E878" s="170"/>
      <c r="F878" s="170"/>
      <c r="G878" s="170"/>
      <c r="I878" s="170"/>
      <c r="J878" s="170"/>
      <c r="K878" s="170"/>
      <c r="L878" s="170"/>
      <c r="M878" s="170"/>
      <c r="N878" s="219"/>
      <c r="O878" s="170"/>
      <c r="P878" s="219"/>
      <c r="Q878" s="219"/>
      <c r="R878" s="171"/>
      <c r="S878" s="219"/>
    </row>
    <row r="879" ht="15.75" customHeight="1">
      <c r="B879" s="170"/>
      <c r="C879" s="170"/>
      <c r="D879" s="170"/>
      <c r="E879" s="170"/>
      <c r="F879" s="170"/>
      <c r="G879" s="170"/>
      <c r="I879" s="170"/>
      <c r="J879" s="170"/>
      <c r="K879" s="170"/>
      <c r="L879" s="170"/>
      <c r="M879" s="170"/>
      <c r="N879" s="219"/>
      <c r="O879" s="170"/>
      <c r="P879" s="219"/>
      <c r="Q879" s="219"/>
      <c r="R879" s="171"/>
      <c r="S879" s="219"/>
    </row>
    <row r="880" ht="15.75" customHeight="1">
      <c r="B880" s="170"/>
      <c r="C880" s="170"/>
      <c r="D880" s="170"/>
      <c r="E880" s="170"/>
      <c r="F880" s="170"/>
      <c r="G880" s="170"/>
      <c r="I880" s="170"/>
      <c r="J880" s="170"/>
      <c r="K880" s="170"/>
      <c r="L880" s="170"/>
      <c r="M880" s="170"/>
      <c r="N880" s="219"/>
      <c r="O880" s="170"/>
      <c r="P880" s="219"/>
      <c r="Q880" s="219"/>
      <c r="R880" s="171"/>
      <c r="S880" s="219"/>
    </row>
    <row r="881" ht="15.75" customHeight="1">
      <c r="B881" s="170"/>
      <c r="C881" s="170"/>
      <c r="D881" s="170"/>
      <c r="E881" s="170"/>
      <c r="F881" s="170"/>
      <c r="G881" s="170"/>
      <c r="I881" s="170"/>
      <c r="J881" s="170"/>
      <c r="K881" s="170"/>
      <c r="L881" s="170"/>
      <c r="M881" s="170"/>
      <c r="N881" s="219"/>
      <c r="O881" s="170"/>
      <c r="P881" s="219"/>
      <c r="Q881" s="219"/>
      <c r="R881" s="171"/>
      <c r="S881" s="219"/>
    </row>
    <row r="882" ht="15.75" customHeight="1">
      <c r="B882" s="170"/>
      <c r="C882" s="170"/>
      <c r="D882" s="170"/>
      <c r="E882" s="170"/>
      <c r="F882" s="170"/>
      <c r="G882" s="170"/>
      <c r="I882" s="170"/>
      <c r="J882" s="170"/>
      <c r="K882" s="170"/>
      <c r="L882" s="170"/>
      <c r="M882" s="170"/>
      <c r="N882" s="219"/>
      <c r="O882" s="170"/>
      <c r="P882" s="219"/>
      <c r="Q882" s="219"/>
      <c r="R882" s="171"/>
      <c r="S882" s="219"/>
    </row>
    <row r="883" ht="15.75" customHeight="1">
      <c r="B883" s="170"/>
      <c r="C883" s="170"/>
      <c r="D883" s="170"/>
      <c r="E883" s="170"/>
      <c r="F883" s="170"/>
      <c r="G883" s="170"/>
      <c r="I883" s="170"/>
      <c r="J883" s="170"/>
      <c r="K883" s="170"/>
      <c r="L883" s="170"/>
      <c r="M883" s="170"/>
      <c r="N883" s="219"/>
      <c r="O883" s="170"/>
      <c r="P883" s="219"/>
      <c r="Q883" s="219"/>
      <c r="R883" s="171"/>
      <c r="S883" s="219"/>
    </row>
    <row r="884" ht="15.75" customHeight="1">
      <c r="B884" s="170"/>
      <c r="C884" s="170"/>
      <c r="D884" s="170"/>
      <c r="E884" s="170"/>
      <c r="F884" s="170"/>
      <c r="G884" s="170"/>
      <c r="I884" s="170"/>
      <c r="J884" s="170"/>
      <c r="K884" s="170"/>
      <c r="L884" s="170"/>
      <c r="M884" s="170"/>
      <c r="N884" s="219"/>
      <c r="O884" s="170"/>
      <c r="P884" s="219"/>
      <c r="Q884" s="219"/>
      <c r="R884" s="171"/>
      <c r="S884" s="219"/>
    </row>
    <row r="885" ht="15.75" customHeight="1">
      <c r="B885" s="170"/>
      <c r="C885" s="170"/>
      <c r="D885" s="170"/>
      <c r="E885" s="170"/>
      <c r="F885" s="170"/>
      <c r="G885" s="170"/>
      <c r="I885" s="170"/>
      <c r="J885" s="170"/>
      <c r="K885" s="170"/>
      <c r="L885" s="170"/>
      <c r="M885" s="170"/>
      <c r="N885" s="219"/>
      <c r="O885" s="170"/>
      <c r="P885" s="219"/>
      <c r="Q885" s="219"/>
      <c r="R885" s="171"/>
      <c r="S885" s="219"/>
    </row>
    <row r="886" ht="15.75" customHeight="1">
      <c r="B886" s="170"/>
      <c r="C886" s="170"/>
      <c r="D886" s="170"/>
      <c r="E886" s="170"/>
      <c r="F886" s="170"/>
      <c r="G886" s="170"/>
      <c r="I886" s="170"/>
      <c r="J886" s="170"/>
      <c r="K886" s="170"/>
      <c r="L886" s="170"/>
      <c r="M886" s="170"/>
      <c r="N886" s="219"/>
      <c r="O886" s="170"/>
      <c r="P886" s="219"/>
      <c r="Q886" s="219"/>
      <c r="R886" s="171"/>
      <c r="S886" s="219"/>
    </row>
    <row r="887" ht="15.75" customHeight="1">
      <c r="B887" s="170"/>
      <c r="C887" s="170"/>
      <c r="D887" s="170"/>
      <c r="E887" s="170"/>
      <c r="F887" s="170"/>
      <c r="G887" s="170"/>
      <c r="I887" s="170"/>
      <c r="J887" s="170"/>
      <c r="K887" s="170"/>
      <c r="L887" s="170"/>
      <c r="M887" s="170"/>
      <c r="N887" s="219"/>
      <c r="O887" s="170"/>
      <c r="P887" s="219"/>
      <c r="Q887" s="219"/>
      <c r="R887" s="171"/>
      <c r="S887" s="219"/>
    </row>
    <row r="888" ht="15.75" customHeight="1">
      <c r="B888" s="170"/>
      <c r="C888" s="170"/>
      <c r="D888" s="170"/>
      <c r="E888" s="170"/>
      <c r="F888" s="170"/>
      <c r="G888" s="170"/>
      <c r="I888" s="170"/>
      <c r="J888" s="170"/>
      <c r="K888" s="170"/>
      <c r="L888" s="170"/>
      <c r="M888" s="170"/>
      <c r="N888" s="219"/>
      <c r="O888" s="170"/>
      <c r="P888" s="219"/>
      <c r="Q888" s="219"/>
      <c r="R888" s="171"/>
      <c r="S888" s="219"/>
    </row>
    <row r="889" ht="15.75" customHeight="1">
      <c r="B889" s="170"/>
      <c r="C889" s="170"/>
      <c r="D889" s="170"/>
      <c r="E889" s="170"/>
      <c r="F889" s="170"/>
      <c r="G889" s="170"/>
      <c r="I889" s="170"/>
      <c r="J889" s="170"/>
      <c r="K889" s="170"/>
      <c r="L889" s="170"/>
      <c r="M889" s="170"/>
      <c r="N889" s="219"/>
      <c r="O889" s="170"/>
      <c r="P889" s="219"/>
      <c r="Q889" s="219"/>
      <c r="R889" s="171"/>
      <c r="S889" s="219"/>
    </row>
    <row r="890" ht="15.75" customHeight="1">
      <c r="B890" s="170"/>
      <c r="C890" s="170"/>
      <c r="D890" s="170"/>
      <c r="E890" s="170"/>
      <c r="F890" s="170"/>
      <c r="G890" s="170"/>
      <c r="I890" s="170"/>
      <c r="J890" s="170"/>
      <c r="K890" s="170"/>
      <c r="L890" s="170"/>
      <c r="M890" s="170"/>
      <c r="N890" s="219"/>
      <c r="O890" s="170"/>
      <c r="P890" s="219"/>
      <c r="Q890" s="219"/>
      <c r="R890" s="171"/>
      <c r="S890" s="219"/>
    </row>
    <row r="891" ht="15.75" customHeight="1">
      <c r="B891" s="170"/>
      <c r="C891" s="170"/>
      <c r="D891" s="170"/>
      <c r="E891" s="170"/>
      <c r="F891" s="170"/>
      <c r="G891" s="170"/>
      <c r="I891" s="170"/>
      <c r="J891" s="170"/>
      <c r="K891" s="170"/>
      <c r="L891" s="170"/>
      <c r="M891" s="170"/>
      <c r="N891" s="219"/>
      <c r="O891" s="170"/>
      <c r="P891" s="219"/>
      <c r="Q891" s="219"/>
      <c r="R891" s="171"/>
      <c r="S891" s="219"/>
    </row>
    <row r="892" ht="15.75" customHeight="1">
      <c r="B892" s="170"/>
      <c r="C892" s="170"/>
      <c r="D892" s="170"/>
      <c r="E892" s="170"/>
      <c r="F892" s="170"/>
      <c r="G892" s="170"/>
      <c r="I892" s="170"/>
      <c r="J892" s="170"/>
      <c r="K892" s="170"/>
      <c r="L892" s="170"/>
      <c r="M892" s="170"/>
      <c r="N892" s="219"/>
      <c r="O892" s="170"/>
      <c r="P892" s="219"/>
      <c r="Q892" s="219"/>
      <c r="R892" s="171"/>
      <c r="S892" s="219"/>
    </row>
    <row r="893" ht="15.75" customHeight="1">
      <c r="B893" s="170"/>
      <c r="C893" s="170"/>
      <c r="D893" s="170"/>
      <c r="E893" s="170"/>
      <c r="F893" s="170"/>
      <c r="G893" s="170"/>
      <c r="I893" s="170"/>
      <c r="J893" s="170"/>
      <c r="K893" s="170"/>
      <c r="L893" s="170"/>
      <c r="M893" s="170"/>
      <c r="N893" s="219"/>
      <c r="O893" s="170"/>
      <c r="P893" s="219"/>
      <c r="Q893" s="219"/>
      <c r="R893" s="171"/>
      <c r="S893" s="219"/>
    </row>
    <row r="894" ht="15.75" customHeight="1">
      <c r="B894" s="170"/>
      <c r="C894" s="170"/>
      <c r="D894" s="170"/>
      <c r="E894" s="170"/>
      <c r="F894" s="170"/>
      <c r="G894" s="170"/>
      <c r="I894" s="170"/>
      <c r="J894" s="170"/>
      <c r="K894" s="170"/>
      <c r="L894" s="170"/>
      <c r="M894" s="170"/>
      <c r="N894" s="219"/>
      <c r="O894" s="170"/>
      <c r="P894" s="219"/>
      <c r="Q894" s="219"/>
      <c r="R894" s="171"/>
      <c r="S894" s="219"/>
    </row>
    <row r="895" ht="15.75" customHeight="1">
      <c r="B895" s="170"/>
      <c r="C895" s="170"/>
      <c r="D895" s="170"/>
      <c r="E895" s="170"/>
      <c r="F895" s="170"/>
      <c r="G895" s="170"/>
      <c r="I895" s="170"/>
      <c r="J895" s="170"/>
      <c r="K895" s="170"/>
      <c r="L895" s="170"/>
      <c r="M895" s="170"/>
      <c r="N895" s="219"/>
      <c r="O895" s="170"/>
      <c r="P895" s="219"/>
      <c r="Q895" s="219"/>
      <c r="R895" s="171"/>
      <c r="S895" s="219"/>
    </row>
    <row r="896" ht="15.75" customHeight="1">
      <c r="B896" s="170"/>
      <c r="C896" s="170"/>
      <c r="D896" s="170"/>
      <c r="E896" s="170"/>
      <c r="F896" s="170"/>
      <c r="G896" s="170"/>
      <c r="I896" s="170"/>
      <c r="J896" s="170"/>
      <c r="K896" s="170"/>
      <c r="L896" s="170"/>
      <c r="M896" s="170"/>
      <c r="N896" s="219"/>
      <c r="O896" s="170"/>
      <c r="P896" s="219"/>
      <c r="Q896" s="219"/>
      <c r="R896" s="171"/>
      <c r="S896" s="219"/>
    </row>
    <row r="897" ht="15.75" customHeight="1">
      <c r="B897" s="170"/>
      <c r="C897" s="170"/>
      <c r="D897" s="170"/>
      <c r="E897" s="170"/>
      <c r="F897" s="170"/>
      <c r="G897" s="170"/>
      <c r="I897" s="170"/>
      <c r="J897" s="170"/>
      <c r="K897" s="170"/>
      <c r="L897" s="170"/>
      <c r="M897" s="170"/>
      <c r="N897" s="219"/>
      <c r="O897" s="170"/>
      <c r="P897" s="219"/>
      <c r="Q897" s="219"/>
      <c r="R897" s="171"/>
      <c r="S897" s="219"/>
    </row>
    <row r="898" ht="15.75" customHeight="1">
      <c r="B898" s="170"/>
      <c r="C898" s="170"/>
      <c r="D898" s="170"/>
      <c r="E898" s="170"/>
      <c r="F898" s="170"/>
      <c r="G898" s="170"/>
      <c r="I898" s="170"/>
      <c r="J898" s="170"/>
      <c r="K898" s="170"/>
      <c r="L898" s="170"/>
      <c r="M898" s="170"/>
      <c r="N898" s="219"/>
      <c r="O898" s="170"/>
      <c r="P898" s="219"/>
      <c r="Q898" s="219"/>
      <c r="R898" s="171"/>
      <c r="S898" s="219"/>
    </row>
    <row r="899" ht="15.75" customHeight="1">
      <c r="B899" s="170"/>
      <c r="C899" s="170"/>
      <c r="D899" s="170"/>
      <c r="E899" s="170"/>
      <c r="F899" s="170"/>
      <c r="G899" s="170"/>
      <c r="I899" s="170"/>
      <c r="J899" s="170"/>
      <c r="K899" s="170"/>
      <c r="L899" s="170"/>
      <c r="M899" s="170"/>
      <c r="N899" s="219"/>
      <c r="O899" s="170"/>
      <c r="P899" s="219"/>
      <c r="Q899" s="219"/>
      <c r="R899" s="171"/>
      <c r="S899" s="219"/>
    </row>
    <row r="900" ht="15.75" customHeight="1">
      <c r="B900" s="170"/>
      <c r="C900" s="170"/>
      <c r="D900" s="170"/>
      <c r="E900" s="170"/>
      <c r="F900" s="170"/>
      <c r="G900" s="170"/>
      <c r="I900" s="170"/>
      <c r="J900" s="170"/>
      <c r="K900" s="170"/>
      <c r="L900" s="170"/>
      <c r="M900" s="170"/>
      <c r="N900" s="219"/>
      <c r="O900" s="170"/>
      <c r="P900" s="219"/>
      <c r="Q900" s="219"/>
      <c r="R900" s="171"/>
      <c r="S900" s="219"/>
    </row>
    <row r="901" ht="15.75" customHeight="1">
      <c r="B901" s="170"/>
      <c r="C901" s="170"/>
      <c r="D901" s="170"/>
      <c r="E901" s="170"/>
      <c r="F901" s="170"/>
      <c r="G901" s="170"/>
      <c r="I901" s="170"/>
      <c r="J901" s="170"/>
      <c r="K901" s="170"/>
      <c r="L901" s="170"/>
      <c r="M901" s="170"/>
      <c r="N901" s="219"/>
      <c r="O901" s="170"/>
      <c r="P901" s="219"/>
      <c r="Q901" s="219"/>
      <c r="R901" s="171"/>
      <c r="S901" s="219"/>
    </row>
    <row r="902" ht="15.75" customHeight="1">
      <c r="B902" s="170"/>
      <c r="C902" s="170"/>
      <c r="D902" s="170"/>
      <c r="E902" s="170"/>
      <c r="F902" s="170"/>
      <c r="G902" s="170"/>
      <c r="I902" s="170"/>
      <c r="J902" s="170"/>
      <c r="K902" s="170"/>
      <c r="L902" s="170"/>
      <c r="M902" s="170"/>
      <c r="N902" s="219"/>
      <c r="O902" s="170"/>
      <c r="P902" s="219"/>
      <c r="Q902" s="219"/>
      <c r="R902" s="171"/>
      <c r="S902" s="219"/>
    </row>
    <row r="903" ht="15.75" customHeight="1">
      <c r="B903" s="170"/>
      <c r="C903" s="170"/>
      <c r="D903" s="170"/>
      <c r="E903" s="170"/>
      <c r="F903" s="170"/>
      <c r="G903" s="170"/>
      <c r="I903" s="170"/>
      <c r="J903" s="170"/>
      <c r="K903" s="170"/>
      <c r="L903" s="170"/>
      <c r="M903" s="170"/>
      <c r="N903" s="219"/>
      <c r="O903" s="170"/>
      <c r="P903" s="219"/>
      <c r="Q903" s="219"/>
      <c r="R903" s="171"/>
      <c r="S903" s="219"/>
    </row>
    <row r="904" ht="15.75" customHeight="1">
      <c r="B904" s="170"/>
      <c r="C904" s="170"/>
      <c r="D904" s="170"/>
      <c r="E904" s="170"/>
      <c r="F904" s="170"/>
      <c r="G904" s="170"/>
      <c r="I904" s="170"/>
      <c r="J904" s="170"/>
      <c r="K904" s="170"/>
      <c r="L904" s="170"/>
      <c r="M904" s="170"/>
      <c r="N904" s="219"/>
      <c r="O904" s="170"/>
      <c r="P904" s="219"/>
      <c r="Q904" s="219"/>
      <c r="R904" s="171"/>
      <c r="S904" s="219"/>
    </row>
    <row r="905" ht="15.75" customHeight="1">
      <c r="B905" s="170"/>
      <c r="C905" s="170"/>
      <c r="D905" s="170"/>
      <c r="E905" s="170"/>
      <c r="F905" s="170"/>
      <c r="G905" s="170"/>
      <c r="I905" s="170"/>
      <c r="J905" s="170"/>
      <c r="K905" s="170"/>
      <c r="L905" s="170"/>
      <c r="M905" s="170"/>
      <c r="N905" s="219"/>
      <c r="O905" s="170"/>
      <c r="P905" s="219"/>
      <c r="Q905" s="219"/>
      <c r="R905" s="171"/>
      <c r="S905" s="219"/>
    </row>
    <row r="906" ht="15.75" customHeight="1">
      <c r="B906" s="170"/>
      <c r="C906" s="170"/>
      <c r="D906" s="170"/>
      <c r="E906" s="170"/>
      <c r="F906" s="170"/>
      <c r="G906" s="170"/>
      <c r="I906" s="170"/>
      <c r="J906" s="170"/>
      <c r="K906" s="170"/>
      <c r="L906" s="170"/>
      <c r="M906" s="170"/>
      <c r="N906" s="219"/>
      <c r="O906" s="170"/>
      <c r="P906" s="219"/>
      <c r="Q906" s="219"/>
      <c r="R906" s="171"/>
      <c r="S906" s="219"/>
    </row>
    <row r="907" ht="15.75" customHeight="1">
      <c r="B907" s="170"/>
      <c r="C907" s="170"/>
      <c r="D907" s="170"/>
      <c r="E907" s="170"/>
      <c r="F907" s="170"/>
      <c r="G907" s="170"/>
      <c r="I907" s="170"/>
      <c r="J907" s="170"/>
      <c r="K907" s="170"/>
      <c r="L907" s="170"/>
      <c r="M907" s="170"/>
      <c r="N907" s="219"/>
      <c r="O907" s="170"/>
      <c r="P907" s="219"/>
      <c r="Q907" s="219"/>
      <c r="R907" s="171"/>
      <c r="S907" s="219"/>
    </row>
    <row r="908" ht="15.75" customHeight="1">
      <c r="B908" s="170"/>
      <c r="C908" s="170"/>
      <c r="D908" s="170"/>
      <c r="E908" s="170"/>
      <c r="F908" s="170"/>
      <c r="G908" s="170"/>
      <c r="I908" s="170"/>
      <c r="J908" s="170"/>
      <c r="K908" s="170"/>
      <c r="L908" s="170"/>
      <c r="M908" s="170"/>
      <c r="N908" s="219"/>
      <c r="O908" s="170"/>
      <c r="P908" s="219"/>
      <c r="Q908" s="219"/>
      <c r="R908" s="171"/>
      <c r="S908" s="219"/>
    </row>
    <row r="909" ht="15.75" customHeight="1">
      <c r="B909" s="170"/>
      <c r="C909" s="170"/>
      <c r="D909" s="170"/>
      <c r="E909" s="170"/>
      <c r="F909" s="170"/>
      <c r="G909" s="170"/>
      <c r="I909" s="170"/>
      <c r="J909" s="170"/>
      <c r="K909" s="170"/>
      <c r="L909" s="170"/>
      <c r="M909" s="170"/>
      <c r="N909" s="219"/>
      <c r="O909" s="170"/>
      <c r="P909" s="219"/>
      <c r="Q909" s="219"/>
      <c r="R909" s="171"/>
      <c r="S909" s="219"/>
    </row>
    <row r="910" ht="15.75" customHeight="1">
      <c r="B910" s="170"/>
      <c r="C910" s="170"/>
      <c r="D910" s="170"/>
      <c r="E910" s="170"/>
      <c r="F910" s="170"/>
      <c r="G910" s="170"/>
      <c r="I910" s="170"/>
      <c r="J910" s="170"/>
      <c r="K910" s="170"/>
      <c r="L910" s="170"/>
      <c r="M910" s="170"/>
      <c r="N910" s="219"/>
      <c r="O910" s="170"/>
      <c r="P910" s="219"/>
      <c r="Q910" s="219"/>
      <c r="R910" s="171"/>
      <c r="S910" s="219"/>
    </row>
    <row r="911" ht="15.75" customHeight="1">
      <c r="B911" s="170"/>
      <c r="C911" s="170"/>
      <c r="D911" s="170"/>
      <c r="E911" s="170"/>
      <c r="F911" s="170"/>
      <c r="G911" s="170"/>
      <c r="I911" s="170"/>
      <c r="J911" s="170"/>
      <c r="K911" s="170"/>
      <c r="L911" s="170"/>
      <c r="M911" s="170"/>
      <c r="N911" s="219"/>
      <c r="O911" s="170"/>
      <c r="P911" s="219"/>
      <c r="Q911" s="219"/>
      <c r="R911" s="171"/>
      <c r="S911" s="219"/>
    </row>
    <row r="912" ht="15.75" customHeight="1">
      <c r="B912" s="170"/>
      <c r="C912" s="170"/>
      <c r="D912" s="170"/>
      <c r="E912" s="170"/>
      <c r="F912" s="170"/>
      <c r="G912" s="170"/>
      <c r="I912" s="170"/>
      <c r="J912" s="170"/>
      <c r="K912" s="170"/>
      <c r="L912" s="170"/>
      <c r="M912" s="170"/>
      <c r="N912" s="219"/>
      <c r="O912" s="170"/>
      <c r="P912" s="219"/>
      <c r="Q912" s="219"/>
      <c r="R912" s="171"/>
      <c r="S912" s="219"/>
    </row>
    <row r="913" ht="15.75" customHeight="1">
      <c r="B913" s="170"/>
      <c r="C913" s="170"/>
      <c r="D913" s="170"/>
      <c r="E913" s="170"/>
      <c r="F913" s="170"/>
      <c r="G913" s="170"/>
      <c r="I913" s="170"/>
      <c r="J913" s="170"/>
      <c r="K913" s="170"/>
      <c r="L913" s="170"/>
      <c r="M913" s="170"/>
      <c r="N913" s="219"/>
      <c r="O913" s="170"/>
      <c r="P913" s="219"/>
      <c r="Q913" s="219"/>
      <c r="R913" s="171"/>
      <c r="S913" s="219"/>
    </row>
    <row r="914" ht="15.75" customHeight="1">
      <c r="B914" s="170"/>
      <c r="C914" s="170"/>
      <c r="D914" s="170"/>
      <c r="E914" s="170"/>
      <c r="F914" s="170"/>
      <c r="G914" s="170"/>
      <c r="I914" s="170"/>
      <c r="J914" s="170"/>
      <c r="K914" s="170"/>
      <c r="L914" s="170"/>
      <c r="M914" s="170"/>
      <c r="N914" s="219"/>
      <c r="O914" s="170"/>
      <c r="P914" s="219"/>
      <c r="Q914" s="219"/>
      <c r="R914" s="171"/>
      <c r="S914" s="219"/>
    </row>
    <row r="915" ht="15.75" customHeight="1">
      <c r="B915" s="170"/>
      <c r="C915" s="170"/>
      <c r="D915" s="170"/>
      <c r="E915" s="170"/>
      <c r="F915" s="170"/>
      <c r="G915" s="170"/>
      <c r="I915" s="170"/>
      <c r="J915" s="170"/>
      <c r="K915" s="170"/>
      <c r="L915" s="170"/>
      <c r="M915" s="170"/>
      <c r="N915" s="219"/>
      <c r="O915" s="170"/>
      <c r="P915" s="219"/>
      <c r="Q915" s="219"/>
      <c r="R915" s="171"/>
      <c r="S915" s="219"/>
    </row>
    <row r="916" ht="15.75" customHeight="1">
      <c r="B916" s="170"/>
      <c r="C916" s="170"/>
      <c r="D916" s="170"/>
      <c r="E916" s="170"/>
      <c r="F916" s="170"/>
      <c r="G916" s="170"/>
      <c r="I916" s="170"/>
      <c r="J916" s="170"/>
      <c r="K916" s="170"/>
      <c r="L916" s="170"/>
      <c r="M916" s="170"/>
      <c r="N916" s="219"/>
      <c r="O916" s="170"/>
      <c r="P916" s="219"/>
      <c r="Q916" s="219"/>
      <c r="R916" s="171"/>
      <c r="S916" s="219"/>
    </row>
    <row r="917" ht="15.75" customHeight="1">
      <c r="B917" s="170"/>
      <c r="C917" s="170"/>
      <c r="D917" s="170"/>
      <c r="E917" s="170"/>
      <c r="F917" s="170"/>
      <c r="G917" s="170"/>
      <c r="I917" s="170"/>
      <c r="J917" s="170"/>
      <c r="K917" s="170"/>
      <c r="L917" s="170"/>
      <c r="M917" s="170"/>
      <c r="N917" s="219"/>
      <c r="O917" s="170"/>
      <c r="P917" s="219"/>
      <c r="Q917" s="219"/>
      <c r="R917" s="171"/>
      <c r="S917" s="219"/>
    </row>
    <row r="918" ht="15.75" customHeight="1">
      <c r="B918" s="170"/>
      <c r="C918" s="170"/>
      <c r="D918" s="170"/>
      <c r="E918" s="170"/>
      <c r="F918" s="170"/>
      <c r="G918" s="170"/>
      <c r="I918" s="170"/>
      <c r="J918" s="170"/>
      <c r="K918" s="170"/>
      <c r="L918" s="170"/>
      <c r="M918" s="170"/>
      <c r="N918" s="219"/>
      <c r="O918" s="170"/>
      <c r="P918" s="219"/>
      <c r="Q918" s="219"/>
      <c r="R918" s="171"/>
      <c r="S918" s="219"/>
    </row>
    <row r="919" ht="15.75" customHeight="1">
      <c r="B919" s="170"/>
      <c r="C919" s="170"/>
      <c r="D919" s="170"/>
      <c r="E919" s="170"/>
      <c r="F919" s="170"/>
      <c r="G919" s="170"/>
      <c r="I919" s="170"/>
      <c r="J919" s="170"/>
      <c r="K919" s="170"/>
      <c r="L919" s="170"/>
      <c r="M919" s="170"/>
      <c r="N919" s="219"/>
      <c r="O919" s="170"/>
      <c r="P919" s="219"/>
      <c r="Q919" s="219"/>
      <c r="R919" s="171"/>
      <c r="S919" s="219"/>
    </row>
    <row r="920" ht="15.75" customHeight="1">
      <c r="B920" s="170"/>
      <c r="C920" s="170"/>
      <c r="D920" s="170"/>
      <c r="E920" s="170"/>
      <c r="F920" s="170"/>
      <c r="G920" s="170"/>
      <c r="I920" s="170"/>
      <c r="J920" s="170"/>
      <c r="K920" s="170"/>
      <c r="L920" s="170"/>
      <c r="M920" s="170"/>
      <c r="N920" s="219"/>
      <c r="O920" s="170"/>
      <c r="P920" s="219"/>
      <c r="Q920" s="219"/>
      <c r="R920" s="171"/>
      <c r="S920" s="219"/>
    </row>
    <row r="921" ht="15.75" customHeight="1">
      <c r="B921" s="170"/>
      <c r="C921" s="170"/>
      <c r="D921" s="170"/>
      <c r="E921" s="170"/>
      <c r="F921" s="170"/>
      <c r="G921" s="170"/>
      <c r="I921" s="170"/>
      <c r="J921" s="170"/>
      <c r="K921" s="170"/>
      <c r="L921" s="170"/>
      <c r="M921" s="170"/>
      <c r="N921" s="219"/>
      <c r="O921" s="170"/>
      <c r="P921" s="219"/>
      <c r="Q921" s="219"/>
      <c r="R921" s="171"/>
      <c r="S921" s="219"/>
    </row>
    <row r="922" ht="15.75" customHeight="1">
      <c r="B922" s="170"/>
      <c r="C922" s="170"/>
      <c r="D922" s="170"/>
      <c r="E922" s="170"/>
      <c r="F922" s="170"/>
      <c r="G922" s="170"/>
      <c r="I922" s="170"/>
      <c r="J922" s="170"/>
      <c r="K922" s="170"/>
      <c r="L922" s="170"/>
      <c r="M922" s="170"/>
      <c r="N922" s="219"/>
      <c r="O922" s="170"/>
      <c r="P922" s="219"/>
      <c r="Q922" s="219"/>
      <c r="R922" s="171"/>
      <c r="S922" s="219"/>
    </row>
    <row r="923" ht="15.75" customHeight="1">
      <c r="B923" s="170"/>
      <c r="C923" s="170"/>
      <c r="D923" s="170"/>
      <c r="E923" s="170"/>
      <c r="F923" s="170"/>
      <c r="G923" s="170"/>
      <c r="I923" s="170"/>
      <c r="J923" s="170"/>
      <c r="K923" s="170"/>
      <c r="L923" s="170"/>
      <c r="M923" s="170"/>
      <c r="N923" s="219"/>
      <c r="O923" s="170"/>
      <c r="P923" s="219"/>
      <c r="Q923" s="219"/>
      <c r="R923" s="171"/>
      <c r="S923" s="219"/>
    </row>
    <row r="924" ht="15.75" customHeight="1">
      <c r="B924" s="170"/>
      <c r="C924" s="170"/>
      <c r="D924" s="170"/>
      <c r="E924" s="170"/>
      <c r="F924" s="170"/>
      <c r="G924" s="170"/>
      <c r="I924" s="170"/>
      <c r="J924" s="170"/>
      <c r="K924" s="170"/>
      <c r="L924" s="170"/>
      <c r="M924" s="170"/>
      <c r="N924" s="219"/>
      <c r="O924" s="170"/>
      <c r="P924" s="219"/>
      <c r="Q924" s="219"/>
      <c r="R924" s="171"/>
      <c r="S924" s="219"/>
    </row>
    <row r="925" ht="15.75" customHeight="1">
      <c r="B925" s="170"/>
      <c r="C925" s="170"/>
      <c r="D925" s="170"/>
      <c r="E925" s="170"/>
      <c r="F925" s="170"/>
      <c r="G925" s="170"/>
      <c r="I925" s="170"/>
      <c r="J925" s="170"/>
      <c r="K925" s="170"/>
      <c r="L925" s="170"/>
      <c r="M925" s="170"/>
      <c r="N925" s="219"/>
      <c r="O925" s="170"/>
      <c r="P925" s="219"/>
      <c r="Q925" s="219"/>
      <c r="R925" s="171"/>
      <c r="S925" s="219"/>
    </row>
    <row r="926" ht="15.75" customHeight="1">
      <c r="B926" s="170"/>
      <c r="C926" s="170"/>
      <c r="D926" s="170"/>
      <c r="E926" s="170"/>
      <c r="F926" s="170"/>
      <c r="G926" s="170"/>
      <c r="I926" s="170"/>
      <c r="J926" s="170"/>
      <c r="K926" s="170"/>
      <c r="L926" s="170"/>
      <c r="M926" s="170"/>
      <c r="N926" s="219"/>
      <c r="O926" s="170"/>
      <c r="P926" s="219"/>
      <c r="Q926" s="219"/>
      <c r="R926" s="171"/>
      <c r="S926" s="219"/>
    </row>
    <row r="927" ht="15.75" customHeight="1">
      <c r="B927" s="170"/>
      <c r="C927" s="170"/>
      <c r="D927" s="170"/>
      <c r="E927" s="170"/>
      <c r="F927" s="170"/>
      <c r="G927" s="170"/>
      <c r="I927" s="170"/>
      <c r="J927" s="170"/>
      <c r="K927" s="170"/>
      <c r="L927" s="170"/>
      <c r="M927" s="170"/>
      <c r="N927" s="219"/>
      <c r="O927" s="170"/>
      <c r="P927" s="219"/>
      <c r="Q927" s="219"/>
      <c r="R927" s="171"/>
      <c r="S927" s="219"/>
    </row>
    <row r="928" ht="15.75" customHeight="1">
      <c r="B928" s="170"/>
      <c r="C928" s="170"/>
      <c r="D928" s="170"/>
      <c r="E928" s="170"/>
      <c r="F928" s="170"/>
      <c r="G928" s="170"/>
      <c r="I928" s="170"/>
      <c r="J928" s="170"/>
      <c r="K928" s="170"/>
      <c r="L928" s="170"/>
      <c r="M928" s="170"/>
      <c r="N928" s="219"/>
      <c r="O928" s="170"/>
      <c r="P928" s="219"/>
      <c r="Q928" s="219"/>
      <c r="R928" s="171"/>
      <c r="S928" s="219"/>
    </row>
    <row r="929" ht="15.75" customHeight="1">
      <c r="B929" s="170"/>
      <c r="C929" s="170"/>
      <c r="D929" s="170"/>
      <c r="E929" s="170"/>
      <c r="F929" s="170"/>
      <c r="G929" s="170"/>
      <c r="I929" s="170"/>
      <c r="J929" s="170"/>
      <c r="K929" s="170"/>
      <c r="L929" s="170"/>
      <c r="M929" s="170"/>
      <c r="N929" s="219"/>
      <c r="O929" s="170"/>
      <c r="P929" s="219"/>
      <c r="Q929" s="219"/>
      <c r="R929" s="171"/>
      <c r="S929" s="219"/>
    </row>
    <row r="930" ht="15.75" customHeight="1">
      <c r="B930" s="170"/>
      <c r="C930" s="170"/>
      <c r="D930" s="170"/>
      <c r="E930" s="170"/>
      <c r="F930" s="170"/>
      <c r="G930" s="170"/>
      <c r="I930" s="170"/>
      <c r="J930" s="170"/>
      <c r="K930" s="170"/>
      <c r="L930" s="170"/>
      <c r="M930" s="170"/>
      <c r="N930" s="219"/>
      <c r="O930" s="170"/>
      <c r="P930" s="219"/>
      <c r="Q930" s="219"/>
      <c r="R930" s="171"/>
      <c r="S930" s="219"/>
    </row>
    <row r="931" ht="15.75" customHeight="1">
      <c r="B931" s="170"/>
      <c r="C931" s="170"/>
      <c r="D931" s="170"/>
      <c r="E931" s="170"/>
      <c r="F931" s="170"/>
      <c r="G931" s="170"/>
      <c r="I931" s="170"/>
      <c r="J931" s="170"/>
      <c r="K931" s="170"/>
      <c r="L931" s="170"/>
      <c r="M931" s="170"/>
      <c r="N931" s="219"/>
      <c r="O931" s="170"/>
      <c r="P931" s="219"/>
      <c r="Q931" s="219"/>
      <c r="R931" s="171"/>
      <c r="S931" s="219"/>
    </row>
    <row r="932" ht="15.75" customHeight="1">
      <c r="B932" s="170"/>
      <c r="C932" s="170"/>
      <c r="D932" s="170"/>
      <c r="E932" s="170"/>
      <c r="F932" s="170"/>
      <c r="G932" s="170"/>
      <c r="I932" s="170"/>
      <c r="J932" s="170"/>
      <c r="K932" s="170"/>
      <c r="L932" s="170"/>
      <c r="M932" s="170"/>
      <c r="N932" s="219"/>
      <c r="O932" s="170"/>
      <c r="P932" s="219"/>
      <c r="Q932" s="219"/>
      <c r="R932" s="171"/>
      <c r="S932" s="219"/>
    </row>
    <row r="933" ht="15.75" customHeight="1">
      <c r="B933" s="170"/>
      <c r="C933" s="170"/>
      <c r="D933" s="170"/>
      <c r="E933" s="170"/>
      <c r="F933" s="170"/>
      <c r="G933" s="170"/>
      <c r="I933" s="170"/>
      <c r="J933" s="170"/>
      <c r="K933" s="170"/>
      <c r="L933" s="170"/>
      <c r="M933" s="170"/>
      <c r="N933" s="219"/>
      <c r="O933" s="170"/>
      <c r="P933" s="219"/>
      <c r="Q933" s="219"/>
      <c r="R933" s="171"/>
      <c r="S933" s="219"/>
    </row>
    <row r="934" ht="15.75" customHeight="1">
      <c r="B934" s="170"/>
      <c r="C934" s="170"/>
      <c r="D934" s="170"/>
      <c r="E934" s="170"/>
      <c r="F934" s="170"/>
      <c r="G934" s="170"/>
      <c r="I934" s="170"/>
      <c r="J934" s="170"/>
      <c r="K934" s="170"/>
      <c r="L934" s="170"/>
      <c r="M934" s="170"/>
      <c r="N934" s="219"/>
      <c r="O934" s="170"/>
      <c r="P934" s="219"/>
      <c r="Q934" s="219"/>
      <c r="R934" s="171"/>
      <c r="S934" s="219"/>
    </row>
    <row r="935" ht="15.75" customHeight="1">
      <c r="B935" s="170"/>
      <c r="C935" s="170"/>
      <c r="D935" s="170"/>
      <c r="E935" s="170"/>
      <c r="F935" s="170"/>
      <c r="G935" s="170"/>
      <c r="I935" s="170"/>
      <c r="J935" s="170"/>
      <c r="K935" s="170"/>
      <c r="L935" s="170"/>
      <c r="M935" s="170"/>
      <c r="N935" s="219"/>
      <c r="O935" s="170"/>
      <c r="P935" s="219"/>
      <c r="Q935" s="219"/>
      <c r="R935" s="171"/>
      <c r="S935" s="219"/>
    </row>
    <row r="936" ht="15.75" customHeight="1">
      <c r="B936" s="170"/>
      <c r="C936" s="170"/>
      <c r="D936" s="170"/>
      <c r="E936" s="170"/>
      <c r="F936" s="170"/>
      <c r="G936" s="170"/>
      <c r="I936" s="170"/>
      <c r="J936" s="170"/>
      <c r="K936" s="170"/>
      <c r="L936" s="170"/>
      <c r="M936" s="170"/>
      <c r="N936" s="219"/>
      <c r="O936" s="170"/>
      <c r="P936" s="219"/>
      <c r="Q936" s="219"/>
      <c r="R936" s="171"/>
      <c r="S936" s="219"/>
    </row>
    <row r="937" ht="15.75" customHeight="1">
      <c r="B937" s="170"/>
      <c r="C937" s="170"/>
      <c r="D937" s="170"/>
      <c r="E937" s="170"/>
      <c r="F937" s="170"/>
      <c r="G937" s="170"/>
      <c r="I937" s="170"/>
      <c r="J937" s="170"/>
      <c r="K937" s="170"/>
      <c r="L937" s="170"/>
      <c r="M937" s="170"/>
      <c r="N937" s="219"/>
      <c r="O937" s="170"/>
      <c r="P937" s="219"/>
      <c r="Q937" s="219"/>
      <c r="R937" s="171"/>
      <c r="S937" s="219"/>
    </row>
    <row r="938" ht="15.75" customHeight="1">
      <c r="B938" s="170"/>
      <c r="C938" s="170"/>
      <c r="D938" s="170"/>
      <c r="E938" s="170"/>
      <c r="F938" s="170"/>
      <c r="G938" s="170"/>
      <c r="I938" s="170"/>
      <c r="J938" s="170"/>
      <c r="K938" s="170"/>
      <c r="L938" s="170"/>
      <c r="M938" s="170"/>
      <c r="N938" s="219"/>
      <c r="O938" s="170"/>
      <c r="P938" s="219"/>
      <c r="Q938" s="219"/>
      <c r="R938" s="171"/>
      <c r="S938" s="219"/>
    </row>
    <row r="939" ht="15.75" customHeight="1">
      <c r="B939" s="170"/>
      <c r="C939" s="170"/>
      <c r="D939" s="170"/>
      <c r="E939" s="170"/>
      <c r="F939" s="170"/>
      <c r="G939" s="170"/>
      <c r="I939" s="170"/>
      <c r="J939" s="170"/>
      <c r="K939" s="170"/>
      <c r="L939" s="170"/>
      <c r="M939" s="170"/>
      <c r="N939" s="219"/>
      <c r="O939" s="170"/>
      <c r="P939" s="219"/>
      <c r="Q939" s="219"/>
      <c r="R939" s="171"/>
      <c r="S939" s="219"/>
    </row>
    <row r="940" ht="15.75" customHeight="1">
      <c r="B940" s="170"/>
      <c r="C940" s="170"/>
      <c r="D940" s="170"/>
      <c r="E940" s="170"/>
      <c r="F940" s="170"/>
      <c r="G940" s="170"/>
      <c r="I940" s="170"/>
      <c r="J940" s="170"/>
      <c r="K940" s="170"/>
      <c r="L940" s="170"/>
      <c r="M940" s="170"/>
      <c r="N940" s="219"/>
      <c r="O940" s="170"/>
      <c r="P940" s="219"/>
      <c r="Q940" s="219"/>
      <c r="R940" s="171"/>
      <c r="S940" s="219"/>
    </row>
    <row r="941" ht="15.75" customHeight="1">
      <c r="B941" s="170"/>
      <c r="C941" s="170"/>
      <c r="D941" s="170"/>
      <c r="E941" s="170"/>
      <c r="F941" s="170"/>
      <c r="G941" s="170"/>
      <c r="I941" s="170"/>
      <c r="J941" s="170"/>
      <c r="K941" s="170"/>
      <c r="L941" s="170"/>
      <c r="M941" s="170"/>
      <c r="N941" s="219"/>
      <c r="O941" s="170"/>
      <c r="P941" s="219"/>
      <c r="Q941" s="219"/>
      <c r="R941" s="171"/>
      <c r="S941" s="219"/>
    </row>
    <row r="942" ht="15.75" customHeight="1">
      <c r="B942" s="170"/>
      <c r="C942" s="170"/>
      <c r="D942" s="170"/>
      <c r="E942" s="170"/>
      <c r="F942" s="170"/>
      <c r="G942" s="170"/>
      <c r="I942" s="170"/>
      <c r="J942" s="170"/>
      <c r="K942" s="170"/>
      <c r="L942" s="170"/>
      <c r="M942" s="170"/>
      <c r="N942" s="219"/>
      <c r="O942" s="170"/>
      <c r="P942" s="219"/>
      <c r="Q942" s="219"/>
      <c r="R942" s="171"/>
      <c r="S942" s="219"/>
    </row>
    <row r="943" ht="15.75" customHeight="1">
      <c r="B943" s="170"/>
      <c r="C943" s="170"/>
      <c r="D943" s="170"/>
      <c r="E943" s="170"/>
      <c r="F943" s="170"/>
      <c r="G943" s="170"/>
      <c r="I943" s="170"/>
      <c r="J943" s="170"/>
      <c r="K943" s="170"/>
      <c r="L943" s="170"/>
      <c r="M943" s="170"/>
      <c r="N943" s="219"/>
      <c r="O943" s="170"/>
      <c r="P943" s="219"/>
      <c r="Q943" s="219"/>
      <c r="R943" s="171"/>
      <c r="S943" s="219"/>
    </row>
    <row r="944" ht="15.75" customHeight="1">
      <c r="B944" s="170"/>
      <c r="C944" s="170"/>
      <c r="D944" s="170"/>
      <c r="E944" s="170"/>
      <c r="F944" s="170"/>
      <c r="G944" s="170"/>
      <c r="I944" s="170"/>
      <c r="J944" s="170"/>
      <c r="K944" s="170"/>
      <c r="L944" s="170"/>
      <c r="M944" s="170"/>
      <c r="N944" s="219"/>
      <c r="O944" s="170"/>
      <c r="P944" s="219"/>
      <c r="Q944" s="219"/>
      <c r="R944" s="171"/>
      <c r="S944" s="219"/>
    </row>
    <row r="945" ht="15.75" customHeight="1">
      <c r="B945" s="170"/>
      <c r="C945" s="170"/>
      <c r="D945" s="170"/>
      <c r="E945" s="170"/>
      <c r="F945" s="170"/>
      <c r="G945" s="170"/>
      <c r="I945" s="170"/>
      <c r="J945" s="170"/>
      <c r="K945" s="170"/>
      <c r="L945" s="170"/>
      <c r="M945" s="170"/>
      <c r="N945" s="219"/>
      <c r="O945" s="170"/>
      <c r="P945" s="219"/>
      <c r="Q945" s="219"/>
      <c r="R945" s="171"/>
      <c r="S945" s="219"/>
    </row>
    <row r="946" ht="15.75" customHeight="1">
      <c r="B946" s="170"/>
      <c r="C946" s="170"/>
      <c r="D946" s="170"/>
      <c r="E946" s="170"/>
      <c r="F946" s="170"/>
      <c r="G946" s="170"/>
      <c r="I946" s="170"/>
      <c r="J946" s="170"/>
      <c r="K946" s="170"/>
      <c r="L946" s="170"/>
      <c r="M946" s="170"/>
      <c r="N946" s="219"/>
      <c r="O946" s="170"/>
      <c r="P946" s="219"/>
      <c r="Q946" s="219"/>
      <c r="R946" s="171"/>
      <c r="S946" s="219"/>
    </row>
    <row r="947" ht="15.75" customHeight="1">
      <c r="B947" s="170"/>
      <c r="C947" s="170"/>
      <c r="D947" s="170"/>
      <c r="E947" s="170"/>
      <c r="F947" s="170"/>
      <c r="G947" s="170"/>
      <c r="I947" s="170"/>
      <c r="J947" s="170"/>
      <c r="K947" s="170"/>
      <c r="L947" s="170"/>
      <c r="M947" s="170"/>
      <c r="N947" s="219"/>
      <c r="O947" s="170"/>
      <c r="P947" s="219"/>
      <c r="Q947" s="219"/>
      <c r="R947" s="171"/>
      <c r="S947" s="219"/>
    </row>
    <row r="948" ht="15.75" customHeight="1">
      <c r="B948" s="170"/>
      <c r="C948" s="170"/>
      <c r="D948" s="170"/>
      <c r="E948" s="170"/>
      <c r="F948" s="170"/>
      <c r="G948" s="170"/>
      <c r="I948" s="170"/>
      <c r="J948" s="170"/>
      <c r="K948" s="170"/>
      <c r="L948" s="170"/>
      <c r="M948" s="170"/>
      <c r="N948" s="219"/>
      <c r="O948" s="170"/>
      <c r="P948" s="219"/>
      <c r="Q948" s="219"/>
      <c r="R948" s="171"/>
      <c r="S948" s="219"/>
    </row>
    <row r="949" ht="15.75" customHeight="1">
      <c r="B949" s="170"/>
      <c r="C949" s="170"/>
      <c r="D949" s="170"/>
      <c r="E949" s="170"/>
      <c r="F949" s="170"/>
      <c r="G949" s="170"/>
      <c r="I949" s="170"/>
      <c r="J949" s="170"/>
      <c r="K949" s="170"/>
      <c r="L949" s="170"/>
      <c r="M949" s="170"/>
      <c r="N949" s="219"/>
      <c r="O949" s="170"/>
      <c r="P949" s="219"/>
      <c r="Q949" s="219"/>
      <c r="R949" s="171"/>
      <c r="S949" s="219"/>
    </row>
    <row r="950" ht="15.75" customHeight="1">
      <c r="B950" s="170"/>
      <c r="C950" s="170"/>
      <c r="D950" s="170"/>
      <c r="E950" s="170"/>
      <c r="F950" s="170"/>
      <c r="G950" s="170"/>
      <c r="I950" s="170"/>
      <c r="J950" s="170"/>
      <c r="K950" s="170"/>
      <c r="L950" s="170"/>
      <c r="M950" s="170"/>
      <c r="N950" s="219"/>
      <c r="O950" s="170"/>
      <c r="P950" s="219"/>
      <c r="Q950" s="219"/>
      <c r="R950" s="171"/>
      <c r="S950" s="219"/>
    </row>
    <row r="951" ht="15.75" customHeight="1">
      <c r="B951" s="170"/>
      <c r="C951" s="170"/>
      <c r="D951" s="170"/>
      <c r="E951" s="170"/>
      <c r="F951" s="170"/>
      <c r="G951" s="170"/>
      <c r="I951" s="170"/>
      <c r="J951" s="170"/>
      <c r="K951" s="170"/>
      <c r="L951" s="170"/>
      <c r="M951" s="170"/>
      <c r="N951" s="219"/>
      <c r="O951" s="170"/>
      <c r="P951" s="219"/>
      <c r="Q951" s="219"/>
      <c r="R951" s="171"/>
      <c r="S951" s="219"/>
    </row>
    <row r="952" ht="15.75" customHeight="1">
      <c r="B952" s="170"/>
      <c r="C952" s="170"/>
      <c r="D952" s="170"/>
      <c r="E952" s="170"/>
      <c r="F952" s="170"/>
      <c r="G952" s="170"/>
      <c r="I952" s="170"/>
      <c r="J952" s="170"/>
      <c r="K952" s="170"/>
      <c r="L952" s="170"/>
      <c r="M952" s="170"/>
      <c r="N952" s="219"/>
      <c r="O952" s="170"/>
      <c r="P952" s="219"/>
      <c r="Q952" s="219"/>
      <c r="R952" s="171"/>
      <c r="S952" s="219"/>
    </row>
    <row r="953" ht="15.75" customHeight="1">
      <c r="B953" s="170"/>
      <c r="C953" s="170"/>
      <c r="D953" s="170"/>
      <c r="E953" s="170"/>
      <c r="F953" s="170"/>
      <c r="G953" s="170"/>
      <c r="I953" s="170"/>
      <c r="J953" s="170"/>
      <c r="K953" s="170"/>
      <c r="L953" s="170"/>
      <c r="M953" s="170"/>
      <c r="N953" s="219"/>
      <c r="O953" s="170"/>
      <c r="P953" s="219"/>
      <c r="Q953" s="219"/>
      <c r="R953" s="171"/>
      <c r="S953" s="219"/>
    </row>
    <row r="954" ht="15.75" customHeight="1">
      <c r="B954" s="170"/>
      <c r="C954" s="170"/>
      <c r="D954" s="170"/>
      <c r="E954" s="170"/>
      <c r="F954" s="170"/>
      <c r="G954" s="170"/>
      <c r="I954" s="170"/>
      <c r="J954" s="170"/>
      <c r="K954" s="170"/>
      <c r="L954" s="170"/>
      <c r="M954" s="170"/>
      <c r="N954" s="219"/>
      <c r="O954" s="170"/>
      <c r="P954" s="219"/>
      <c r="Q954" s="219"/>
      <c r="R954" s="171"/>
      <c r="S954" s="219"/>
    </row>
    <row r="955" ht="15.75" customHeight="1">
      <c r="B955" s="170"/>
      <c r="C955" s="170"/>
      <c r="D955" s="170"/>
      <c r="E955" s="170"/>
      <c r="F955" s="170"/>
      <c r="G955" s="170"/>
      <c r="I955" s="170"/>
      <c r="J955" s="170"/>
      <c r="K955" s="170"/>
      <c r="L955" s="170"/>
      <c r="M955" s="170"/>
      <c r="N955" s="219"/>
      <c r="O955" s="170"/>
      <c r="P955" s="219"/>
      <c r="Q955" s="219"/>
      <c r="R955" s="171"/>
      <c r="S955" s="219"/>
    </row>
    <row r="956" ht="15.75" customHeight="1">
      <c r="B956" s="170"/>
      <c r="C956" s="170"/>
      <c r="D956" s="170"/>
      <c r="E956" s="170"/>
      <c r="F956" s="170"/>
      <c r="G956" s="170"/>
      <c r="I956" s="170"/>
      <c r="J956" s="170"/>
      <c r="K956" s="170"/>
      <c r="L956" s="170"/>
      <c r="M956" s="170"/>
      <c r="N956" s="219"/>
      <c r="O956" s="170"/>
      <c r="P956" s="219"/>
      <c r="Q956" s="219"/>
      <c r="R956" s="171"/>
      <c r="S956" s="219"/>
    </row>
    <row r="957" ht="15.75" customHeight="1">
      <c r="B957" s="170"/>
      <c r="C957" s="170"/>
      <c r="D957" s="170"/>
      <c r="E957" s="170"/>
      <c r="F957" s="170"/>
      <c r="G957" s="170"/>
      <c r="I957" s="170"/>
      <c r="J957" s="170"/>
      <c r="K957" s="170"/>
      <c r="L957" s="170"/>
      <c r="M957" s="170"/>
      <c r="N957" s="219"/>
      <c r="O957" s="170"/>
      <c r="P957" s="219"/>
      <c r="Q957" s="219"/>
      <c r="R957" s="171"/>
      <c r="S957" s="219"/>
    </row>
    <row r="958" ht="15.75" customHeight="1">
      <c r="B958" s="170"/>
      <c r="C958" s="170"/>
      <c r="D958" s="170"/>
      <c r="E958" s="170"/>
      <c r="F958" s="170"/>
      <c r="G958" s="170"/>
      <c r="I958" s="170"/>
      <c r="J958" s="170"/>
      <c r="K958" s="170"/>
      <c r="L958" s="170"/>
      <c r="M958" s="170"/>
      <c r="N958" s="219"/>
      <c r="O958" s="170"/>
      <c r="P958" s="219"/>
      <c r="Q958" s="219"/>
      <c r="R958" s="171"/>
      <c r="S958" s="219"/>
    </row>
    <row r="959" ht="15.75" customHeight="1">
      <c r="B959" s="170"/>
      <c r="C959" s="170"/>
      <c r="D959" s="170"/>
      <c r="E959" s="170"/>
      <c r="F959" s="170"/>
      <c r="G959" s="170"/>
      <c r="I959" s="170"/>
      <c r="J959" s="170"/>
      <c r="K959" s="170"/>
      <c r="L959" s="170"/>
      <c r="M959" s="170"/>
      <c r="N959" s="219"/>
      <c r="O959" s="170"/>
      <c r="P959" s="219"/>
      <c r="Q959" s="219"/>
      <c r="R959" s="171"/>
      <c r="S959" s="219"/>
    </row>
    <row r="960" ht="15.75" customHeight="1">
      <c r="B960" s="170"/>
      <c r="C960" s="170"/>
      <c r="D960" s="170"/>
      <c r="E960" s="170"/>
      <c r="F960" s="170"/>
      <c r="G960" s="170"/>
      <c r="I960" s="170"/>
      <c r="J960" s="170"/>
      <c r="K960" s="170"/>
      <c r="L960" s="170"/>
      <c r="M960" s="170"/>
      <c r="N960" s="219"/>
      <c r="O960" s="170"/>
      <c r="P960" s="219"/>
      <c r="Q960" s="219"/>
      <c r="R960" s="171"/>
      <c r="S960" s="219"/>
    </row>
    <row r="961" ht="15.75" customHeight="1">
      <c r="B961" s="170"/>
      <c r="C961" s="170"/>
      <c r="D961" s="170"/>
      <c r="E961" s="170"/>
      <c r="F961" s="170"/>
      <c r="G961" s="170"/>
      <c r="I961" s="170"/>
      <c r="J961" s="170"/>
      <c r="K961" s="170"/>
      <c r="L961" s="170"/>
      <c r="M961" s="170"/>
      <c r="N961" s="219"/>
      <c r="O961" s="170"/>
      <c r="P961" s="219"/>
      <c r="Q961" s="219"/>
      <c r="R961" s="171"/>
      <c r="S961" s="219"/>
    </row>
    <row r="962" ht="15.75" customHeight="1">
      <c r="B962" s="170"/>
      <c r="C962" s="170"/>
      <c r="D962" s="170"/>
      <c r="E962" s="170"/>
      <c r="F962" s="170"/>
      <c r="G962" s="170"/>
      <c r="I962" s="170"/>
      <c r="J962" s="170"/>
      <c r="K962" s="170"/>
      <c r="L962" s="170"/>
      <c r="M962" s="170"/>
      <c r="N962" s="219"/>
      <c r="O962" s="170"/>
      <c r="P962" s="219"/>
      <c r="Q962" s="219"/>
      <c r="R962" s="171"/>
      <c r="S962" s="219"/>
    </row>
    <row r="963" ht="15.75" customHeight="1">
      <c r="B963" s="170"/>
      <c r="C963" s="170"/>
      <c r="D963" s="170"/>
      <c r="E963" s="170"/>
      <c r="F963" s="170"/>
      <c r="G963" s="170"/>
      <c r="I963" s="170"/>
      <c r="J963" s="170"/>
      <c r="K963" s="170"/>
      <c r="L963" s="170"/>
      <c r="M963" s="170"/>
      <c r="N963" s="219"/>
      <c r="O963" s="170"/>
      <c r="P963" s="219"/>
      <c r="Q963" s="219"/>
      <c r="R963" s="171"/>
      <c r="S963" s="219"/>
    </row>
    <row r="964" ht="15.75" customHeight="1">
      <c r="B964" s="170"/>
      <c r="C964" s="170"/>
      <c r="D964" s="170"/>
      <c r="E964" s="170"/>
      <c r="F964" s="170"/>
      <c r="G964" s="170"/>
      <c r="I964" s="170"/>
      <c r="J964" s="170"/>
      <c r="K964" s="170"/>
      <c r="L964" s="170"/>
      <c r="M964" s="170"/>
      <c r="N964" s="219"/>
      <c r="O964" s="170"/>
      <c r="P964" s="219"/>
      <c r="Q964" s="219"/>
      <c r="R964" s="171"/>
      <c r="S964" s="219"/>
    </row>
    <row r="965" ht="15.75" customHeight="1">
      <c r="B965" s="170"/>
      <c r="C965" s="170"/>
      <c r="D965" s="170"/>
      <c r="E965" s="170"/>
      <c r="F965" s="170"/>
      <c r="G965" s="170"/>
      <c r="I965" s="170"/>
      <c r="J965" s="170"/>
      <c r="K965" s="170"/>
      <c r="L965" s="170"/>
      <c r="M965" s="170"/>
      <c r="N965" s="219"/>
      <c r="O965" s="170"/>
      <c r="P965" s="219"/>
      <c r="Q965" s="219"/>
      <c r="R965" s="171"/>
      <c r="S965" s="219"/>
    </row>
    <row r="966" ht="15.75" customHeight="1">
      <c r="B966" s="170"/>
      <c r="C966" s="170"/>
      <c r="D966" s="170"/>
      <c r="E966" s="170"/>
      <c r="F966" s="170"/>
      <c r="G966" s="170"/>
      <c r="I966" s="170"/>
      <c r="J966" s="170"/>
      <c r="K966" s="170"/>
      <c r="L966" s="170"/>
      <c r="M966" s="170"/>
      <c r="N966" s="219"/>
      <c r="O966" s="170"/>
      <c r="P966" s="219"/>
      <c r="Q966" s="219"/>
      <c r="R966" s="171"/>
      <c r="S966" s="219"/>
    </row>
    <row r="967" ht="15.75" customHeight="1">
      <c r="B967" s="170"/>
      <c r="C967" s="170"/>
      <c r="D967" s="170"/>
      <c r="E967" s="170"/>
      <c r="F967" s="170"/>
      <c r="G967" s="170"/>
      <c r="I967" s="170"/>
      <c r="J967" s="170"/>
      <c r="K967" s="170"/>
      <c r="L967" s="170"/>
      <c r="M967" s="170"/>
      <c r="N967" s="219"/>
      <c r="O967" s="170"/>
      <c r="P967" s="219"/>
      <c r="Q967" s="219"/>
      <c r="R967" s="171"/>
      <c r="S967" s="219"/>
    </row>
    <row r="968" ht="15.75" customHeight="1">
      <c r="B968" s="170"/>
      <c r="C968" s="170"/>
      <c r="D968" s="170"/>
      <c r="E968" s="170"/>
      <c r="F968" s="170"/>
      <c r="G968" s="170"/>
      <c r="I968" s="170"/>
      <c r="J968" s="170"/>
      <c r="K968" s="170"/>
      <c r="L968" s="170"/>
      <c r="M968" s="170"/>
      <c r="N968" s="219"/>
      <c r="O968" s="170"/>
      <c r="P968" s="219"/>
      <c r="Q968" s="219"/>
      <c r="R968" s="171"/>
      <c r="S968" s="219"/>
    </row>
    <row r="969" ht="15.75" customHeight="1">
      <c r="B969" s="170"/>
      <c r="C969" s="170"/>
      <c r="D969" s="170"/>
      <c r="E969" s="170"/>
      <c r="F969" s="170"/>
      <c r="G969" s="170"/>
      <c r="I969" s="170"/>
      <c r="J969" s="170"/>
      <c r="K969" s="170"/>
      <c r="L969" s="170"/>
      <c r="M969" s="170"/>
      <c r="N969" s="219"/>
      <c r="O969" s="170"/>
      <c r="P969" s="219"/>
      <c r="Q969" s="219"/>
      <c r="R969" s="171"/>
      <c r="S969" s="219"/>
    </row>
    <row r="970" ht="15.75" customHeight="1">
      <c r="B970" s="170"/>
      <c r="C970" s="170"/>
      <c r="D970" s="170"/>
      <c r="E970" s="170"/>
      <c r="F970" s="170"/>
      <c r="G970" s="170"/>
      <c r="I970" s="170"/>
      <c r="J970" s="170"/>
      <c r="K970" s="170"/>
      <c r="L970" s="170"/>
      <c r="M970" s="170"/>
      <c r="N970" s="219"/>
      <c r="O970" s="170"/>
      <c r="P970" s="219"/>
      <c r="Q970" s="219"/>
      <c r="R970" s="171"/>
      <c r="S970" s="219"/>
    </row>
    <row r="971" ht="15.75" customHeight="1">
      <c r="B971" s="170"/>
      <c r="C971" s="170"/>
      <c r="D971" s="170"/>
      <c r="E971" s="170"/>
      <c r="F971" s="170"/>
      <c r="G971" s="170"/>
      <c r="I971" s="170"/>
      <c r="J971" s="170"/>
      <c r="K971" s="170"/>
      <c r="L971" s="170"/>
      <c r="M971" s="170"/>
      <c r="N971" s="219"/>
      <c r="O971" s="170"/>
      <c r="P971" s="219"/>
      <c r="Q971" s="219"/>
      <c r="R971" s="171"/>
      <c r="S971" s="219"/>
    </row>
    <row r="972" ht="15.75" customHeight="1">
      <c r="B972" s="170"/>
      <c r="C972" s="170"/>
      <c r="D972" s="170"/>
      <c r="E972" s="170"/>
      <c r="F972" s="170"/>
      <c r="G972" s="170"/>
      <c r="I972" s="170"/>
      <c r="J972" s="170"/>
      <c r="K972" s="170"/>
      <c r="L972" s="170"/>
      <c r="M972" s="170"/>
      <c r="N972" s="219"/>
      <c r="O972" s="170"/>
      <c r="P972" s="219"/>
      <c r="Q972" s="219"/>
      <c r="R972" s="171"/>
      <c r="S972" s="219"/>
    </row>
    <row r="973" ht="15.75" customHeight="1">
      <c r="B973" s="170"/>
      <c r="C973" s="170"/>
      <c r="D973" s="170"/>
      <c r="E973" s="170"/>
      <c r="F973" s="170"/>
      <c r="G973" s="170"/>
      <c r="I973" s="170"/>
      <c r="J973" s="170"/>
      <c r="K973" s="170"/>
      <c r="L973" s="170"/>
      <c r="M973" s="170"/>
      <c r="N973" s="219"/>
      <c r="O973" s="170"/>
      <c r="P973" s="219"/>
      <c r="Q973" s="219"/>
      <c r="R973" s="171"/>
      <c r="S973" s="219"/>
    </row>
    <row r="974" ht="15.75" customHeight="1">
      <c r="B974" s="170"/>
      <c r="C974" s="170"/>
      <c r="D974" s="170"/>
      <c r="E974" s="170"/>
      <c r="F974" s="170"/>
      <c r="G974" s="170"/>
      <c r="I974" s="170"/>
      <c r="J974" s="170"/>
      <c r="K974" s="170"/>
      <c r="L974" s="170"/>
      <c r="M974" s="170"/>
      <c r="N974" s="219"/>
      <c r="O974" s="170"/>
      <c r="P974" s="219"/>
      <c r="Q974" s="219"/>
      <c r="R974" s="171"/>
      <c r="S974" s="219"/>
    </row>
    <row r="975" ht="15.75" customHeight="1">
      <c r="B975" s="170"/>
      <c r="C975" s="170"/>
      <c r="D975" s="170"/>
      <c r="E975" s="170"/>
      <c r="F975" s="170"/>
      <c r="G975" s="170"/>
      <c r="I975" s="170"/>
      <c r="J975" s="170"/>
      <c r="K975" s="170"/>
      <c r="L975" s="170"/>
      <c r="M975" s="170"/>
      <c r="N975" s="219"/>
      <c r="O975" s="170"/>
      <c r="P975" s="219"/>
      <c r="Q975" s="219"/>
      <c r="R975" s="171"/>
      <c r="S975" s="219"/>
    </row>
    <row r="976" ht="15.75" customHeight="1">
      <c r="B976" s="170"/>
      <c r="C976" s="170"/>
      <c r="D976" s="170"/>
      <c r="E976" s="170"/>
      <c r="F976" s="170"/>
      <c r="G976" s="170"/>
      <c r="I976" s="170"/>
      <c r="J976" s="170"/>
      <c r="K976" s="170"/>
      <c r="L976" s="170"/>
      <c r="M976" s="170"/>
      <c r="N976" s="219"/>
      <c r="O976" s="170"/>
      <c r="P976" s="219"/>
      <c r="Q976" s="219"/>
      <c r="R976" s="171"/>
      <c r="S976" s="219"/>
    </row>
    <row r="977" ht="15.75" customHeight="1">
      <c r="B977" s="170"/>
      <c r="C977" s="170"/>
      <c r="D977" s="170"/>
      <c r="E977" s="170"/>
      <c r="F977" s="170"/>
      <c r="G977" s="170"/>
      <c r="I977" s="170"/>
      <c r="J977" s="170"/>
      <c r="K977" s="170"/>
      <c r="L977" s="170"/>
      <c r="M977" s="170"/>
      <c r="N977" s="219"/>
      <c r="O977" s="170"/>
      <c r="P977" s="219"/>
      <c r="Q977" s="219"/>
      <c r="R977" s="171"/>
      <c r="S977" s="219"/>
    </row>
    <row r="978" ht="15.75" customHeight="1">
      <c r="B978" s="170"/>
      <c r="C978" s="170"/>
      <c r="D978" s="170"/>
      <c r="E978" s="170"/>
      <c r="F978" s="170"/>
      <c r="G978" s="170"/>
      <c r="I978" s="170"/>
      <c r="J978" s="170"/>
      <c r="K978" s="170"/>
      <c r="L978" s="170"/>
      <c r="M978" s="170"/>
      <c r="N978" s="219"/>
      <c r="O978" s="170"/>
      <c r="P978" s="219"/>
      <c r="Q978" s="219"/>
      <c r="R978" s="171"/>
      <c r="S978" s="219"/>
    </row>
    <row r="979" ht="15.75" customHeight="1">
      <c r="B979" s="170"/>
      <c r="C979" s="170"/>
      <c r="D979" s="170"/>
      <c r="E979" s="170"/>
      <c r="F979" s="170"/>
      <c r="G979" s="170"/>
      <c r="I979" s="170"/>
      <c r="J979" s="170"/>
      <c r="K979" s="170"/>
      <c r="L979" s="170"/>
      <c r="M979" s="170"/>
      <c r="N979" s="219"/>
      <c r="O979" s="170"/>
      <c r="P979" s="219"/>
      <c r="Q979" s="219"/>
      <c r="R979" s="171"/>
      <c r="S979" s="219"/>
    </row>
    <row r="980" ht="15.75" customHeight="1">
      <c r="B980" s="170"/>
      <c r="C980" s="170"/>
      <c r="D980" s="170"/>
      <c r="E980" s="170"/>
      <c r="F980" s="170"/>
      <c r="G980" s="170"/>
      <c r="I980" s="170"/>
      <c r="J980" s="170"/>
      <c r="K980" s="170"/>
      <c r="L980" s="170"/>
      <c r="M980" s="170"/>
      <c r="N980" s="219"/>
      <c r="O980" s="170"/>
      <c r="P980" s="219"/>
      <c r="Q980" s="219"/>
      <c r="R980" s="171"/>
      <c r="S980" s="219"/>
    </row>
    <row r="981" ht="15.75" customHeight="1">
      <c r="B981" s="170"/>
      <c r="C981" s="170"/>
      <c r="D981" s="170"/>
      <c r="E981" s="170"/>
      <c r="F981" s="170"/>
      <c r="G981" s="170"/>
      <c r="I981" s="170"/>
      <c r="J981" s="170"/>
      <c r="K981" s="170"/>
      <c r="L981" s="170"/>
      <c r="M981" s="170"/>
      <c r="N981" s="219"/>
      <c r="O981" s="170"/>
      <c r="P981" s="219"/>
      <c r="Q981" s="219"/>
      <c r="R981" s="171"/>
      <c r="S981" s="219"/>
    </row>
    <row r="982" ht="15.75" customHeight="1">
      <c r="B982" s="170"/>
      <c r="C982" s="170"/>
      <c r="D982" s="170"/>
      <c r="E982" s="170"/>
      <c r="F982" s="170"/>
      <c r="G982" s="170"/>
      <c r="I982" s="170"/>
      <c r="J982" s="170"/>
      <c r="K982" s="170"/>
      <c r="L982" s="170"/>
      <c r="M982" s="170"/>
      <c r="N982" s="219"/>
      <c r="O982" s="170"/>
      <c r="P982" s="219"/>
      <c r="Q982" s="219"/>
      <c r="R982" s="171"/>
      <c r="S982" s="219"/>
    </row>
    <row r="983" ht="15.75" customHeight="1">
      <c r="B983" s="170"/>
      <c r="C983" s="170"/>
      <c r="D983" s="170"/>
      <c r="E983" s="170"/>
      <c r="F983" s="170"/>
      <c r="G983" s="170"/>
      <c r="I983" s="170"/>
      <c r="J983" s="170"/>
      <c r="K983" s="170"/>
      <c r="L983" s="170"/>
      <c r="M983" s="170"/>
      <c r="N983" s="219"/>
      <c r="O983" s="170"/>
      <c r="P983" s="219"/>
      <c r="Q983" s="219"/>
      <c r="R983" s="171"/>
      <c r="S983" s="219"/>
    </row>
    <row r="984" ht="15.75" customHeight="1">
      <c r="B984" s="170"/>
      <c r="C984" s="170"/>
      <c r="D984" s="170"/>
      <c r="E984" s="170"/>
      <c r="F984" s="170"/>
      <c r="G984" s="170"/>
      <c r="I984" s="170"/>
      <c r="J984" s="170"/>
      <c r="K984" s="170"/>
      <c r="L984" s="170"/>
      <c r="M984" s="170"/>
      <c r="N984" s="219"/>
      <c r="O984" s="170"/>
      <c r="P984" s="219"/>
      <c r="Q984" s="219"/>
      <c r="R984" s="171"/>
      <c r="S984" s="219"/>
    </row>
    <row r="985" ht="15.75" customHeight="1">
      <c r="B985" s="170"/>
      <c r="C985" s="170"/>
      <c r="D985" s="170"/>
      <c r="E985" s="170"/>
      <c r="F985" s="170"/>
      <c r="G985" s="170"/>
      <c r="I985" s="170"/>
      <c r="J985" s="170"/>
      <c r="K985" s="170"/>
      <c r="L985" s="170"/>
      <c r="M985" s="170"/>
      <c r="N985" s="219"/>
      <c r="O985" s="170"/>
      <c r="P985" s="219"/>
      <c r="Q985" s="219"/>
      <c r="R985" s="171"/>
      <c r="S985" s="219"/>
    </row>
    <row r="986" ht="15.75" customHeight="1">
      <c r="B986" s="170"/>
      <c r="C986" s="170"/>
      <c r="D986" s="170"/>
      <c r="E986" s="170"/>
      <c r="F986" s="170"/>
      <c r="G986" s="170"/>
      <c r="I986" s="170"/>
      <c r="J986" s="170"/>
      <c r="K986" s="170"/>
      <c r="L986" s="170"/>
      <c r="M986" s="170"/>
      <c r="N986" s="219"/>
      <c r="O986" s="170"/>
      <c r="P986" s="219"/>
      <c r="Q986" s="219"/>
      <c r="R986" s="171"/>
      <c r="S986" s="219"/>
    </row>
    <row r="987" ht="15.75" customHeight="1">
      <c r="B987" s="170"/>
      <c r="C987" s="170"/>
      <c r="D987" s="170"/>
      <c r="E987" s="170"/>
      <c r="F987" s="170"/>
      <c r="G987" s="170"/>
      <c r="I987" s="170"/>
      <c r="J987" s="170"/>
      <c r="K987" s="170"/>
      <c r="L987" s="170"/>
      <c r="M987" s="170"/>
      <c r="N987" s="219"/>
      <c r="O987" s="170"/>
      <c r="P987" s="219"/>
      <c r="Q987" s="219"/>
      <c r="R987" s="171"/>
      <c r="S987" s="219"/>
    </row>
    <row r="988" ht="15.75" customHeight="1">
      <c r="B988" s="170"/>
      <c r="C988" s="170"/>
      <c r="D988" s="170"/>
      <c r="E988" s="170"/>
      <c r="F988" s="170"/>
      <c r="G988" s="170"/>
      <c r="I988" s="170"/>
      <c r="J988" s="170"/>
      <c r="K988" s="170"/>
      <c r="L988" s="170"/>
      <c r="M988" s="170"/>
      <c r="N988" s="219"/>
      <c r="O988" s="170"/>
      <c r="P988" s="219"/>
      <c r="Q988" s="219"/>
      <c r="R988" s="171"/>
      <c r="S988" s="219"/>
    </row>
    <row r="989" ht="15.75" customHeight="1">
      <c r="B989" s="170"/>
      <c r="C989" s="170"/>
      <c r="D989" s="170"/>
      <c r="E989" s="170"/>
      <c r="F989" s="170"/>
      <c r="G989" s="170"/>
      <c r="I989" s="170"/>
      <c r="J989" s="170"/>
      <c r="K989" s="170"/>
      <c r="L989" s="170"/>
      <c r="M989" s="170"/>
      <c r="N989" s="219"/>
      <c r="O989" s="170"/>
      <c r="P989" s="219"/>
      <c r="Q989" s="219"/>
      <c r="R989" s="171"/>
      <c r="S989" s="219"/>
    </row>
    <row r="990" ht="15.75" customHeight="1">
      <c r="B990" s="170"/>
      <c r="C990" s="170"/>
      <c r="D990" s="170"/>
      <c r="E990" s="170"/>
      <c r="F990" s="170"/>
      <c r="G990" s="170"/>
      <c r="I990" s="170"/>
      <c r="J990" s="170"/>
      <c r="K990" s="170"/>
      <c r="L990" s="170"/>
      <c r="M990" s="170"/>
      <c r="N990" s="219"/>
      <c r="O990" s="170"/>
      <c r="P990" s="219"/>
      <c r="Q990" s="219"/>
      <c r="R990" s="171"/>
      <c r="S990" s="219"/>
    </row>
    <row r="991" ht="15.75" customHeight="1">
      <c r="B991" s="170"/>
      <c r="C991" s="170"/>
      <c r="D991" s="170"/>
      <c r="E991" s="170"/>
      <c r="F991" s="170"/>
      <c r="G991" s="170"/>
      <c r="I991" s="170"/>
      <c r="J991" s="170"/>
      <c r="K991" s="170"/>
      <c r="L991" s="170"/>
      <c r="M991" s="170"/>
      <c r="N991" s="219"/>
      <c r="O991" s="170"/>
      <c r="P991" s="219"/>
      <c r="Q991" s="219"/>
      <c r="R991" s="171"/>
      <c r="S991" s="219"/>
    </row>
    <row r="992" ht="15.75" customHeight="1">
      <c r="B992" s="170"/>
      <c r="C992" s="170"/>
      <c r="D992" s="170"/>
      <c r="E992" s="170"/>
      <c r="F992" s="170"/>
      <c r="G992" s="170"/>
      <c r="I992" s="170"/>
      <c r="J992" s="170"/>
      <c r="K992" s="170"/>
      <c r="L992" s="170"/>
      <c r="M992" s="170"/>
      <c r="N992" s="219"/>
      <c r="O992" s="170"/>
      <c r="P992" s="219"/>
      <c r="Q992" s="219"/>
      <c r="R992" s="171"/>
      <c r="S992" s="219"/>
    </row>
    <row r="993" ht="15.75" customHeight="1">
      <c r="B993" s="170"/>
      <c r="C993" s="170"/>
      <c r="D993" s="170"/>
      <c r="E993" s="170"/>
      <c r="F993" s="170"/>
      <c r="G993" s="170"/>
      <c r="I993" s="170"/>
      <c r="J993" s="170"/>
      <c r="K993" s="170"/>
      <c r="L993" s="170"/>
      <c r="M993" s="170"/>
      <c r="N993" s="219"/>
      <c r="O993" s="170"/>
      <c r="P993" s="219"/>
      <c r="Q993" s="219"/>
      <c r="R993" s="171"/>
      <c r="S993" s="219"/>
    </row>
    <row r="994" ht="15.75" customHeight="1">
      <c r="B994" s="170"/>
      <c r="C994" s="170"/>
      <c r="D994" s="170"/>
      <c r="E994" s="170"/>
      <c r="F994" s="170"/>
      <c r="G994" s="170"/>
      <c r="I994" s="170"/>
      <c r="J994" s="170"/>
      <c r="K994" s="170"/>
      <c r="L994" s="170"/>
      <c r="M994" s="170"/>
      <c r="N994" s="219"/>
      <c r="O994" s="170"/>
      <c r="P994" s="219"/>
      <c r="Q994" s="219"/>
      <c r="R994" s="171"/>
      <c r="S994" s="219"/>
    </row>
    <row r="995" ht="15.75" customHeight="1">
      <c r="B995" s="170"/>
      <c r="C995" s="170"/>
      <c r="D995" s="170"/>
      <c r="E995" s="170"/>
      <c r="F995" s="170"/>
      <c r="G995" s="170"/>
      <c r="I995" s="170"/>
      <c r="J995" s="170"/>
      <c r="K995" s="170"/>
      <c r="L995" s="170"/>
      <c r="M995" s="170"/>
      <c r="N995" s="219"/>
      <c r="O995" s="170"/>
      <c r="P995" s="219"/>
      <c r="Q995" s="219"/>
      <c r="R995" s="171"/>
      <c r="S995" s="219"/>
    </row>
    <row r="996" ht="15.75" customHeight="1">
      <c r="B996" s="170"/>
      <c r="C996" s="170"/>
      <c r="D996" s="170"/>
      <c r="E996" s="170"/>
      <c r="F996" s="170"/>
      <c r="G996" s="170"/>
      <c r="I996" s="170"/>
      <c r="J996" s="170"/>
      <c r="K996" s="170"/>
      <c r="L996" s="170"/>
      <c r="M996" s="170"/>
      <c r="N996" s="219"/>
      <c r="O996" s="170"/>
      <c r="P996" s="219"/>
      <c r="Q996" s="219"/>
      <c r="R996" s="171"/>
      <c r="S996" s="219"/>
    </row>
    <row r="997" ht="15.75" customHeight="1">
      <c r="B997" s="170"/>
      <c r="C997" s="170"/>
      <c r="D997" s="170"/>
      <c r="E997" s="170"/>
      <c r="F997" s="170"/>
      <c r="G997" s="170"/>
      <c r="I997" s="170"/>
      <c r="J997" s="170"/>
      <c r="K997" s="170"/>
      <c r="L997" s="170"/>
      <c r="M997" s="170"/>
      <c r="N997" s="219"/>
      <c r="O997" s="170"/>
      <c r="P997" s="219"/>
      <c r="Q997" s="219"/>
      <c r="R997" s="171"/>
      <c r="S997" s="219"/>
    </row>
    <row r="998" ht="15.75" customHeight="1">
      <c r="B998" s="170"/>
      <c r="C998" s="170"/>
      <c r="D998" s="170"/>
      <c r="E998" s="170"/>
      <c r="F998" s="170"/>
      <c r="G998" s="170"/>
      <c r="I998" s="170"/>
      <c r="J998" s="170"/>
      <c r="K998" s="170"/>
      <c r="L998" s="170"/>
      <c r="M998" s="170"/>
      <c r="N998" s="219"/>
      <c r="O998" s="170"/>
      <c r="P998" s="219"/>
      <c r="Q998" s="219"/>
      <c r="R998" s="171"/>
      <c r="S998" s="219"/>
    </row>
    <row r="999" ht="15.75" customHeight="1">
      <c r="B999" s="170"/>
      <c r="C999" s="170"/>
      <c r="D999" s="170"/>
      <c r="E999" s="170"/>
      <c r="F999" s="170"/>
      <c r="G999" s="170"/>
      <c r="I999" s="170"/>
      <c r="J999" s="170"/>
      <c r="K999" s="170"/>
      <c r="L999" s="170"/>
      <c r="M999" s="170"/>
      <c r="N999" s="219"/>
      <c r="O999" s="170"/>
      <c r="P999" s="219"/>
      <c r="Q999" s="219"/>
      <c r="R999" s="171"/>
      <c r="S999" s="219"/>
    </row>
    <row r="1000" ht="15.75" customHeight="1">
      <c r="B1000" s="170"/>
      <c r="C1000" s="170"/>
      <c r="D1000" s="170"/>
      <c r="E1000" s="170"/>
      <c r="F1000" s="170"/>
      <c r="G1000" s="170"/>
      <c r="I1000" s="170"/>
      <c r="J1000" s="170"/>
      <c r="K1000" s="170"/>
      <c r="L1000" s="170"/>
      <c r="M1000" s="170"/>
      <c r="N1000" s="219"/>
      <c r="O1000" s="170"/>
      <c r="P1000" s="219"/>
      <c r="Q1000" s="219"/>
      <c r="R1000" s="171"/>
      <c r="S1000" s="219"/>
    </row>
  </sheetData>
  <mergeCells count="22">
    <mergeCell ref="H3:H4"/>
    <mergeCell ref="I3:I4"/>
    <mergeCell ref="J3:J4"/>
    <mergeCell ref="K3:K4"/>
    <mergeCell ref="L3:M3"/>
    <mergeCell ref="N3:N4"/>
    <mergeCell ref="O3:O4"/>
    <mergeCell ref="P3:S3"/>
    <mergeCell ref="E3:G3"/>
    <mergeCell ref="A5:T5"/>
    <mergeCell ref="A16:T16"/>
    <mergeCell ref="A33:T33"/>
    <mergeCell ref="A36:T36"/>
    <mergeCell ref="A38:T38"/>
    <mergeCell ref="A40:T40"/>
    <mergeCell ref="A1:T1"/>
    <mergeCell ref="A2:T2"/>
    <mergeCell ref="A3:A4"/>
    <mergeCell ref="B3:B4"/>
    <mergeCell ref="C3:C4"/>
    <mergeCell ref="D3:D4"/>
    <mergeCell ref="T3:T4"/>
  </mergeCells>
  <conditionalFormatting sqref="C31">
    <cfRule type="colorScale" priority="1">
      <colorScale>
        <cfvo type="min"/>
        <cfvo type="percentile" val="50"/>
        <cfvo type="max"/>
        <color rgb="FFF8696B"/>
        <color rgb="FFFCFCFF"/>
        <color rgb="FF5A8AC6"/>
      </colorScale>
    </cfRule>
  </conditionalFormatting>
  <conditionalFormatting sqref="C30">
    <cfRule type="colorScale" priority="2">
      <colorScale>
        <cfvo type="min"/>
        <cfvo type="percentile" val="50"/>
        <cfvo type="max"/>
        <color rgb="FFF8696B"/>
        <color rgb="FFFCFCFF"/>
        <color rgb="FF5A8AC6"/>
      </colorScale>
    </cfRule>
  </conditionalFormatting>
  <conditionalFormatting sqref="C29">
    <cfRule type="colorScale" priority="3">
      <colorScale>
        <cfvo type="min"/>
        <cfvo type="percentile" val="50"/>
        <cfvo type="max"/>
        <color rgb="FFF8696B"/>
        <color rgb="FFFCFCFF"/>
        <color rgb="FF5A8AC6"/>
      </colorScale>
    </cfRule>
  </conditionalFormatting>
  <conditionalFormatting sqref="C27">
    <cfRule type="colorScale" priority="4">
      <colorScale>
        <cfvo type="min"/>
        <cfvo type="percentile" val="50"/>
        <cfvo type="max"/>
        <color rgb="FFF8696B"/>
        <color rgb="FFFCFCFF"/>
        <color rgb="FF5A8AC6"/>
      </colorScale>
    </cfRule>
  </conditionalFormatting>
  <conditionalFormatting sqref="D31">
    <cfRule type="colorScale" priority="5">
      <colorScale>
        <cfvo type="min"/>
        <cfvo type="percentile" val="50"/>
        <cfvo type="max"/>
        <color rgb="FFF8696B"/>
        <color rgb="FFFCFCFF"/>
        <color rgb="FF5A8AC6"/>
      </colorScale>
    </cfRule>
  </conditionalFormatting>
  <conditionalFormatting sqref="D30">
    <cfRule type="colorScale" priority="6">
      <colorScale>
        <cfvo type="min"/>
        <cfvo type="percentile" val="50"/>
        <cfvo type="max"/>
        <color rgb="FFF8696B"/>
        <color rgb="FFFCFCFF"/>
        <color rgb="FF5A8AC6"/>
      </colorScale>
    </cfRule>
  </conditionalFormatting>
  <conditionalFormatting sqref="D29">
    <cfRule type="colorScale" priority="7">
      <colorScale>
        <cfvo type="min"/>
        <cfvo type="percentile" val="50"/>
        <cfvo type="max"/>
        <color rgb="FFF8696B"/>
        <color rgb="FFFCFCFF"/>
        <color rgb="FF5A8AC6"/>
      </colorScale>
    </cfRule>
  </conditionalFormatting>
  <conditionalFormatting sqref="D27">
    <cfRule type="colorScale" priority="8">
      <colorScale>
        <cfvo type="min"/>
        <cfvo type="percentile" val="50"/>
        <cfvo type="max"/>
        <color rgb="FFF8696B"/>
        <color rgb="FFFCFCFF"/>
        <color rgb="FF5A8AC6"/>
      </colorScale>
    </cfRule>
  </conditionalFormatting>
  <printOptions/>
  <pageMargins bottom="0.46" footer="0.0" header="0.0" left="0.34" right="0.38" top="0.49"/>
  <pageSetup fitToHeight="0"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71"/>
    <col customWidth="1" min="2" max="2" width="33.57"/>
    <col customWidth="1" min="3" max="3" width="23.86"/>
    <col customWidth="1" hidden="1" min="4" max="5" width="28.0"/>
    <col customWidth="1" hidden="1" min="6" max="6" width="25.86"/>
    <col customWidth="1" min="7" max="7" width="23.14"/>
    <col customWidth="1" hidden="1" min="8" max="8" width="35.14"/>
    <col customWidth="1" hidden="1" min="9" max="9" width="76.29"/>
    <col customWidth="1" min="10" max="10" width="29.0"/>
    <col customWidth="1" hidden="1" min="11" max="11" width="43.29"/>
    <col customWidth="1" hidden="1" min="12" max="12" width="43.71"/>
    <col customWidth="1" min="13" max="14" width="20.86"/>
    <col customWidth="1" min="15" max="19" width="22.86"/>
    <col customWidth="1" min="20" max="20" width="21.14"/>
    <col customWidth="1" min="21" max="26" width="17.14"/>
  </cols>
  <sheetData>
    <row r="1">
      <c r="A1" s="1" t="s">
        <v>2200</v>
      </c>
      <c r="B1" s="161"/>
      <c r="C1" s="161"/>
      <c r="D1" s="161"/>
      <c r="E1" s="161"/>
      <c r="F1" s="161"/>
      <c r="G1" s="161"/>
      <c r="H1" s="161"/>
      <c r="I1" s="161"/>
      <c r="J1" s="161"/>
      <c r="K1" s="161"/>
      <c r="L1" s="161"/>
      <c r="M1" s="161"/>
      <c r="N1" s="161"/>
      <c r="O1" s="161"/>
      <c r="P1" s="161"/>
      <c r="Q1" s="161"/>
      <c r="R1" s="161"/>
      <c r="S1" s="161"/>
      <c r="T1" s="161"/>
    </row>
    <row r="2">
      <c r="A2" s="35" t="s">
        <v>1</v>
      </c>
      <c r="B2" s="6"/>
      <c r="C2" s="6"/>
      <c r="D2" s="6"/>
      <c r="E2" s="6"/>
      <c r="F2" s="6"/>
      <c r="G2" s="6"/>
      <c r="H2" s="6"/>
      <c r="I2" s="6"/>
      <c r="J2" s="6"/>
      <c r="K2" s="6"/>
      <c r="L2" s="6"/>
      <c r="M2" s="6"/>
      <c r="N2" s="6"/>
      <c r="O2" s="6"/>
      <c r="P2" s="6"/>
      <c r="Q2" s="6"/>
      <c r="R2" s="6"/>
      <c r="S2" s="6"/>
      <c r="T2" s="10"/>
    </row>
    <row r="3" ht="77.25" customHeight="1">
      <c r="A3" s="28" t="s">
        <v>2</v>
      </c>
      <c r="B3" s="29" t="s">
        <v>3</v>
      </c>
      <c r="C3" s="29" t="s">
        <v>4</v>
      </c>
      <c r="D3" s="29" t="s">
        <v>5</v>
      </c>
      <c r="E3" s="11" t="s">
        <v>825</v>
      </c>
      <c r="F3" s="29" t="s">
        <v>6</v>
      </c>
      <c r="G3" s="29" t="s">
        <v>7</v>
      </c>
      <c r="H3" s="29" t="s">
        <v>8</v>
      </c>
      <c r="I3" s="29" t="s">
        <v>9</v>
      </c>
      <c r="J3" s="29" t="s">
        <v>10</v>
      </c>
      <c r="K3" s="29" t="s">
        <v>11</v>
      </c>
      <c r="L3" s="29" t="s">
        <v>12</v>
      </c>
      <c r="M3" s="29" t="s">
        <v>943</v>
      </c>
      <c r="N3" s="29" t="s">
        <v>2201</v>
      </c>
      <c r="O3" s="29" t="s">
        <v>1455</v>
      </c>
      <c r="P3" s="29" t="s">
        <v>2202</v>
      </c>
      <c r="Q3" s="29" t="s">
        <v>954</v>
      </c>
      <c r="R3" s="29" t="s">
        <v>2203</v>
      </c>
      <c r="S3" s="29" t="s">
        <v>2204</v>
      </c>
      <c r="T3" s="29" t="s">
        <v>14</v>
      </c>
    </row>
    <row r="4" ht="234.75" customHeight="1">
      <c r="A4" s="68">
        <v>1.0</v>
      </c>
      <c r="B4" s="18" t="s">
        <v>972</v>
      </c>
      <c r="C4" s="27" t="s">
        <v>974</v>
      </c>
      <c r="D4" s="16" t="s">
        <v>105</v>
      </c>
      <c r="E4" s="16" t="s">
        <v>832</v>
      </c>
      <c r="F4" s="18" t="s">
        <v>978</v>
      </c>
      <c r="G4" s="20" t="s">
        <v>2205</v>
      </c>
      <c r="H4" s="18" t="s">
        <v>984</v>
      </c>
      <c r="I4" s="18" t="s">
        <v>985</v>
      </c>
      <c r="J4" s="22" t="s">
        <v>987</v>
      </c>
      <c r="K4" s="23" t="s">
        <v>2206</v>
      </c>
      <c r="L4" s="23"/>
      <c r="M4" s="190">
        <v>4120627.61</v>
      </c>
      <c r="N4" s="215" t="s">
        <v>1603</v>
      </c>
      <c r="O4" s="215" t="s">
        <v>1603</v>
      </c>
      <c r="P4" s="190">
        <v>374501.52</v>
      </c>
      <c r="Q4" s="190">
        <v>633506.87</v>
      </c>
      <c r="R4" s="190">
        <f t="shared" ref="R4:R11" si="1">SUM(N4:Q4)</f>
        <v>1008008.39</v>
      </c>
      <c r="S4" s="86">
        <f t="shared" ref="S4:S11" si="2">R4/M4</f>
        <v>0.2446249662</v>
      </c>
      <c r="T4" s="83" t="s">
        <v>106</v>
      </c>
    </row>
    <row r="5" ht="108.0" customHeight="1">
      <c r="A5" s="68">
        <v>2.0</v>
      </c>
      <c r="B5" s="90" t="s">
        <v>1015</v>
      </c>
      <c r="C5" s="27" t="s">
        <v>1017</v>
      </c>
      <c r="D5" s="16" t="s">
        <v>105</v>
      </c>
      <c r="E5" s="16" t="s">
        <v>874</v>
      </c>
      <c r="F5" s="18" t="s">
        <v>1020</v>
      </c>
      <c r="G5" s="20" t="s">
        <v>2207</v>
      </c>
      <c r="H5" s="18" t="s">
        <v>1026</v>
      </c>
      <c r="I5" s="18" t="s">
        <v>1029</v>
      </c>
      <c r="J5" s="22" t="s">
        <v>211</v>
      </c>
      <c r="K5" s="23" t="s">
        <v>2208</v>
      </c>
      <c r="L5" s="23" t="s">
        <v>1033</v>
      </c>
      <c r="M5" s="190">
        <v>956569.9</v>
      </c>
      <c r="N5" s="215" t="s">
        <v>1603</v>
      </c>
      <c r="O5" s="215" t="s">
        <v>1603</v>
      </c>
      <c r="P5" s="190">
        <v>106229.3</v>
      </c>
      <c r="Q5" s="190">
        <v>28006.36</v>
      </c>
      <c r="R5" s="190">
        <f t="shared" si="1"/>
        <v>134235.66</v>
      </c>
      <c r="S5" s="86">
        <f t="shared" si="2"/>
        <v>0.1403302153</v>
      </c>
      <c r="T5" s="83" t="s">
        <v>106</v>
      </c>
    </row>
    <row r="6" ht="152.25" customHeight="1">
      <c r="A6" s="68">
        <v>3.0</v>
      </c>
      <c r="B6" s="90" t="s">
        <v>1040</v>
      </c>
      <c r="C6" s="27" t="s">
        <v>1042</v>
      </c>
      <c r="D6" s="16" t="s">
        <v>105</v>
      </c>
      <c r="E6" s="16" t="s">
        <v>832</v>
      </c>
      <c r="F6" s="18" t="s">
        <v>1044</v>
      </c>
      <c r="G6" s="20" t="s">
        <v>1045</v>
      </c>
      <c r="H6" s="18" t="s">
        <v>1047</v>
      </c>
      <c r="I6" s="18" t="s">
        <v>1049</v>
      </c>
      <c r="J6" s="22" t="s">
        <v>1050</v>
      </c>
      <c r="K6" s="23" t="s">
        <v>1053</v>
      </c>
      <c r="L6" s="23"/>
      <c r="M6" s="190">
        <v>3197043.3</v>
      </c>
      <c r="N6" s="215" t="s">
        <v>1603</v>
      </c>
      <c r="O6" s="215" t="s">
        <v>1603</v>
      </c>
      <c r="P6" s="190">
        <v>127623.22</v>
      </c>
      <c r="Q6" s="190">
        <v>202387.8</v>
      </c>
      <c r="R6" s="190">
        <f t="shared" si="1"/>
        <v>330011.02</v>
      </c>
      <c r="S6" s="86">
        <f t="shared" si="2"/>
        <v>0.1032238193</v>
      </c>
      <c r="T6" s="83" t="s">
        <v>106</v>
      </c>
    </row>
    <row r="7" ht="135.75" customHeight="1">
      <c r="A7" s="68">
        <v>4.0</v>
      </c>
      <c r="B7" s="18" t="s">
        <v>1055</v>
      </c>
      <c r="C7" s="27" t="s">
        <v>1056</v>
      </c>
      <c r="D7" s="16" t="s">
        <v>105</v>
      </c>
      <c r="E7" s="16" t="s">
        <v>832</v>
      </c>
      <c r="F7" s="18" t="s">
        <v>1057</v>
      </c>
      <c r="G7" s="20" t="s">
        <v>2209</v>
      </c>
      <c r="H7" s="18" t="s">
        <v>1059</v>
      </c>
      <c r="I7" s="18" t="s">
        <v>1061</v>
      </c>
      <c r="J7" s="22" t="s">
        <v>1062</v>
      </c>
      <c r="K7" s="23" t="s">
        <v>1063</v>
      </c>
      <c r="L7" s="23" t="s">
        <v>1064</v>
      </c>
      <c r="M7" s="190">
        <v>248669.63</v>
      </c>
      <c r="N7" s="215" t="s">
        <v>1603</v>
      </c>
      <c r="O7" s="215" t="s">
        <v>1603</v>
      </c>
      <c r="P7" s="190">
        <v>38146.69</v>
      </c>
      <c r="Q7" s="190">
        <v>73659.3</v>
      </c>
      <c r="R7" s="190">
        <f t="shared" si="1"/>
        <v>111805.99</v>
      </c>
      <c r="S7" s="86">
        <f t="shared" si="2"/>
        <v>0.4496165857</v>
      </c>
      <c r="T7" s="83" t="s">
        <v>106</v>
      </c>
    </row>
    <row r="8" ht="153.0" customHeight="1">
      <c r="A8" s="68">
        <v>5.0</v>
      </c>
      <c r="B8" s="90" t="s">
        <v>2210</v>
      </c>
      <c r="C8" s="27" t="s">
        <v>1071</v>
      </c>
      <c r="D8" s="16" t="s">
        <v>25</v>
      </c>
      <c r="E8" s="16" t="s">
        <v>832</v>
      </c>
      <c r="F8" s="18" t="s">
        <v>1072</v>
      </c>
      <c r="G8" s="20" t="s">
        <v>1073</v>
      </c>
      <c r="H8" s="18" t="s">
        <v>1074</v>
      </c>
      <c r="I8" s="18" t="s">
        <v>1075</v>
      </c>
      <c r="J8" s="22" t="s">
        <v>2211</v>
      </c>
      <c r="K8" s="23" t="s">
        <v>1077</v>
      </c>
      <c r="L8" s="23" t="s">
        <v>1079</v>
      </c>
      <c r="M8" s="190">
        <v>4376364.3</v>
      </c>
      <c r="N8" s="215" t="s">
        <v>1603</v>
      </c>
      <c r="O8" s="190">
        <v>865741.9</v>
      </c>
      <c r="P8" s="190">
        <v>623167.32</v>
      </c>
      <c r="Q8" s="190">
        <v>95256.29</v>
      </c>
      <c r="R8" s="190">
        <f t="shared" si="1"/>
        <v>1584165.51</v>
      </c>
      <c r="S8" s="86">
        <f t="shared" si="2"/>
        <v>0.3619820932</v>
      </c>
      <c r="T8" s="83" t="s">
        <v>106</v>
      </c>
    </row>
    <row r="9" ht="165.75" customHeight="1">
      <c r="A9" s="68">
        <v>6.0</v>
      </c>
      <c r="B9" s="18" t="s">
        <v>1093</v>
      </c>
      <c r="C9" s="27" t="s">
        <v>1095</v>
      </c>
      <c r="D9" s="16" t="s">
        <v>1096</v>
      </c>
      <c r="E9" s="16" t="s">
        <v>832</v>
      </c>
      <c r="F9" s="18" t="s">
        <v>2212</v>
      </c>
      <c r="G9" s="20" t="s">
        <v>1100</v>
      </c>
      <c r="H9" s="18" t="s">
        <v>1101</v>
      </c>
      <c r="I9" s="18" t="s">
        <v>1104</v>
      </c>
      <c r="J9" s="22" t="s">
        <v>1106</v>
      </c>
      <c r="K9" s="23" t="s">
        <v>1108</v>
      </c>
      <c r="L9" s="23" t="s">
        <v>90</v>
      </c>
      <c r="M9" s="190">
        <v>347799.54</v>
      </c>
      <c r="N9" s="215" t="s">
        <v>1603</v>
      </c>
      <c r="O9" s="190">
        <v>30115.95</v>
      </c>
      <c r="P9" s="190">
        <v>249469.19</v>
      </c>
      <c r="Q9" s="190">
        <v>30189.43</v>
      </c>
      <c r="R9" s="190">
        <f t="shared" si="1"/>
        <v>309774.57</v>
      </c>
      <c r="S9" s="86">
        <f t="shared" si="2"/>
        <v>0.8906698669</v>
      </c>
      <c r="T9" s="14" t="s">
        <v>38</v>
      </c>
    </row>
    <row r="10" ht="134.25" customHeight="1">
      <c r="A10" s="68">
        <v>7.0</v>
      </c>
      <c r="B10" s="90" t="s">
        <v>829</v>
      </c>
      <c r="C10" s="27" t="s">
        <v>2213</v>
      </c>
      <c r="D10" s="16" t="s">
        <v>25</v>
      </c>
      <c r="E10" s="16" t="s">
        <v>832</v>
      </c>
      <c r="F10" s="18" t="s">
        <v>71</v>
      </c>
      <c r="G10" s="20" t="s">
        <v>836</v>
      </c>
      <c r="H10" s="18" t="s">
        <v>839</v>
      </c>
      <c r="I10" s="18" t="s">
        <v>842</v>
      </c>
      <c r="J10" s="22" t="s">
        <v>845</v>
      </c>
      <c r="K10" s="23" t="s">
        <v>849</v>
      </c>
      <c r="L10" s="23" t="s">
        <v>850</v>
      </c>
      <c r="M10" s="190">
        <v>33043.46</v>
      </c>
      <c r="N10" s="190">
        <v>24033.469999999998</v>
      </c>
      <c r="O10" s="190">
        <v>2225.0</v>
      </c>
      <c r="P10" s="190">
        <v>0.0</v>
      </c>
      <c r="Q10" s="190">
        <v>0.0</v>
      </c>
      <c r="R10" s="190">
        <f t="shared" si="1"/>
        <v>26258.47</v>
      </c>
      <c r="S10" s="86">
        <f t="shared" si="2"/>
        <v>0.7946646628</v>
      </c>
      <c r="T10" s="14" t="s">
        <v>38</v>
      </c>
    </row>
    <row r="11" ht="136.5" customHeight="1">
      <c r="A11" s="68">
        <v>8.0</v>
      </c>
      <c r="B11" s="90" t="s">
        <v>20</v>
      </c>
      <c r="C11" s="27" t="s">
        <v>857</v>
      </c>
      <c r="D11" s="16" t="s">
        <v>25</v>
      </c>
      <c r="E11" s="16" t="s">
        <v>832</v>
      </c>
      <c r="F11" s="18" t="s">
        <v>26</v>
      </c>
      <c r="G11" s="20" t="s">
        <v>862</v>
      </c>
      <c r="H11" s="18" t="s">
        <v>34</v>
      </c>
      <c r="I11" s="18" t="s">
        <v>35</v>
      </c>
      <c r="J11" s="22" t="s">
        <v>845</v>
      </c>
      <c r="K11" s="23" t="s">
        <v>2216</v>
      </c>
      <c r="L11" s="23" t="s">
        <v>2217</v>
      </c>
      <c r="M11" s="190">
        <v>922872.5</v>
      </c>
      <c r="N11" s="190">
        <f>45603+52083.86+43451.06</f>
        <v>141137.92</v>
      </c>
      <c r="O11" s="190">
        <v>102865.68</v>
      </c>
      <c r="P11" s="190">
        <v>0.0</v>
      </c>
      <c r="Q11" s="190">
        <v>0.0</v>
      </c>
      <c r="R11" s="190">
        <f t="shared" si="1"/>
        <v>244003.6</v>
      </c>
      <c r="S11" s="86">
        <f t="shared" si="2"/>
        <v>0.264395786</v>
      </c>
      <c r="T11" s="14" t="s">
        <v>38</v>
      </c>
    </row>
    <row r="12">
      <c r="A12" s="35" t="s">
        <v>149</v>
      </c>
      <c r="B12" s="6"/>
      <c r="C12" s="6"/>
      <c r="D12" s="6"/>
      <c r="E12" s="6"/>
      <c r="F12" s="6"/>
      <c r="G12" s="6"/>
      <c r="H12" s="6"/>
      <c r="I12" s="6"/>
      <c r="J12" s="6"/>
      <c r="K12" s="6"/>
      <c r="L12" s="6"/>
      <c r="M12" s="6"/>
      <c r="N12" s="6"/>
      <c r="O12" s="6"/>
      <c r="P12" s="6"/>
      <c r="Q12" s="6"/>
      <c r="R12" s="6"/>
      <c r="S12" s="6"/>
      <c r="T12" s="10"/>
    </row>
    <row r="13" ht="66.75" customHeight="1">
      <c r="A13" s="28" t="s">
        <v>2</v>
      </c>
      <c r="B13" s="29" t="s">
        <v>3</v>
      </c>
      <c r="C13" s="29" t="s">
        <v>4</v>
      </c>
      <c r="D13" s="11" t="s">
        <v>5</v>
      </c>
      <c r="E13" s="11" t="s">
        <v>825</v>
      </c>
      <c r="F13" s="29" t="s">
        <v>6</v>
      </c>
      <c r="G13" s="29" t="s">
        <v>7</v>
      </c>
      <c r="H13" s="29" t="s">
        <v>8</v>
      </c>
      <c r="I13" s="29" t="s">
        <v>9</v>
      </c>
      <c r="J13" s="29" t="s">
        <v>161</v>
      </c>
      <c r="K13" s="9" t="s">
        <v>163</v>
      </c>
      <c r="L13" s="29" t="s">
        <v>165</v>
      </c>
      <c r="M13" s="29" t="s">
        <v>943</v>
      </c>
      <c r="N13" s="29" t="s">
        <v>2201</v>
      </c>
      <c r="O13" s="29" t="s">
        <v>1455</v>
      </c>
      <c r="P13" s="29" t="s">
        <v>2202</v>
      </c>
      <c r="Q13" s="29" t="s">
        <v>954</v>
      </c>
      <c r="R13" s="29" t="s">
        <v>2203</v>
      </c>
      <c r="S13" s="29" t="s">
        <v>2204</v>
      </c>
      <c r="T13" s="29" t="s">
        <v>14</v>
      </c>
    </row>
    <row r="14">
      <c r="A14" s="68">
        <v>9.0</v>
      </c>
      <c r="B14" s="90" t="s">
        <v>891</v>
      </c>
      <c r="C14" s="20" t="s">
        <v>893</v>
      </c>
      <c r="D14" s="16" t="s">
        <v>105</v>
      </c>
      <c r="E14" s="16" t="s">
        <v>832</v>
      </c>
      <c r="F14" s="20" t="s">
        <v>179</v>
      </c>
      <c r="G14" s="17" t="s">
        <v>894</v>
      </c>
      <c r="H14" s="18" t="s">
        <v>895</v>
      </c>
      <c r="I14" s="18" t="s">
        <v>2230</v>
      </c>
      <c r="J14" s="17" t="s">
        <v>898</v>
      </c>
      <c r="K14" s="26" t="s">
        <v>90</v>
      </c>
      <c r="L14" s="15" t="s">
        <v>901</v>
      </c>
      <c r="M14" s="190">
        <v>5667.2</v>
      </c>
      <c r="N14" s="190">
        <v>2257.0</v>
      </c>
      <c r="O14" s="190">
        <v>2865.0</v>
      </c>
      <c r="P14" s="215" t="s">
        <v>1603</v>
      </c>
      <c r="Q14" s="215" t="s">
        <v>1603</v>
      </c>
      <c r="R14" s="190">
        <f t="shared" ref="R14:R18" si="3">SUM(N14:Q14)</f>
        <v>5122</v>
      </c>
      <c r="S14" s="86">
        <f t="shared" ref="S14:S18" si="4">R14/M14</f>
        <v>0.9037972897</v>
      </c>
      <c r="T14" s="14" t="s">
        <v>38</v>
      </c>
    </row>
    <row r="15">
      <c r="A15" s="68">
        <v>10.0</v>
      </c>
      <c r="B15" s="90" t="s">
        <v>904</v>
      </c>
      <c r="C15" s="20" t="s">
        <v>893</v>
      </c>
      <c r="D15" s="16" t="s">
        <v>105</v>
      </c>
      <c r="E15" s="16" t="s">
        <v>905</v>
      </c>
      <c r="F15" s="20" t="s">
        <v>906</v>
      </c>
      <c r="G15" s="17" t="s">
        <v>907</v>
      </c>
      <c r="H15" s="18" t="s">
        <v>908</v>
      </c>
      <c r="I15" s="18" t="s">
        <v>909</v>
      </c>
      <c r="J15" s="17" t="s">
        <v>813</v>
      </c>
      <c r="K15" s="26" t="s">
        <v>90</v>
      </c>
      <c r="L15" s="15" t="s">
        <v>911</v>
      </c>
      <c r="M15" s="190">
        <v>3228.5</v>
      </c>
      <c r="N15" s="190">
        <v>766.0</v>
      </c>
      <c r="O15" s="190">
        <v>2168.5</v>
      </c>
      <c r="P15" s="215" t="s">
        <v>1603</v>
      </c>
      <c r="Q15" s="215" t="s">
        <v>1603</v>
      </c>
      <c r="R15" s="190">
        <f t="shared" si="3"/>
        <v>2934.5</v>
      </c>
      <c r="S15" s="86">
        <f t="shared" si="4"/>
        <v>0.9089360384</v>
      </c>
      <c r="T15" s="14" t="s">
        <v>38</v>
      </c>
    </row>
    <row r="16">
      <c r="A16" s="68">
        <v>11.0</v>
      </c>
      <c r="B16" s="90" t="s">
        <v>915</v>
      </c>
      <c r="C16" s="20" t="s">
        <v>2242</v>
      </c>
      <c r="D16" s="16" t="s">
        <v>105</v>
      </c>
      <c r="E16" s="16" t="s">
        <v>905</v>
      </c>
      <c r="F16" s="20" t="s">
        <v>906</v>
      </c>
      <c r="G16" s="17" t="s">
        <v>2244</v>
      </c>
      <c r="H16" s="18" t="s">
        <v>921</v>
      </c>
      <c r="I16" s="18" t="s">
        <v>924</v>
      </c>
      <c r="J16" s="17" t="s">
        <v>926</v>
      </c>
      <c r="K16" s="26" t="s">
        <v>90</v>
      </c>
      <c r="L16" s="15" t="s">
        <v>928</v>
      </c>
      <c r="M16" s="190">
        <v>4596.9</v>
      </c>
      <c r="N16" s="190">
        <v>1403.0</v>
      </c>
      <c r="O16" s="190">
        <v>2192.0</v>
      </c>
      <c r="P16" s="215" t="s">
        <v>1603</v>
      </c>
      <c r="Q16" s="215" t="s">
        <v>1603</v>
      </c>
      <c r="R16" s="190">
        <f t="shared" si="3"/>
        <v>3595</v>
      </c>
      <c r="S16" s="86">
        <f t="shared" si="4"/>
        <v>0.782048772</v>
      </c>
      <c r="T16" s="14" t="s">
        <v>38</v>
      </c>
    </row>
    <row r="17" ht="107.25" customHeight="1">
      <c r="A17" s="68">
        <v>12.0</v>
      </c>
      <c r="B17" s="90" t="s">
        <v>932</v>
      </c>
      <c r="C17" s="20" t="s">
        <v>933</v>
      </c>
      <c r="D17" s="16" t="s">
        <v>105</v>
      </c>
      <c r="E17" s="16" t="s">
        <v>934</v>
      </c>
      <c r="F17" s="17" t="s">
        <v>935</v>
      </c>
      <c r="G17" s="17" t="s">
        <v>937</v>
      </c>
      <c r="H17" s="18" t="s">
        <v>938</v>
      </c>
      <c r="I17" s="25" t="s">
        <v>940</v>
      </c>
      <c r="J17" s="17" t="s">
        <v>942</v>
      </c>
      <c r="K17" s="26" t="s">
        <v>90</v>
      </c>
      <c r="L17" s="15" t="s">
        <v>944</v>
      </c>
      <c r="M17" s="190">
        <v>2573.0</v>
      </c>
      <c r="N17" s="190">
        <v>2305.7</v>
      </c>
      <c r="O17" s="190">
        <v>33.0</v>
      </c>
      <c r="P17" s="215" t="s">
        <v>1603</v>
      </c>
      <c r="Q17" s="215" t="s">
        <v>1603</v>
      </c>
      <c r="R17" s="190">
        <f t="shared" si="3"/>
        <v>2338.7</v>
      </c>
      <c r="S17" s="86">
        <f t="shared" si="4"/>
        <v>0.9089389817</v>
      </c>
      <c r="T17" s="14" t="s">
        <v>38</v>
      </c>
    </row>
    <row r="18" ht="114.0" customHeight="1">
      <c r="A18" s="68">
        <v>13.0</v>
      </c>
      <c r="B18" s="90" t="s">
        <v>950</v>
      </c>
      <c r="C18" s="20" t="s">
        <v>933</v>
      </c>
      <c r="D18" s="16" t="s">
        <v>105</v>
      </c>
      <c r="E18" s="16" t="s">
        <v>934</v>
      </c>
      <c r="F18" s="17" t="s">
        <v>935</v>
      </c>
      <c r="G18" s="17" t="s">
        <v>937</v>
      </c>
      <c r="H18" s="18" t="s">
        <v>957</v>
      </c>
      <c r="I18" s="25" t="s">
        <v>960</v>
      </c>
      <c r="J18" s="17" t="s">
        <v>726</v>
      </c>
      <c r="K18" s="26" t="s">
        <v>90</v>
      </c>
      <c r="L18" s="15" t="s">
        <v>965</v>
      </c>
      <c r="M18" s="190">
        <v>4705.8</v>
      </c>
      <c r="N18" s="190">
        <v>4277.2</v>
      </c>
      <c r="O18" s="190">
        <v>0.0</v>
      </c>
      <c r="P18" s="215" t="s">
        <v>1603</v>
      </c>
      <c r="Q18" s="215" t="s">
        <v>1603</v>
      </c>
      <c r="R18" s="190">
        <f t="shared" si="3"/>
        <v>4277.2</v>
      </c>
      <c r="S18" s="86">
        <f t="shared" si="4"/>
        <v>0.9089209061</v>
      </c>
      <c r="T18" s="14" t="s">
        <v>38</v>
      </c>
    </row>
    <row r="19" ht="62.25" customHeight="1">
      <c r="A19" s="4" t="s">
        <v>1009</v>
      </c>
      <c r="B19" s="6"/>
      <c r="C19" s="6"/>
      <c r="D19" s="6"/>
      <c r="E19" s="6"/>
      <c r="F19" s="6"/>
      <c r="G19" s="6"/>
      <c r="H19" s="6"/>
      <c r="I19" s="6"/>
      <c r="J19" s="6"/>
      <c r="K19" s="6"/>
      <c r="L19" s="6"/>
      <c r="M19" s="6"/>
      <c r="N19" s="6"/>
      <c r="O19" s="6"/>
      <c r="P19" s="6"/>
      <c r="Q19" s="6"/>
      <c r="R19" s="6"/>
      <c r="S19" s="6"/>
      <c r="T19" s="106"/>
    </row>
    <row r="20" ht="75.0" customHeight="1">
      <c r="A20" s="28" t="s">
        <v>2</v>
      </c>
      <c r="B20" s="29" t="s">
        <v>881</v>
      </c>
      <c r="C20" s="29" t="s">
        <v>4</v>
      </c>
      <c r="D20" s="11" t="s">
        <v>5</v>
      </c>
      <c r="E20" s="11" t="s">
        <v>825</v>
      </c>
      <c r="F20" s="29" t="s">
        <v>6</v>
      </c>
      <c r="G20" s="29" t="s">
        <v>7</v>
      </c>
      <c r="H20" s="29" t="s">
        <v>8</v>
      </c>
      <c r="I20" s="29" t="s">
        <v>9</v>
      </c>
      <c r="J20" s="29" t="s">
        <v>161</v>
      </c>
      <c r="K20" s="29" t="s">
        <v>163</v>
      </c>
      <c r="L20" s="29" t="s">
        <v>165</v>
      </c>
      <c r="M20" s="29" t="s">
        <v>943</v>
      </c>
      <c r="N20" s="29" t="s">
        <v>2201</v>
      </c>
      <c r="O20" s="29" t="s">
        <v>1455</v>
      </c>
      <c r="P20" s="29" t="s">
        <v>2202</v>
      </c>
      <c r="Q20" s="29" t="s">
        <v>954</v>
      </c>
      <c r="R20" s="29" t="s">
        <v>2203</v>
      </c>
      <c r="S20" s="29" t="s">
        <v>2204</v>
      </c>
      <c r="T20" s="29" t="s">
        <v>14</v>
      </c>
    </row>
    <row r="21" ht="138.75" customHeight="1">
      <c r="A21" s="68">
        <v>14.0</v>
      </c>
      <c r="B21" s="90" t="s">
        <v>1011</v>
      </c>
      <c r="C21" s="20" t="s">
        <v>1012</v>
      </c>
      <c r="D21" s="16" t="s">
        <v>105</v>
      </c>
      <c r="E21" s="16" t="s">
        <v>934</v>
      </c>
      <c r="F21" s="20" t="s">
        <v>1013</v>
      </c>
      <c r="G21" s="17" t="s">
        <v>1014</v>
      </c>
      <c r="H21" s="18" t="s">
        <v>1016</v>
      </c>
      <c r="I21" s="18" t="s">
        <v>1018</v>
      </c>
      <c r="J21" s="17" t="s">
        <v>1019</v>
      </c>
      <c r="K21" s="26" t="s">
        <v>90</v>
      </c>
      <c r="L21" s="15" t="s">
        <v>1022</v>
      </c>
      <c r="M21" s="190">
        <v>4922.5</v>
      </c>
      <c r="N21" s="190">
        <v>3655.99</v>
      </c>
      <c r="O21" s="190">
        <v>63.72</v>
      </c>
      <c r="P21" s="190">
        <v>755.0</v>
      </c>
      <c r="Q21" s="215" t="s">
        <v>1603</v>
      </c>
      <c r="R21" s="190">
        <f t="shared" ref="R21:R23" si="5">SUM(N21:Q21)</f>
        <v>4474.71</v>
      </c>
      <c r="S21" s="86">
        <f t="shared" ref="S21:S23" si="6">R21/M21</f>
        <v>0.9090319959</v>
      </c>
      <c r="T21" s="14" t="s">
        <v>38</v>
      </c>
    </row>
    <row r="22" ht="108.75" customHeight="1">
      <c r="A22" s="68">
        <v>15.0</v>
      </c>
      <c r="B22" s="90" t="s">
        <v>1024</v>
      </c>
      <c r="C22" s="20" t="s">
        <v>933</v>
      </c>
      <c r="D22" s="16" t="s">
        <v>105</v>
      </c>
      <c r="E22" s="16" t="s">
        <v>934</v>
      </c>
      <c r="F22" s="20" t="s">
        <v>1027</v>
      </c>
      <c r="G22" s="17" t="s">
        <v>937</v>
      </c>
      <c r="H22" s="18" t="s">
        <v>1028</v>
      </c>
      <c r="I22" s="18" t="s">
        <v>1030</v>
      </c>
      <c r="J22" s="17" t="s">
        <v>707</v>
      </c>
      <c r="K22" s="26" t="s">
        <v>90</v>
      </c>
      <c r="L22" s="15" t="s">
        <v>1032</v>
      </c>
      <c r="M22" s="190">
        <v>2817.1</v>
      </c>
      <c r="N22" s="190">
        <v>2557.679</v>
      </c>
      <c r="O22" s="215" t="s">
        <v>1603</v>
      </c>
      <c r="P22" s="215" t="s">
        <v>1603</v>
      </c>
      <c r="Q22" s="215" t="s">
        <v>1603</v>
      </c>
      <c r="R22" s="190">
        <f t="shared" si="5"/>
        <v>2557.679</v>
      </c>
      <c r="S22" s="86">
        <f t="shared" si="6"/>
        <v>0.9079120372</v>
      </c>
      <c r="T22" s="14" t="s">
        <v>38</v>
      </c>
    </row>
    <row r="23" ht="108.75" customHeight="1">
      <c r="A23" s="68">
        <v>16.0</v>
      </c>
      <c r="B23" s="90" t="s">
        <v>1035</v>
      </c>
      <c r="C23" s="20" t="s">
        <v>933</v>
      </c>
      <c r="D23" s="16" t="s">
        <v>105</v>
      </c>
      <c r="E23" s="16" t="s">
        <v>934</v>
      </c>
      <c r="F23" s="20" t="s">
        <v>1036</v>
      </c>
      <c r="G23" s="17" t="s">
        <v>937</v>
      </c>
      <c r="H23" s="18" t="s">
        <v>1037</v>
      </c>
      <c r="I23" s="18" t="s">
        <v>1038</v>
      </c>
      <c r="J23" s="17" t="s">
        <v>707</v>
      </c>
      <c r="K23" s="26" t="s">
        <v>90</v>
      </c>
      <c r="L23" s="15" t="s">
        <v>1039</v>
      </c>
      <c r="M23" s="190">
        <v>4671.7</v>
      </c>
      <c r="N23" s="190">
        <v>4244.938999999999</v>
      </c>
      <c r="O23" s="215" t="s">
        <v>1603</v>
      </c>
      <c r="P23" s="215" t="s">
        <v>1603</v>
      </c>
      <c r="Q23" s="215" t="s">
        <v>1603</v>
      </c>
      <c r="R23" s="190">
        <f t="shared" si="5"/>
        <v>4244.939</v>
      </c>
      <c r="S23" s="86">
        <f t="shared" si="6"/>
        <v>0.9086497421</v>
      </c>
      <c r="T23" s="14" t="s">
        <v>38</v>
      </c>
    </row>
    <row r="24" ht="67.5" customHeight="1">
      <c r="A24" s="4" t="s">
        <v>889</v>
      </c>
      <c r="B24" s="6"/>
      <c r="C24" s="6"/>
      <c r="D24" s="6"/>
      <c r="E24" s="6"/>
      <c r="F24" s="6"/>
      <c r="G24" s="6"/>
      <c r="H24" s="6"/>
      <c r="I24" s="6"/>
      <c r="J24" s="6"/>
      <c r="K24" s="6"/>
      <c r="L24" s="6"/>
      <c r="M24" s="6"/>
      <c r="N24" s="6"/>
      <c r="O24" s="6"/>
      <c r="P24" s="6"/>
      <c r="Q24" s="6"/>
      <c r="R24" s="6"/>
      <c r="S24" s="6"/>
      <c r="T24" s="106"/>
    </row>
    <row r="25" ht="71.25" customHeight="1">
      <c r="A25" s="28" t="s">
        <v>2</v>
      </c>
      <c r="B25" s="28" t="s">
        <v>890</v>
      </c>
      <c r="C25" s="29" t="s">
        <v>4</v>
      </c>
      <c r="D25" s="11" t="s">
        <v>5</v>
      </c>
      <c r="E25" s="11" t="s">
        <v>825</v>
      </c>
      <c r="F25" s="29" t="s">
        <v>6</v>
      </c>
      <c r="G25" s="29" t="s">
        <v>7</v>
      </c>
      <c r="H25" s="29" t="s">
        <v>8</v>
      </c>
      <c r="I25" s="29" t="s">
        <v>9</v>
      </c>
      <c r="J25" s="29" t="s">
        <v>161</v>
      </c>
      <c r="K25" s="29" t="s">
        <v>163</v>
      </c>
      <c r="L25" s="29" t="s">
        <v>165</v>
      </c>
      <c r="M25" s="29" t="s">
        <v>943</v>
      </c>
      <c r="N25" s="29" t="s">
        <v>2201</v>
      </c>
      <c r="O25" s="29" t="s">
        <v>1455</v>
      </c>
      <c r="P25" s="29" t="s">
        <v>2202</v>
      </c>
      <c r="Q25" s="29" t="s">
        <v>954</v>
      </c>
      <c r="R25" s="29" t="s">
        <v>2203</v>
      </c>
      <c r="S25" s="29" t="s">
        <v>2204</v>
      </c>
      <c r="T25" s="29" t="s">
        <v>14</v>
      </c>
    </row>
    <row r="26" ht="132.75" customHeight="1">
      <c r="A26" s="68">
        <v>17.0</v>
      </c>
      <c r="B26" s="39" t="s">
        <v>2296</v>
      </c>
      <c r="C26" s="72" t="s">
        <v>2297</v>
      </c>
      <c r="D26" s="16" t="s">
        <v>105</v>
      </c>
      <c r="E26" s="16" t="s">
        <v>832</v>
      </c>
      <c r="F26" s="20" t="s">
        <v>1148</v>
      </c>
      <c r="G26" s="17" t="s">
        <v>2298</v>
      </c>
      <c r="H26" s="39" t="s">
        <v>2299</v>
      </c>
      <c r="I26" s="39" t="s">
        <v>2300</v>
      </c>
      <c r="J26" s="37" t="s">
        <v>2301</v>
      </c>
      <c r="K26" s="26" t="s">
        <v>2302</v>
      </c>
      <c r="L26" s="37" t="s">
        <v>2303</v>
      </c>
      <c r="M26" s="190">
        <v>9995.7</v>
      </c>
      <c r="N26" s="215" t="s">
        <v>1603</v>
      </c>
      <c r="O26" s="215" t="s">
        <v>1603</v>
      </c>
      <c r="P26" s="190">
        <v>7320.48</v>
      </c>
      <c r="Q26" s="215" t="s">
        <v>1603</v>
      </c>
      <c r="R26" s="190">
        <f t="shared" ref="R26:R40" si="7">SUM(N26:Q26)</f>
        <v>7320.48</v>
      </c>
      <c r="S26" s="86">
        <f t="shared" ref="S26:S40" si="8">R26/M26</f>
        <v>0.7323629161</v>
      </c>
      <c r="T26" s="14" t="s">
        <v>38</v>
      </c>
    </row>
    <row r="27" ht="102.75" customHeight="1">
      <c r="A27" s="68">
        <v>18.0</v>
      </c>
      <c r="B27" s="70" t="s">
        <v>2304</v>
      </c>
      <c r="C27" s="72" t="s">
        <v>2305</v>
      </c>
      <c r="D27" s="16" t="s">
        <v>105</v>
      </c>
      <c r="E27" s="16" t="s">
        <v>832</v>
      </c>
      <c r="F27" s="20" t="s">
        <v>2306</v>
      </c>
      <c r="G27" s="17" t="s">
        <v>2307</v>
      </c>
      <c r="H27" s="39" t="s">
        <v>2308</v>
      </c>
      <c r="I27" s="39" t="s">
        <v>2309</v>
      </c>
      <c r="J27" s="37" t="s">
        <v>2310</v>
      </c>
      <c r="K27" s="26" t="s">
        <v>2311</v>
      </c>
      <c r="L27" s="37" t="s">
        <v>2312</v>
      </c>
      <c r="M27" s="190">
        <v>10000.0</v>
      </c>
      <c r="N27" s="215" t="s">
        <v>1603</v>
      </c>
      <c r="O27" s="215" t="s">
        <v>1603</v>
      </c>
      <c r="P27" s="190">
        <v>9074.91</v>
      </c>
      <c r="Q27" s="215" t="s">
        <v>1603</v>
      </c>
      <c r="R27" s="190">
        <f t="shared" si="7"/>
        <v>9074.91</v>
      </c>
      <c r="S27" s="86">
        <f t="shared" si="8"/>
        <v>0.907491</v>
      </c>
      <c r="T27" s="14" t="s">
        <v>38</v>
      </c>
    </row>
    <row r="28" ht="119.25" customHeight="1">
      <c r="A28" s="68">
        <v>19.0</v>
      </c>
      <c r="B28" s="70" t="s">
        <v>2313</v>
      </c>
      <c r="C28" s="72" t="s">
        <v>2314</v>
      </c>
      <c r="D28" s="16" t="s">
        <v>105</v>
      </c>
      <c r="E28" s="16" t="s">
        <v>832</v>
      </c>
      <c r="F28" s="20" t="s">
        <v>2315</v>
      </c>
      <c r="G28" s="17" t="s">
        <v>2316</v>
      </c>
      <c r="H28" s="39" t="s">
        <v>2317</v>
      </c>
      <c r="I28" s="39" t="s">
        <v>2318</v>
      </c>
      <c r="J28" s="37" t="s">
        <v>2001</v>
      </c>
      <c r="K28" s="26" t="s">
        <v>2319</v>
      </c>
      <c r="L28" s="37" t="s">
        <v>2320</v>
      </c>
      <c r="M28" s="190">
        <v>9975.8</v>
      </c>
      <c r="N28" s="215" t="s">
        <v>1603</v>
      </c>
      <c r="O28" s="190">
        <v>4082.99</v>
      </c>
      <c r="P28" s="190">
        <v>3865.0</v>
      </c>
      <c r="Q28" s="215" t="s">
        <v>1603</v>
      </c>
      <c r="R28" s="190">
        <f t="shared" si="7"/>
        <v>7947.99</v>
      </c>
      <c r="S28" s="86">
        <f t="shared" si="8"/>
        <v>0.7967270795</v>
      </c>
      <c r="T28" s="14" t="s">
        <v>38</v>
      </c>
    </row>
    <row r="29" ht="145.5" customHeight="1">
      <c r="A29" s="68">
        <v>20.0</v>
      </c>
      <c r="B29" s="70" t="s">
        <v>2321</v>
      </c>
      <c r="C29" s="72" t="s">
        <v>2322</v>
      </c>
      <c r="D29" s="16" t="s">
        <v>105</v>
      </c>
      <c r="E29" s="16" t="s">
        <v>832</v>
      </c>
      <c r="F29" s="20" t="s">
        <v>2323</v>
      </c>
      <c r="G29" s="17" t="s">
        <v>2324</v>
      </c>
      <c r="H29" s="39" t="s">
        <v>2325</v>
      </c>
      <c r="I29" s="39" t="s">
        <v>2326</v>
      </c>
      <c r="J29" s="37" t="s">
        <v>2327</v>
      </c>
      <c r="K29" s="26" t="s">
        <v>2328</v>
      </c>
      <c r="L29" s="37" t="s">
        <v>2329</v>
      </c>
      <c r="M29" s="190">
        <v>10000.0</v>
      </c>
      <c r="N29" s="215" t="s">
        <v>1603</v>
      </c>
      <c r="O29" s="190">
        <v>3679.36</v>
      </c>
      <c r="P29" s="190">
        <v>5411.0</v>
      </c>
      <c r="Q29" s="215" t="s">
        <v>1603</v>
      </c>
      <c r="R29" s="190">
        <f t="shared" si="7"/>
        <v>9090.36</v>
      </c>
      <c r="S29" s="86">
        <f t="shared" si="8"/>
        <v>0.909036</v>
      </c>
      <c r="T29" s="14" t="s">
        <v>38</v>
      </c>
    </row>
    <row r="30" ht="112.5" customHeight="1">
      <c r="A30" s="68">
        <v>21.0</v>
      </c>
      <c r="B30" s="70" t="s">
        <v>2330</v>
      </c>
      <c r="C30" s="72" t="s">
        <v>2331</v>
      </c>
      <c r="D30" s="16" t="s">
        <v>105</v>
      </c>
      <c r="E30" s="16" t="s">
        <v>832</v>
      </c>
      <c r="F30" s="20" t="s">
        <v>683</v>
      </c>
      <c r="G30" s="17" t="s">
        <v>2332</v>
      </c>
      <c r="H30" s="39" t="s">
        <v>2333</v>
      </c>
      <c r="I30" s="39" t="s">
        <v>2334</v>
      </c>
      <c r="J30" s="37" t="s">
        <v>2335</v>
      </c>
      <c r="K30" s="26" t="s">
        <v>2336</v>
      </c>
      <c r="L30" s="37" t="s">
        <v>2337</v>
      </c>
      <c r="M30" s="190">
        <v>10000.0</v>
      </c>
      <c r="N30" s="215" t="s">
        <v>1603</v>
      </c>
      <c r="O30" s="190">
        <v>4955.41</v>
      </c>
      <c r="P30" s="190">
        <v>3134.5</v>
      </c>
      <c r="Q30" s="215" t="s">
        <v>1603</v>
      </c>
      <c r="R30" s="190">
        <f t="shared" si="7"/>
        <v>8089.91</v>
      </c>
      <c r="S30" s="86">
        <f t="shared" si="8"/>
        <v>0.808991</v>
      </c>
      <c r="T30" s="14" t="s">
        <v>38</v>
      </c>
    </row>
    <row r="31" ht="15.75" customHeight="1">
      <c r="A31" s="68">
        <v>22.0</v>
      </c>
      <c r="B31" s="70" t="s">
        <v>1078</v>
      </c>
      <c r="C31" s="72" t="s">
        <v>2338</v>
      </c>
      <c r="D31" s="16" t="s">
        <v>105</v>
      </c>
      <c r="E31" s="16" t="s">
        <v>832</v>
      </c>
      <c r="F31" s="20" t="s">
        <v>1082</v>
      </c>
      <c r="G31" s="17" t="s">
        <v>2339</v>
      </c>
      <c r="H31" s="39" t="s">
        <v>2340</v>
      </c>
      <c r="I31" s="39" t="s">
        <v>2341</v>
      </c>
      <c r="J31" s="26" t="s">
        <v>1088</v>
      </c>
      <c r="K31" s="26" t="s">
        <v>1089</v>
      </c>
      <c r="L31" s="37" t="s">
        <v>1091</v>
      </c>
      <c r="M31" s="190">
        <v>8927.6</v>
      </c>
      <c r="N31" s="190">
        <v>0.0</v>
      </c>
      <c r="O31" s="190">
        <v>6095.8</v>
      </c>
      <c r="P31" s="190">
        <v>270.0</v>
      </c>
      <c r="Q31" s="215" t="s">
        <v>1603</v>
      </c>
      <c r="R31" s="190">
        <f t="shared" si="7"/>
        <v>6365.8</v>
      </c>
      <c r="S31" s="86">
        <f t="shared" si="8"/>
        <v>0.7130471795</v>
      </c>
      <c r="T31" s="14" t="s">
        <v>38</v>
      </c>
    </row>
    <row r="32" ht="102.0" customHeight="1">
      <c r="A32" s="68">
        <v>23.0</v>
      </c>
      <c r="B32" s="70" t="s">
        <v>1097</v>
      </c>
      <c r="C32" s="72" t="s">
        <v>2342</v>
      </c>
      <c r="D32" s="16" t="s">
        <v>105</v>
      </c>
      <c r="E32" s="16" t="s">
        <v>832</v>
      </c>
      <c r="F32" s="20" t="s">
        <v>1082</v>
      </c>
      <c r="G32" s="17" t="s">
        <v>2343</v>
      </c>
      <c r="H32" s="39" t="s">
        <v>1107</v>
      </c>
      <c r="I32" s="39" t="s">
        <v>1109</v>
      </c>
      <c r="J32" s="26" t="s">
        <v>1110</v>
      </c>
      <c r="K32" s="26" t="s">
        <v>1111</v>
      </c>
      <c r="L32" s="37" t="s">
        <v>1112</v>
      </c>
      <c r="M32" s="190">
        <v>9997.25</v>
      </c>
      <c r="N32" s="190">
        <v>0.0</v>
      </c>
      <c r="O32" s="190">
        <v>7116.0</v>
      </c>
      <c r="P32" s="215" t="s">
        <v>1603</v>
      </c>
      <c r="Q32" s="215" t="s">
        <v>1603</v>
      </c>
      <c r="R32" s="190">
        <f t="shared" si="7"/>
        <v>7116</v>
      </c>
      <c r="S32" s="86">
        <f t="shared" si="8"/>
        <v>0.7117957438</v>
      </c>
      <c r="T32" s="14" t="s">
        <v>38</v>
      </c>
    </row>
    <row r="33" ht="103.5" customHeight="1">
      <c r="A33" s="68">
        <v>24.0</v>
      </c>
      <c r="B33" s="70" t="s">
        <v>1115</v>
      </c>
      <c r="C33" s="72" t="s">
        <v>1117</v>
      </c>
      <c r="D33" s="16" t="s">
        <v>105</v>
      </c>
      <c r="E33" s="16" t="s">
        <v>832</v>
      </c>
      <c r="F33" s="20" t="s">
        <v>1082</v>
      </c>
      <c r="G33" s="17" t="s">
        <v>1120</v>
      </c>
      <c r="H33" s="39" t="s">
        <v>1123</v>
      </c>
      <c r="I33" s="39" t="s">
        <v>1125</v>
      </c>
      <c r="J33" s="26" t="s">
        <v>1110</v>
      </c>
      <c r="K33" s="26" t="s">
        <v>1111</v>
      </c>
      <c r="L33" s="37" t="s">
        <v>1127</v>
      </c>
      <c r="M33" s="190">
        <v>10000.0</v>
      </c>
      <c r="N33" s="190">
        <v>3004.0</v>
      </c>
      <c r="O33" s="190">
        <v>5891.4</v>
      </c>
      <c r="P33" s="215" t="s">
        <v>1603</v>
      </c>
      <c r="Q33" s="215" t="s">
        <v>1603</v>
      </c>
      <c r="R33" s="190">
        <f t="shared" si="7"/>
        <v>8895.4</v>
      </c>
      <c r="S33" s="86">
        <f t="shared" si="8"/>
        <v>0.88954</v>
      </c>
      <c r="T33" s="14" t="s">
        <v>38</v>
      </c>
    </row>
    <row r="34" ht="136.5" customHeight="1">
      <c r="A34" s="68">
        <v>25.0</v>
      </c>
      <c r="B34" s="70" t="s">
        <v>1129</v>
      </c>
      <c r="C34" s="72" t="s">
        <v>1117</v>
      </c>
      <c r="D34" s="16" t="s">
        <v>105</v>
      </c>
      <c r="E34" s="16" t="s">
        <v>832</v>
      </c>
      <c r="F34" s="20" t="s">
        <v>1134</v>
      </c>
      <c r="G34" s="17" t="s">
        <v>1120</v>
      </c>
      <c r="H34" s="39" t="s">
        <v>1137</v>
      </c>
      <c r="I34" s="39" t="s">
        <v>2344</v>
      </c>
      <c r="J34" s="26" t="s">
        <v>1141</v>
      </c>
      <c r="K34" s="26" t="s">
        <v>1142</v>
      </c>
      <c r="L34" s="37" t="s">
        <v>1143</v>
      </c>
      <c r="M34" s="190">
        <v>9958.3</v>
      </c>
      <c r="N34" s="190">
        <v>3341.12</v>
      </c>
      <c r="O34" s="190">
        <v>4806.0</v>
      </c>
      <c r="P34" s="215" t="s">
        <v>1603</v>
      </c>
      <c r="Q34" s="215" t="s">
        <v>1603</v>
      </c>
      <c r="R34" s="190">
        <f t="shared" si="7"/>
        <v>8147.12</v>
      </c>
      <c r="S34" s="86">
        <f t="shared" si="8"/>
        <v>0.8181235753</v>
      </c>
      <c r="T34" s="14" t="s">
        <v>38</v>
      </c>
    </row>
    <row r="35" ht="132.0" customHeight="1">
      <c r="A35" s="68">
        <v>26.0</v>
      </c>
      <c r="B35" s="70" t="s">
        <v>1145</v>
      </c>
      <c r="C35" s="72" t="s">
        <v>1117</v>
      </c>
      <c r="D35" s="16" t="s">
        <v>105</v>
      </c>
      <c r="E35" s="16" t="s">
        <v>832</v>
      </c>
      <c r="F35" s="20" t="s">
        <v>1148</v>
      </c>
      <c r="G35" s="17" t="s">
        <v>1149</v>
      </c>
      <c r="H35" s="39" t="s">
        <v>1150</v>
      </c>
      <c r="I35" s="39" t="s">
        <v>2345</v>
      </c>
      <c r="J35" s="26" t="s">
        <v>1154</v>
      </c>
      <c r="K35" s="26" t="s">
        <v>1142</v>
      </c>
      <c r="L35" s="37" t="s">
        <v>1157</v>
      </c>
      <c r="M35" s="190">
        <v>9256.5</v>
      </c>
      <c r="N35" s="190">
        <v>4064.9</v>
      </c>
      <c r="O35" s="190">
        <v>1678.0</v>
      </c>
      <c r="P35" s="215" t="s">
        <v>1603</v>
      </c>
      <c r="Q35" s="215" t="s">
        <v>1603</v>
      </c>
      <c r="R35" s="190">
        <f t="shared" si="7"/>
        <v>5742.9</v>
      </c>
      <c r="S35" s="86">
        <f t="shared" si="8"/>
        <v>0.6204180846</v>
      </c>
      <c r="T35" s="14" t="s">
        <v>38</v>
      </c>
    </row>
    <row r="36" ht="15.75" customHeight="1">
      <c r="A36" s="68">
        <v>27.0</v>
      </c>
      <c r="B36" s="70" t="s">
        <v>1160</v>
      </c>
      <c r="C36" s="72" t="s">
        <v>1161</v>
      </c>
      <c r="D36" s="16" t="s">
        <v>105</v>
      </c>
      <c r="E36" s="16" t="s">
        <v>832</v>
      </c>
      <c r="F36" s="20" t="s">
        <v>1072</v>
      </c>
      <c r="G36" s="17" t="s">
        <v>1166</v>
      </c>
      <c r="H36" s="39" t="s">
        <v>1169</v>
      </c>
      <c r="I36" s="39" t="s">
        <v>1173</v>
      </c>
      <c r="J36" s="26" t="s">
        <v>1174</v>
      </c>
      <c r="K36" s="26" t="s">
        <v>1175</v>
      </c>
      <c r="L36" s="37" t="s">
        <v>1176</v>
      </c>
      <c r="M36" s="190">
        <v>8995.5</v>
      </c>
      <c r="N36" s="190">
        <v>6050.0</v>
      </c>
      <c r="O36" s="190">
        <v>1286.6</v>
      </c>
      <c r="P36" s="215" t="s">
        <v>1603</v>
      </c>
      <c r="Q36" s="215" t="s">
        <v>1603</v>
      </c>
      <c r="R36" s="190">
        <f t="shared" si="7"/>
        <v>7336.6</v>
      </c>
      <c r="S36" s="86">
        <f t="shared" si="8"/>
        <v>0.8155855706</v>
      </c>
      <c r="T36" s="14" t="s">
        <v>38</v>
      </c>
    </row>
    <row r="37" ht="117.0" customHeight="1">
      <c r="A37" s="68">
        <v>28.0</v>
      </c>
      <c r="B37" s="70" t="s">
        <v>1180</v>
      </c>
      <c r="C37" s="72" t="s">
        <v>1161</v>
      </c>
      <c r="D37" s="16" t="s">
        <v>105</v>
      </c>
      <c r="E37" s="16" t="s">
        <v>832</v>
      </c>
      <c r="F37" s="20" t="s">
        <v>1184</v>
      </c>
      <c r="G37" s="17" t="s">
        <v>1186</v>
      </c>
      <c r="H37" s="39" t="s">
        <v>1187</v>
      </c>
      <c r="I37" s="39" t="s">
        <v>1189</v>
      </c>
      <c r="J37" s="26" t="s">
        <v>1190</v>
      </c>
      <c r="K37" s="26" t="s">
        <v>1192</v>
      </c>
      <c r="L37" s="37" t="s">
        <v>1193</v>
      </c>
      <c r="M37" s="190">
        <v>9990.0</v>
      </c>
      <c r="N37" s="190">
        <v>4773.0</v>
      </c>
      <c r="O37" s="190">
        <v>1937.0</v>
      </c>
      <c r="P37" s="215" t="s">
        <v>1603</v>
      </c>
      <c r="Q37" s="215" t="s">
        <v>1603</v>
      </c>
      <c r="R37" s="190">
        <f t="shared" si="7"/>
        <v>6710</v>
      </c>
      <c r="S37" s="86">
        <f t="shared" si="8"/>
        <v>0.6716716717</v>
      </c>
      <c r="T37" s="14" t="s">
        <v>38</v>
      </c>
    </row>
    <row r="38" ht="128.25" customHeight="1">
      <c r="A38" s="68">
        <v>29.0</v>
      </c>
      <c r="B38" s="70" t="s">
        <v>1195</v>
      </c>
      <c r="C38" s="72" t="s">
        <v>2346</v>
      </c>
      <c r="D38" s="16" t="s">
        <v>105</v>
      </c>
      <c r="E38" s="16" t="s">
        <v>832</v>
      </c>
      <c r="F38" s="20" t="s">
        <v>1200</v>
      </c>
      <c r="G38" s="74" t="s">
        <v>2347</v>
      </c>
      <c r="H38" s="39" t="s">
        <v>1206</v>
      </c>
      <c r="I38" s="39" t="s">
        <v>1209</v>
      </c>
      <c r="J38" s="26" t="s">
        <v>1211</v>
      </c>
      <c r="K38" s="26" t="s">
        <v>1111</v>
      </c>
      <c r="L38" s="37" t="s">
        <v>1213</v>
      </c>
      <c r="M38" s="190">
        <v>9904.4</v>
      </c>
      <c r="N38" s="190">
        <v>6760.31</v>
      </c>
      <c r="O38" s="190">
        <v>2243.0</v>
      </c>
      <c r="P38" s="215" t="s">
        <v>1603</v>
      </c>
      <c r="Q38" s="215" t="s">
        <v>1603</v>
      </c>
      <c r="R38" s="190">
        <f t="shared" si="7"/>
        <v>9003.31</v>
      </c>
      <c r="S38" s="86">
        <f t="shared" si="8"/>
        <v>0.9090212431</v>
      </c>
      <c r="T38" s="14" t="s">
        <v>38</v>
      </c>
    </row>
    <row r="39" ht="102.75" customHeight="1">
      <c r="A39" s="68">
        <v>30.0</v>
      </c>
      <c r="B39" s="70" t="s">
        <v>1217</v>
      </c>
      <c r="C39" s="72" t="s">
        <v>1218</v>
      </c>
      <c r="D39" s="16" t="s">
        <v>105</v>
      </c>
      <c r="E39" s="16" t="s">
        <v>832</v>
      </c>
      <c r="F39" s="20" t="s">
        <v>1219</v>
      </c>
      <c r="G39" s="74" t="s">
        <v>1220</v>
      </c>
      <c r="H39" s="39" t="s">
        <v>1221</v>
      </c>
      <c r="I39" s="39" t="s">
        <v>1222</v>
      </c>
      <c r="J39" s="26" t="s">
        <v>1223</v>
      </c>
      <c r="K39" s="26" t="s">
        <v>1224</v>
      </c>
      <c r="L39" s="37" t="s">
        <v>1225</v>
      </c>
      <c r="M39" s="190">
        <v>9993.5</v>
      </c>
      <c r="N39" s="190">
        <v>6918.5</v>
      </c>
      <c r="O39" s="190">
        <v>2074.5</v>
      </c>
      <c r="P39" s="215" t="s">
        <v>1603</v>
      </c>
      <c r="Q39" s="215" t="s">
        <v>1603</v>
      </c>
      <c r="R39" s="190">
        <f t="shared" si="7"/>
        <v>8993</v>
      </c>
      <c r="S39" s="86">
        <f t="shared" si="8"/>
        <v>0.8998849252</v>
      </c>
      <c r="T39" s="14" t="s">
        <v>38</v>
      </c>
    </row>
    <row r="40" ht="114.75" customHeight="1">
      <c r="A40" s="68">
        <v>31.0</v>
      </c>
      <c r="B40" s="70" t="s">
        <v>1226</v>
      </c>
      <c r="C40" s="72" t="s">
        <v>1227</v>
      </c>
      <c r="D40" s="16" t="s">
        <v>105</v>
      </c>
      <c r="E40" s="16" t="s">
        <v>832</v>
      </c>
      <c r="F40" s="20" t="s">
        <v>1228</v>
      </c>
      <c r="G40" s="74" t="s">
        <v>1229</v>
      </c>
      <c r="H40" s="39" t="s">
        <v>1230</v>
      </c>
      <c r="I40" s="39" t="s">
        <v>1231</v>
      </c>
      <c r="J40" s="26" t="s">
        <v>2348</v>
      </c>
      <c r="K40" s="26" t="s">
        <v>1233</v>
      </c>
      <c r="L40" s="37" t="s">
        <v>1234</v>
      </c>
      <c r="M40" s="190">
        <v>8585.5</v>
      </c>
      <c r="N40" s="190">
        <v>4272.139999999999</v>
      </c>
      <c r="O40" s="190">
        <v>3532.0</v>
      </c>
      <c r="P40" s="215" t="s">
        <v>1603</v>
      </c>
      <c r="Q40" s="215" t="s">
        <v>1603</v>
      </c>
      <c r="R40" s="190">
        <f t="shared" si="7"/>
        <v>7804.14</v>
      </c>
      <c r="S40" s="86">
        <f t="shared" si="8"/>
        <v>0.9089907402</v>
      </c>
      <c r="T40" s="14" t="s">
        <v>38</v>
      </c>
    </row>
    <row r="41" ht="15.75" customHeight="1">
      <c r="A41" s="35" t="s">
        <v>554</v>
      </c>
      <c r="B41" s="6"/>
      <c r="C41" s="6"/>
      <c r="D41" s="6"/>
      <c r="E41" s="6"/>
      <c r="F41" s="6"/>
      <c r="G41" s="6"/>
      <c r="H41" s="6"/>
      <c r="I41" s="6"/>
      <c r="J41" s="6"/>
      <c r="K41" s="6"/>
      <c r="L41" s="6"/>
      <c r="M41" s="6"/>
      <c r="N41" s="6"/>
      <c r="O41" s="6"/>
      <c r="P41" s="6"/>
      <c r="Q41" s="6"/>
      <c r="R41" s="6"/>
      <c r="S41" s="6"/>
      <c r="T41" s="10"/>
    </row>
    <row r="42" ht="84.0" customHeight="1">
      <c r="A42" s="8" t="s">
        <v>2</v>
      </c>
      <c r="B42" s="9" t="s">
        <v>3</v>
      </c>
      <c r="C42" s="9" t="s">
        <v>4</v>
      </c>
      <c r="D42" s="11" t="s">
        <v>5</v>
      </c>
      <c r="E42" s="11" t="s">
        <v>825</v>
      </c>
      <c r="F42" s="9" t="s">
        <v>6</v>
      </c>
      <c r="G42" s="9" t="s">
        <v>7</v>
      </c>
      <c r="H42" s="9" t="s">
        <v>8</v>
      </c>
      <c r="I42" s="9" t="s">
        <v>9</v>
      </c>
      <c r="J42" s="9" t="s">
        <v>10</v>
      </c>
      <c r="K42" s="9" t="s">
        <v>11</v>
      </c>
      <c r="L42" s="9" t="s">
        <v>12</v>
      </c>
      <c r="M42" s="29" t="s">
        <v>943</v>
      </c>
      <c r="N42" s="29" t="s">
        <v>2201</v>
      </c>
      <c r="O42" s="29" t="s">
        <v>1455</v>
      </c>
      <c r="P42" s="29" t="s">
        <v>2202</v>
      </c>
      <c r="Q42" s="29" t="s">
        <v>954</v>
      </c>
      <c r="R42" s="29" t="s">
        <v>2203</v>
      </c>
      <c r="S42" s="29" t="s">
        <v>2204</v>
      </c>
      <c r="T42" s="29" t="s">
        <v>14</v>
      </c>
    </row>
    <row r="43" ht="141.75" customHeight="1">
      <c r="A43" s="32">
        <v>32.0</v>
      </c>
      <c r="B43" s="18" t="s">
        <v>1304</v>
      </c>
      <c r="C43" s="20" t="s">
        <v>1305</v>
      </c>
      <c r="D43" s="16" t="s">
        <v>1306</v>
      </c>
      <c r="E43" s="16" t="s">
        <v>832</v>
      </c>
      <c r="F43" s="16" t="s">
        <v>1307</v>
      </c>
      <c r="G43" s="74" t="s">
        <v>1308</v>
      </c>
      <c r="H43" s="39" t="s">
        <v>1309</v>
      </c>
      <c r="I43" s="18" t="s">
        <v>1310</v>
      </c>
      <c r="J43" s="17" t="s">
        <v>1311</v>
      </c>
      <c r="K43" s="25" t="s">
        <v>2351</v>
      </c>
      <c r="L43" s="39" t="s">
        <v>2352</v>
      </c>
      <c r="M43" s="190">
        <v>98900.0</v>
      </c>
      <c r="N43" s="215" t="s">
        <v>1603</v>
      </c>
      <c r="O43" s="215" t="s">
        <v>1603</v>
      </c>
      <c r="P43" s="215" t="s">
        <v>1603</v>
      </c>
      <c r="Q43" s="190">
        <v>0.0</v>
      </c>
      <c r="R43" s="190">
        <f t="shared" ref="R43:R65" si="9">SUM(N43:Q43)</f>
        <v>0</v>
      </c>
      <c r="S43" s="86">
        <f t="shared" ref="S43:S65" si="10">R43/M43</f>
        <v>0</v>
      </c>
      <c r="T43" s="42" t="s">
        <v>106</v>
      </c>
    </row>
    <row r="44" ht="168.0" customHeight="1">
      <c r="A44" s="32">
        <v>33.0</v>
      </c>
      <c r="B44" s="18" t="s">
        <v>1323</v>
      </c>
      <c r="C44" s="20" t="s">
        <v>1165</v>
      </c>
      <c r="D44" s="16" t="s">
        <v>105</v>
      </c>
      <c r="E44" s="16" t="s">
        <v>832</v>
      </c>
      <c r="F44" s="16" t="s">
        <v>1325</v>
      </c>
      <c r="G44" s="74" t="s">
        <v>1171</v>
      </c>
      <c r="H44" s="39" t="s">
        <v>1326</v>
      </c>
      <c r="I44" s="18" t="s">
        <v>1327</v>
      </c>
      <c r="J44" s="17" t="s">
        <v>987</v>
      </c>
      <c r="K44" s="25" t="s">
        <v>2353</v>
      </c>
      <c r="L44" s="39" t="s">
        <v>2354</v>
      </c>
      <c r="M44" s="190">
        <v>110000.0</v>
      </c>
      <c r="N44" s="215" t="s">
        <v>1603</v>
      </c>
      <c r="O44" s="215" t="s">
        <v>1603</v>
      </c>
      <c r="P44" s="190">
        <v>20904.43</v>
      </c>
      <c r="Q44" s="190">
        <v>42983.8</v>
      </c>
      <c r="R44" s="190">
        <f t="shared" si="9"/>
        <v>63888.23</v>
      </c>
      <c r="S44" s="86">
        <f t="shared" si="10"/>
        <v>0.5808020909</v>
      </c>
      <c r="T44" s="42" t="s">
        <v>106</v>
      </c>
    </row>
    <row r="45" ht="135.0" customHeight="1">
      <c r="A45" s="32">
        <v>34.0</v>
      </c>
      <c r="B45" s="18" t="s">
        <v>1332</v>
      </c>
      <c r="C45" s="20" t="s">
        <v>1165</v>
      </c>
      <c r="D45" s="16" t="s">
        <v>105</v>
      </c>
      <c r="E45" s="16" t="s">
        <v>832</v>
      </c>
      <c r="F45" s="16" t="s">
        <v>1333</v>
      </c>
      <c r="G45" s="74" t="s">
        <v>1171</v>
      </c>
      <c r="H45" s="39" t="s">
        <v>1335</v>
      </c>
      <c r="I45" s="18" t="s">
        <v>1336</v>
      </c>
      <c r="J45" s="17" t="s">
        <v>721</v>
      </c>
      <c r="K45" s="25" t="s">
        <v>2355</v>
      </c>
      <c r="L45" s="39" t="s">
        <v>2356</v>
      </c>
      <c r="M45" s="190">
        <v>110000.0</v>
      </c>
      <c r="N45" s="215" t="s">
        <v>1603</v>
      </c>
      <c r="O45" s="215" t="s">
        <v>1603</v>
      </c>
      <c r="P45" s="190">
        <v>21752.5</v>
      </c>
      <c r="Q45" s="190">
        <v>33680.0</v>
      </c>
      <c r="R45" s="190">
        <f t="shared" si="9"/>
        <v>55432.5</v>
      </c>
      <c r="S45" s="86">
        <f t="shared" si="10"/>
        <v>0.5039318182</v>
      </c>
      <c r="T45" s="42" t="s">
        <v>106</v>
      </c>
    </row>
    <row r="46" ht="138.75" customHeight="1">
      <c r="A46" s="32">
        <v>35.0</v>
      </c>
      <c r="B46" s="18" t="s">
        <v>1823</v>
      </c>
      <c r="C46" s="20" t="s">
        <v>1341</v>
      </c>
      <c r="D46" s="16" t="s">
        <v>105</v>
      </c>
      <c r="E46" s="16" t="s">
        <v>874</v>
      </c>
      <c r="F46" s="16" t="s">
        <v>1342</v>
      </c>
      <c r="G46" s="74" t="s">
        <v>1343</v>
      </c>
      <c r="H46" s="39" t="s">
        <v>1344</v>
      </c>
      <c r="I46" s="18" t="s">
        <v>1345</v>
      </c>
      <c r="J46" s="17" t="s">
        <v>1346</v>
      </c>
      <c r="K46" s="25" t="s">
        <v>2357</v>
      </c>
      <c r="L46" s="39" t="s">
        <v>2358</v>
      </c>
      <c r="M46" s="190">
        <v>44682.0</v>
      </c>
      <c r="N46" s="215" t="s">
        <v>1603</v>
      </c>
      <c r="O46" s="215" t="s">
        <v>1603</v>
      </c>
      <c r="P46" s="190">
        <v>7530.0</v>
      </c>
      <c r="Q46" s="190">
        <v>0.0</v>
      </c>
      <c r="R46" s="190">
        <f t="shared" si="9"/>
        <v>7530</v>
      </c>
      <c r="S46" s="86">
        <f t="shared" si="10"/>
        <v>0.1685242379</v>
      </c>
      <c r="T46" s="42" t="s">
        <v>106</v>
      </c>
    </row>
    <row r="47" ht="148.5" customHeight="1">
      <c r="A47" s="32">
        <v>36.0</v>
      </c>
      <c r="B47" s="18" t="s">
        <v>1351</v>
      </c>
      <c r="C47" s="20" t="s">
        <v>1341</v>
      </c>
      <c r="D47" s="16" t="s">
        <v>105</v>
      </c>
      <c r="E47" s="16" t="s">
        <v>918</v>
      </c>
      <c r="F47" s="16" t="s">
        <v>1287</v>
      </c>
      <c r="G47" s="74" t="s">
        <v>1343</v>
      </c>
      <c r="H47" s="39" t="s">
        <v>1352</v>
      </c>
      <c r="I47" s="18" t="s">
        <v>1353</v>
      </c>
      <c r="J47" s="17" t="s">
        <v>1354</v>
      </c>
      <c r="K47" s="25" t="s">
        <v>2359</v>
      </c>
      <c r="L47" s="39" t="s">
        <v>2360</v>
      </c>
      <c r="M47" s="190">
        <v>100000.0</v>
      </c>
      <c r="N47" s="215" t="s">
        <v>1603</v>
      </c>
      <c r="O47" s="215" t="s">
        <v>1603</v>
      </c>
      <c r="P47" s="190">
        <v>1236.0</v>
      </c>
      <c r="Q47" s="190">
        <v>20268.8</v>
      </c>
      <c r="R47" s="190">
        <f t="shared" si="9"/>
        <v>21504.8</v>
      </c>
      <c r="S47" s="86">
        <f t="shared" si="10"/>
        <v>0.215048</v>
      </c>
      <c r="T47" s="42" t="s">
        <v>106</v>
      </c>
    </row>
    <row r="48" ht="101.25" customHeight="1">
      <c r="A48" s="32">
        <v>37.0</v>
      </c>
      <c r="B48" s="18" t="s">
        <v>1842</v>
      </c>
      <c r="C48" s="20" t="s">
        <v>1341</v>
      </c>
      <c r="D48" s="16" t="s">
        <v>105</v>
      </c>
      <c r="E48" s="16" t="s">
        <v>918</v>
      </c>
      <c r="F48" s="16" t="s">
        <v>1366</v>
      </c>
      <c r="G48" s="74" t="s">
        <v>1343</v>
      </c>
      <c r="H48" s="39" t="s">
        <v>1367</v>
      </c>
      <c r="I48" s="18" t="s">
        <v>1369</v>
      </c>
      <c r="J48" s="17" t="s">
        <v>323</v>
      </c>
      <c r="K48" s="25" t="s">
        <v>2361</v>
      </c>
      <c r="L48" s="39" t="s">
        <v>2362</v>
      </c>
      <c r="M48" s="190">
        <v>38867.87</v>
      </c>
      <c r="N48" s="215" t="s">
        <v>1603</v>
      </c>
      <c r="O48" s="215" t="s">
        <v>1603</v>
      </c>
      <c r="P48" s="190">
        <v>1894.0</v>
      </c>
      <c r="Q48" s="190">
        <v>5455.110000000001</v>
      </c>
      <c r="R48" s="190">
        <f t="shared" si="9"/>
        <v>7349.11</v>
      </c>
      <c r="S48" s="86">
        <f t="shared" si="10"/>
        <v>0.189079309</v>
      </c>
      <c r="T48" s="42" t="s">
        <v>106</v>
      </c>
    </row>
    <row r="49" ht="129.0" customHeight="1">
      <c r="A49" s="32">
        <v>38.0</v>
      </c>
      <c r="B49" s="18" t="s">
        <v>1381</v>
      </c>
      <c r="C49" s="20" t="s">
        <v>1341</v>
      </c>
      <c r="D49" s="16" t="s">
        <v>105</v>
      </c>
      <c r="E49" s="16" t="s">
        <v>918</v>
      </c>
      <c r="F49" s="16" t="s">
        <v>1383</v>
      </c>
      <c r="G49" s="74" t="s">
        <v>1343</v>
      </c>
      <c r="H49" s="39" t="s">
        <v>1384</v>
      </c>
      <c r="I49" s="18" t="s">
        <v>1385</v>
      </c>
      <c r="J49" s="17" t="s">
        <v>1386</v>
      </c>
      <c r="K49" s="25" t="s">
        <v>2363</v>
      </c>
      <c r="L49" s="39" t="s">
        <v>2364</v>
      </c>
      <c r="M49" s="190">
        <v>51727.5</v>
      </c>
      <c r="N49" s="215" t="s">
        <v>1603</v>
      </c>
      <c r="O49" s="215" t="s">
        <v>1603</v>
      </c>
      <c r="P49" s="190">
        <v>9271.0</v>
      </c>
      <c r="Q49" s="190">
        <v>5360.0</v>
      </c>
      <c r="R49" s="190">
        <f t="shared" si="9"/>
        <v>14631</v>
      </c>
      <c r="S49" s="86">
        <f t="shared" si="10"/>
        <v>0.2828476149</v>
      </c>
      <c r="T49" s="42" t="s">
        <v>106</v>
      </c>
    </row>
    <row r="50" ht="164.25" customHeight="1">
      <c r="A50" s="32">
        <v>39.0</v>
      </c>
      <c r="B50" s="18" t="s">
        <v>1861</v>
      </c>
      <c r="C50" s="20" t="s">
        <v>1393</v>
      </c>
      <c r="D50" s="16" t="s">
        <v>105</v>
      </c>
      <c r="E50" s="16" t="s">
        <v>934</v>
      </c>
      <c r="F50" s="16" t="s">
        <v>1027</v>
      </c>
      <c r="G50" s="74" t="s">
        <v>1394</v>
      </c>
      <c r="H50" s="39" t="s">
        <v>1396</v>
      </c>
      <c r="I50" s="18" t="s">
        <v>1398</v>
      </c>
      <c r="J50" s="17" t="s">
        <v>1399</v>
      </c>
      <c r="K50" s="25" t="s">
        <v>2365</v>
      </c>
      <c r="L50" s="39" t="s">
        <v>2366</v>
      </c>
      <c r="M50" s="190">
        <v>43231.65</v>
      </c>
      <c r="N50" s="215" t="s">
        <v>1603</v>
      </c>
      <c r="O50" s="215" t="s">
        <v>1603</v>
      </c>
      <c r="P50" s="190">
        <v>10969.7</v>
      </c>
      <c r="Q50" s="190">
        <v>6600.0</v>
      </c>
      <c r="R50" s="190">
        <f t="shared" si="9"/>
        <v>17569.7</v>
      </c>
      <c r="S50" s="86">
        <f t="shared" si="10"/>
        <v>0.406408268</v>
      </c>
      <c r="T50" s="42" t="s">
        <v>106</v>
      </c>
    </row>
    <row r="51" ht="215.25" customHeight="1">
      <c r="A51" s="32">
        <v>40.0</v>
      </c>
      <c r="B51" s="90" t="s">
        <v>1406</v>
      </c>
      <c r="C51" s="20" t="s">
        <v>1407</v>
      </c>
      <c r="D51" s="16" t="s">
        <v>105</v>
      </c>
      <c r="E51" s="16" t="s">
        <v>874</v>
      </c>
      <c r="F51" s="16" t="s">
        <v>1072</v>
      </c>
      <c r="G51" s="74" t="s">
        <v>1408</v>
      </c>
      <c r="H51" s="18" t="s">
        <v>1409</v>
      </c>
      <c r="I51" s="18" t="s">
        <v>1410</v>
      </c>
      <c r="J51" s="17" t="s">
        <v>1412</v>
      </c>
      <c r="K51" s="25" t="s">
        <v>1413</v>
      </c>
      <c r="L51" s="39" t="s">
        <v>1414</v>
      </c>
      <c r="M51" s="193">
        <v>100000.0</v>
      </c>
      <c r="N51" s="215" t="s">
        <v>1603</v>
      </c>
      <c r="O51" s="215" t="s">
        <v>1603</v>
      </c>
      <c r="P51" s="193">
        <v>44654.65</v>
      </c>
      <c r="Q51" s="190">
        <v>1878.0</v>
      </c>
      <c r="R51" s="190">
        <f t="shared" si="9"/>
        <v>46532.65</v>
      </c>
      <c r="S51" s="86">
        <f t="shared" si="10"/>
        <v>0.4653265</v>
      </c>
      <c r="T51" s="42" t="s">
        <v>106</v>
      </c>
    </row>
    <row r="52" ht="181.5" customHeight="1">
      <c r="A52" s="32">
        <v>41.0</v>
      </c>
      <c r="B52" s="90" t="s">
        <v>1425</v>
      </c>
      <c r="C52" s="20" t="s">
        <v>1427</v>
      </c>
      <c r="D52" s="16" t="s">
        <v>105</v>
      </c>
      <c r="E52" s="16" t="s">
        <v>874</v>
      </c>
      <c r="F52" s="20" t="s">
        <v>1072</v>
      </c>
      <c r="G52" s="74" t="s">
        <v>1429</v>
      </c>
      <c r="H52" s="18" t="s">
        <v>1430</v>
      </c>
      <c r="I52" s="18" t="s">
        <v>1431</v>
      </c>
      <c r="J52" s="17" t="s">
        <v>1076</v>
      </c>
      <c r="K52" s="25" t="s">
        <v>1433</v>
      </c>
      <c r="L52" s="39" t="s">
        <v>1434</v>
      </c>
      <c r="M52" s="193">
        <v>110000.0</v>
      </c>
      <c r="N52" s="215" t="s">
        <v>1603</v>
      </c>
      <c r="O52" s="193">
        <v>12779.63</v>
      </c>
      <c r="P52" s="193">
        <v>77480.3</v>
      </c>
      <c r="Q52" s="190">
        <v>0.0</v>
      </c>
      <c r="R52" s="190">
        <f t="shared" si="9"/>
        <v>90259.93</v>
      </c>
      <c r="S52" s="86">
        <f t="shared" si="10"/>
        <v>0.8205448182</v>
      </c>
      <c r="T52" s="14" t="s">
        <v>38</v>
      </c>
    </row>
    <row r="53" ht="145.5" customHeight="1">
      <c r="A53" s="32">
        <v>42.0</v>
      </c>
      <c r="B53" s="18" t="s">
        <v>1446</v>
      </c>
      <c r="C53" s="20" t="s">
        <v>1447</v>
      </c>
      <c r="D53" s="16" t="s">
        <v>105</v>
      </c>
      <c r="E53" s="16" t="s">
        <v>874</v>
      </c>
      <c r="F53" s="20" t="s">
        <v>1072</v>
      </c>
      <c r="G53" s="74" t="s">
        <v>1448</v>
      </c>
      <c r="H53" s="18" t="s">
        <v>1449</v>
      </c>
      <c r="I53" s="18" t="s">
        <v>1450</v>
      </c>
      <c r="J53" s="17" t="s">
        <v>1451</v>
      </c>
      <c r="K53" s="25" t="s">
        <v>1452</v>
      </c>
      <c r="L53" s="39" t="s">
        <v>1453</v>
      </c>
      <c r="M53" s="193">
        <v>110000.0</v>
      </c>
      <c r="N53" s="215" t="s">
        <v>1603</v>
      </c>
      <c r="O53" s="193">
        <v>17287.5</v>
      </c>
      <c r="P53" s="193">
        <v>46702.71</v>
      </c>
      <c r="Q53" s="190">
        <v>10531.8</v>
      </c>
      <c r="R53" s="190">
        <f t="shared" si="9"/>
        <v>74522.01</v>
      </c>
      <c r="S53" s="86">
        <f t="shared" si="10"/>
        <v>0.6774728182</v>
      </c>
      <c r="T53" s="14" t="s">
        <v>38</v>
      </c>
    </row>
    <row r="54" ht="191.25" customHeight="1">
      <c r="A54" s="32">
        <v>43.0</v>
      </c>
      <c r="B54" s="18" t="s">
        <v>1906</v>
      </c>
      <c r="C54" s="20" t="s">
        <v>1463</v>
      </c>
      <c r="D54" s="16" t="s">
        <v>105</v>
      </c>
      <c r="E54" s="16" t="s">
        <v>934</v>
      </c>
      <c r="F54" s="20" t="s">
        <v>1465</v>
      </c>
      <c r="G54" s="74" t="s">
        <v>1448</v>
      </c>
      <c r="H54" s="18" t="s">
        <v>1468</v>
      </c>
      <c r="I54" s="18" t="s">
        <v>1910</v>
      </c>
      <c r="J54" s="17" t="s">
        <v>596</v>
      </c>
      <c r="K54" s="25" t="s">
        <v>1470</v>
      </c>
      <c r="L54" s="39" t="s">
        <v>1471</v>
      </c>
      <c r="M54" s="193">
        <v>77694.82</v>
      </c>
      <c r="N54" s="215" t="s">
        <v>1603</v>
      </c>
      <c r="O54" s="193">
        <v>19680.8</v>
      </c>
      <c r="P54" s="193">
        <v>24105.37</v>
      </c>
      <c r="Q54" s="190">
        <v>0.0</v>
      </c>
      <c r="R54" s="190">
        <f t="shared" si="9"/>
        <v>43786.17</v>
      </c>
      <c r="S54" s="86">
        <f t="shared" si="10"/>
        <v>0.5635661425</v>
      </c>
      <c r="T54" s="14" t="s">
        <v>38</v>
      </c>
    </row>
    <row r="55" ht="115.5" customHeight="1">
      <c r="A55" s="32">
        <v>44.0</v>
      </c>
      <c r="B55" s="18" t="s">
        <v>1915</v>
      </c>
      <c r="C55" s="20" t="s">
        <v>1475</v>
      </c>
      <c r="D55" s="16" t="s">
        <v>105</v>
      </c>
      <c r="E55" s="16" t="s">
        <v>874</v>
      </c>
      <c r="F55" s="20" t="s">
        <v>1476</v>
      </c>
      <c r="G55" s="74" t="s">
        <v>1448</v>
      </c>
      <c r="H55" s="18" t="s">
        <v>1477</v>
      </c>
      <c r="I55" s="18" t="s">
        <v>1478</v>
      </c>
      <c r="J55" s="17" t="s">
        <v>1479</v>
      </c>
      <c r="K55" s="25" t="s">
        <v>1480</v>
      </c>
      <c r="L55" s="39" t="s">
        <v>1481</v>
      </c>
      <c r="M55" s="193">
        <v>36256.0</v>
      </c>
      <c r="N55" s="215" t="s">
        <v>1603</v>
      </c>
      <c r="O55" s="193">
        <v>10291.0</v>
      </c>
      <c r="P55" s="193">
        <v>10409.99</v>
      </c>
      <c r="Q55" s="190">
        <v>9177.72</v>
      </c>
      <c r="R55" s="190">
        <f t="shared" si="9"/>
        <v>29878.71</v>
      </c>
      <c r="S55" s="86">
        <f t="shared" si="10"/>
        <v>0.8241038725</v>
      </c>
      <c r="T55" s="14" t="s">
        <v>38</v>
      </c>
    </row>
    <row r="56" ht="195.75" customHeight="1">
      <c r="A56" s="32">
        <v>45.0</v>
      </c>
      <c r="B56" s="90" t="s">
        <v>1926</v>
      </c>
      <c r="C56" s="20" t="s">
        <v>1484</v>
      </c>
      <c r="D56" s="16" t="s">
        <v>105</v>
      </c>
      <c r="E56" s="16" t="s">
        <v>874</v>
      </c>
      <c r="F56" s="20" t="s">
        <v>1072</v>
      </c>
      <c r="G56" s="74" t="s">
        <v>1448</v>
      </c>
      <c r="H56" s="18" t="s">
        <v>1485</v>
      </c>
      <c r="I56" s="18" t="s">
        <v>1486</v>
      </c>
      <c r="J56" s="17" t="s">
        <v>977</v>
      </c>
      <c r="K56" s="25" t="s">
        <v>1488</v>
      </c>
      <c r="L56" s="39" t="s">
        <v>1489</v>
      </c>
      <c r="M56" s="193">
        <v>110000.0</v>
      </c>
      <c r="N56" s="215" t="s">
        <v>1603</v>
      </c>
      <c r="O56" s="193">
        <v>22031.92</v>
      </c>
      <c r="P56" s="193">
        <v>52011.16</v>
      </c>
      <c r="Q56" s="190">
        <v>10035.0</v>
      </c>
      <c r="R56" s="190">
        <f t="shared" si="9"/>
        <v>84078.08</v>
      </c>
      <c r="S56" s="86">
        <f t="shared" si="10"/>
        <v>0.7643461818</v>
      </c>
      <c r="T56" s="14" t="s">
        <v>38</v>
      </c>
    </row>
    <row r="57" ht="165.75" customHeight="1">
      <c r="A57" s="32">
        <v>46.0</v>
      </c>
      <c r="B57" s="90" t="s">
        <v>2369</v>
      </c>
      <c r="C57" s="20" t="s">
        <v>2370</v>
      </c>
      <c r="D57" s="16" t="s">
        <v>105</v>
      </c>
      <c r="E57" s="16" t="s">
        <v>1301</v>
      </c>
      <c r="F57" s="16" t="s">
        <v>2371</v>
      </c>
      <c r="G57" s="17" t="s">
        <v>2372</v>
      </c>
      <c r="H57" s="18" t="s">
        <v>2373</v>
      </c>
      <c r="I57" s="18" t="s">
        <v>2374</v>
      </c>
      <c r="J57" s="17" t="s">
        <v>2375</v>
      </c>
      <c r="K57" s="25" t="s">
        <v>2376</v>
      </c>
      <c r="L57" s="39" t="s">
        <v>2377</v>
      </c>
      <c r="M57" s="193">
        <v>6943.23</v>
      </c>
      <c r="N57" s="215" t="s">
        <v>1603</v>
      </c>
      <c r="O57" s="193">
        <v>2970.8</v>
      </c>
      <c r="P57" s="215" t="s">
        <v>1603</v>
      </c>
      <c r="Q57" s="215" t="s">
        <v>1603</v>
      </c>
      <c r="R57" s="190">
        <f t="shared" si="9"/>
        <v>2970.8</v>
      </c>
      <c r="S57" s="86">
        <f t="shared" si="10"/>
        <v>0.4278700259</v>
      </c>
      <c r="T57" s="14" t="s">
        <v>38</v>
      </c>
    </row>
    <row r="58" ht="129.75" customHeight="1">
      <c r="A58" s="32">
        <v>47.0</v>
      </c>
      <c r="B58" s="90" t="s">
        <v>2378</v>
      </c>
      <c r="C58" s="20" t="s">
        <v>2379</v>
      </c>
      <c r="D58" s="16" t="s">
        <v>105</v>
      </c>
      <c r="E58" s="16" t="s">
        <v>918</v>
      </c>
      <c r="F58" s="16" t="s">
        <v>1383</v>
      </c>
      <c r="G58" s="17" t="s">
        <v>2372</v>
      </c>
      <c r="H58" s="18" t="s">
        <v>2380</v>
      </c>
      <c r="I58" s="18" t="s">
        <v>2381</v>
      </c>
      <c r="J58" s="17" t="s">
        <v>676</v>
      </c>
      <c r="K58" s="25" t="s">
        <v>2382</v>
      </c>
      <c r="L58" s="39" t="s">
        <v>2383</v>
      </c>
      <c r="M58" s="193">
        <v>10000.0</v>
      </c>
      <c r="N58" s="215" t="s">
        <v>1603</v>
      </c>
      <c r="O58" s="193">
        <v>8994.88</v>
      </c>
      <c r="P58" s="215" t="s">
        <v>1603</v>
      </c>
      <c r="Q58" s="215" t="s">
        <v>1603</v>
      </c>
      <c r="R58" s="190">
        <f t="shared" si="9"/>
        <v>8994.88</v>
      </c>
      <c r="S58" s="86">
        <f t="shared" si="10"/>
        <v>0.899488</v>
      </c>
      <c r="T58" s="14" t="s">
        <v>38</v>
      </c>
    </row>
    <row r="59" ht="125.25" customHeight="1">
      <c r="A59" s="32">
        <v>48.0</v>
      </c>
      <c r="B59" s="90" t="s">
        <v>1492</v>
      </c>
      <c r="C59" s="20" t="s">
        <v>1493</v>
      </c>
      <c r="D59" s="16" t="s">
        <v>105</v>
      </c>
      <c r="E59" s="16" t="s">
        <v>874</v>
      </c>
      <c r="F59" s="16" t="s">
        <v>1494</v>
      </c>
      <c r="G59" s="17" t="s">
        <v>1495</v>
      </c>
      <c r="H59" s="18" t="s">
        <v>1496</v>
      </c>
      <c r="I59" s="18" t="s">
        <v>1497</v>
      </c>
      <c r="J59" s="17" t="s">
        <v>1934</v>
      </c>
      <c r="K59" s="25" t="s">
        <v>1499</v>
      </c>
      <c r="L59" s="39" t="s">
        <v>1500</v>
      </c>
      <c r="M59" s="193">
        <v>19999.98</v>
      </c>
      <c r="N59" s="215" t="s">
        <v>1603</v>
      </c>
      <c r="O59" s="193">
        <v>7589.5</v>
      </c>
      <c r="P59" s="193">
        <v>5469.76</v>
      </c>
      <c r="Q59" s="193">
        <v>0.0</v>
      </c>
      <c r="R59" s="190">
        <f t="shared" si="9"/>
        <v>13059.26</v>
      </c>
      <c r="S59" s="86">
        <f t="shared" si="10"/>
        <v>0.652963653</v>
      </c>
      <c r="T59" s="14" t="s">
        <v>38</v>
      </c>
    </row>
    <row r="60" ht="124.5" customHeight="1">
      <c r="A60" s="32">
        <v>49.0</v>
      </c>
      <c r="B60" s="90" t="s">
        <v>1944</v>
      </c>
      <c r="C60" s="20" t="s">
        <v>1503</v>
      </c>
      <c r="D60" s="16" t="s">
        <v>105</v>
      </c>
      <c r="E60" s="16" t="s">
        <v>832</v>
      </c>
      <c r="F60" s="16" t="s">
        <v>1505</v>
      </c>
      <c r="G60" s="17" t="s">
        <v>1506</v>
      </c>
      <c r="H60" s="18" t="s">
        <v>1507</v>
      </c>
      <c r="I60" s="18" t="s">
        <v>1508</v>
      </c>
      <c r="J60" s="17" t="s">
        <v>1942</v>
      </c>
      <c r="K60" s="25" t="s">
        <v>1511</v>
      </c>
      <c r="L60" s="39" t="s">
        <v>1512</v>
      </c>
      <c r="M60" s="193">
        <v>29997.0</v>
      </c>
      <c r="N60" s="215" t="s">
        <v>1603</v>
      </c>
      <c r="O60" s="193">
        <v>10038.1</v>
      </c>
      <c r="P60" s="193">
        <v>2909.08</v>
      </c>
      <c r="Q60" s="193">
        <v>0.0</v>
      </c>
      <c r="R60" s="190">
        <f t="shared" si="9"/>
        <v>12947.18</v>
      </c>
      <c r="S60" s="86">
        <f t="shared" si="10"/>
        <v>0.4316158282</v>
      </c>
      <c r="T60" s="83" t="s">
        <v>106</v>
      </c>
    </row>
    <row r="61" ht="15.75" customHeight="1">
      <c r="A61" s="32">
        <v>50.0</v>
      </c>
      <c r="B61" s="90" t="s">
        <v>2384</v>
      </c>
      <c r="C61" s="20" t="s">
        <v>1503</v>
      </c>
      <c r="D61" s="16" t="s">
        <v>105</v>
      </c>
      <c r="E61" s="16" t="s">
        <v>918</v>
      </c>
      <c r="F61" s="16" t="s">
        <v>1275</v>
      </c>
      <c r="G61" s="17" t="s">
        <v>2385</v>
      </c>
      <c r="H61" s="18" t="s">
        <v>2386</v>
      </c>
      <c r="I61" s="18" t="s">
        <v>2387</v>
      </c>
      <c r="J61" s="17" t="s">
        <v>2388</v>
      </c>
      <c r="K61" s="25" t="s">
        <v>2389</v>
      </c>
      <c r="L61" s="39" t="s">
        <v>2390</v>
      </c>
      <c r="M61" s="193">
        <v>8000.0</v>
      </c>
      <c r="N61" s="215" t="s">
        <v>1603</v>
      </c>
      <c r="O61" s="193">
        <v>7272.0</v>
      </c>
      <c r="P61" s="215" t="s">
        <v>1603</v>
      </c>
      <c r="Q61" s="215" t="s">
        <v>1603</v>
      </c>
      <c r="R61" s="190">
        <f t="shared" si="9"/>
        <v>7272</v>
      </c>
      <c r="S61" s="86">
        <f t="shared" si="10"/>
        <v>0.909</v>
      </c>
      <c r="T61" s="14" t="s">
        <v>38</v>
      </c>
    </row>
    <row r="62" ht="108.0" customHeight="1">
      <c r="A62" s="32">
        <v>51.0</v>
      </c>
      <c r="B62" s="90" t="s">
        <v>1257</v>
      </c>
      <c r="C62" s="20" t="s">
        <v>1259</v>
      </c>
      <c r="D62" s="16" t="s">
        <v>105</v>
      </c>
      <c r="E62" s="16" t="s">
        <v>918</v>
      </c>
      <c r="F62" s="16" t="s">
        <v>1261</v>
      </c>
      <c r="G62" s="17" t="s">
        <v>1262</v>
      </c>
      <c r="H62" s="18" t="s">
        <v>1263</v>
      </c>
      <c r="I62" s="18" t="s">
        <v>1265</v>
      </c>
      <c r="J62" s="17" t="s">
        <v>813</v>
      </c>
      <c r="K62" s="25" t="s">
        <v>1267</v>
      </c>
      <c r="L62" s="39" t="s">
        <v>1269</v>
      </c>
      <c r="M62" s="193">
        <v>7059.8</v>
      </c>
      <c r="N62" s="193">
        <v>2416.5</v>
      </c>
      <c r="O62" s="193">
        <v>3944.0</v>
      </c>
      <c r="P62" s="215" t="s">
        <v>1603</v>
      </c>
      <c r="Q62" s="215" t="s">
        <v>1603</v>
      </c>
      <c r="R62" s="190">
        <f t="shared" si="9"/>
        <v>6360.5</v>
      </c>
      <c r="S62" s="86">
        <f t="shared" si="10"/>
        <v>0.9009462024</v>
      </c>
      <c r="T62" s="14" t="s">
        <v>38</v>
      </c>
    </row>
    <row r="63" ht="81.75" customHeight="1">
      <c r="A63" s="32">
        <v>52.0</v>
      </c>
      <c r="B63" s="90" t="s">
        <v>1273</v>
      </c>
      <c r="C63" s="20" t="s">
        <v>1259</v>
      </c>
      <c r="D63" s="16" t="s">
        <v>105</v>
      </c>
      <c r="E63" s="16" t="s">
        <v>918</v>
      </c>
      <c r="F63" s="16" t="s">
        <v>1275</v>
      </c>
      <c r="G63" s="17" t="s">
        <v>1262</v>
      </c>
      <c r="H63" s="18" t="s">
        <v>1277</v>
      </c>
      <c r="I63" s="18" t="s">
        <v>1280</v>
      </c>
      <c r="J63" s="17" t="s">
        <v>648</v>
      </c>
      <c r="K63" s="25" t="s">
        <v>1282</v>
      </c>
      <c r="L63" s="39" t="s">
        <v>1283</v>
      </c>
      <c r="M63" s="193">
        <v>6690.2</v>
      </c>
      <c r="N63" s="193">
        <v>2766.2200000000003</v>
      </c>
      <c r="O63" s="193">
        <v>754.4</v>
      </c>
      <c r="P63" s="215" t="s">
        <v>1603</v>
      </c>
      <c r="Q63" s="215" t="s">
        <v>1603</v>
      </c>
      <c r="R63" s="190">
        <f t="shared" si="9"/>
        <v>3520.62</v>
      </c>
      <c r="S63" s="86">
        <f t="shared" si="10"/>
        <v>0.5262353891</v>
      </c>
      <c r="T63" s="14" t="s">
        <v>38</v>
      </c>
    </row>
    <row r="64" ht="137.25" customHeight="1">
      <c r="A64" s="32">
        <v>53.0</v>
      </c>
      <c r="B64" s="90" t="s">
        <v>1084</v>
      </c>
      <c r="C64" s="27" t="s">
        <v>1087</v>
      </c>
      <c r="D64" s="16" t="s">
        <v>105</v>
      </c>
      <c r="E64" s="16" t="s">
        <v>1301</v>
      </c>
      <c r="F64" s="18" t="s">
        <v>621</v>
      </c>
      <c r="G64" s="74" t="s">
        <v>1090</v>
      </c>
      <c r="H64" s="18" t="s">
        <v>2391</v>
      </c>
      <c r="I64" s="18" t="s">
        <v>1094</v>
      </c>
      <c r="J64" s="22" t="s">
        <v>803</v>
      </c>
      <c r="K64" s="91" t="s">
        <v>2392</v>
      </c>
      <c r="L64" s="92" t="s">
        <v>1103</v>
      </c>
      <c r="M64" s="193">
        <v>20000.0</v>
      </c>
      <c r="N64" s="190">
        <f>8746+8661.1</f>
        <v>17407.1</v>
      </c>
      <c r="O64" s="190">
        <v>281.2</v>
      </c>
      <c r="P64" s="215" t="s">
        <v>1603</v>
      </c>
      <c r="Q64" s="215" t="s">
        <v>1603</v>
      </c>
      <c r="R64" s="190">
        <f t="shared" si="9"/>
        <v>17688.3</v>
      </c>
      <c r="S64" s="86">
        <f t="shared" si="10"/>
        <v>0.884415</v>
      </c>
      <c r="T64" s="14" t="s">
        <v>38</v>
      </c>
      <c r="U64" s="93"/>
      <c r="V64" s="93"/>
    </row>
    <row r="65" ht="180.0" customHeight="1">
      <c r="A65" s="32">
        <v>54.0</v>
      </c>
      <c r="B65" s="90" t="s">
        <v>681</v>
      </c>
      <c r="C65" s="30" t="s">
        <v>2395</v>
      </c>
      <c r="D65" s="16" t="s">
        <v>105</v>
      </c>
      <c r="E65" s="16" t="s">
        <v>832</v>
      </c>
      <c r="F65" s="26" t="s">
        <v>683</v>
      </c>
      <c r="G65" s="17" t="s">
        <v>2396</v>
      </c>
      <c r="H65" s="18" t="s">
        <v>685</v>
      </c>
      <c r="I65" s="18" t="s">
        <v>686</v>
      </c>
      <c r="J65" s="17" t="s">
        <v>1339</v>
      </c>
      <c r="K65" s="25" t="s">
        <v>688</v>
      </c>
      <c r="L65" s="39" t="s">
        <v>689</v>
      </c>
      <c r="M65" s="193">
        <v>72515.3</v>
      </c>
      <c r="N65" s="193">
        <f>6016.56+245+39250</f>
        <v>45511.56</v>
      </c>
      <c r="O65" s="193">
        <v>12239.02</v>
      </c>
      <c r="P65" s="193">
        <v>7969.51</v>
      </c>
      <c r="Q65" s="215" t="s">
        <v>1603</v>
      </c>
      <c r="R65" s="190">
        <f t="shared" si="9"/>
        <v>65720.09</v>
      </c>
      <c r="S65" s="86">
        <f t="shared" si="10"/>
        <v>0.906292741</v>
      </c>
      <c r="T65" s="14" t="s">
        <v>38</v>
      </c>
    </row>
    <row r="66" ht="15.75" customHeight="1">
      <c r="A66" s="35" t="s">
        <v>1515</v>
      </c>
      <c r="B66" s="6"/>
      <c r="C66" s="6"/>
      <c r="D66" s="6"/>
      <c r="E66" s="6"/>
      <c r="F66" s="6"/>
      <c r="G66" s="6"/>
      <c r="H66" s="6"/>
      <c r="I66" s="6"/>
      <c r="J66" s="6"/>
      <c r="K66" s="6"/>
      <c r="L66" s="6"/>
      <c r="M66" s="6"/>
      <c r="N66" s="6"/>
      <c r="O66" s="6"/>
      <c r="P66" s="6"/>
      <c r="Q66" s="6"/>
      <c r="R66" s="6"/>
      <c r="S66" s="6"/>
      <c r="T66" s="106"/>
    </row>
    <row r="67" ht="89.25" customHeight="1">
      <c r="A67" s="28" t="s">
        <v>2</v>
      </c>
      <c r="B67" s="29" t="s">
        <v>3</v>
      </c>
      <c r="C67" s="29" t="s">
        <v>4</v>
      </c>
      <c r="D67" s="11" t="s">
        <v>5</v>
      </c>
      <c r="E67" s="29" t="s">
        <v>825</v>
      </c>
      <c r="F67" s="29" t="s">
        <v>6</v>
      </c>
      <c r="G67" s="29" t="s">
        <v>7</v>
      </c>
      <c r="H67" s="29" t="s">
        <v>8</v>
      </c>
      <c r="I67" s="29" t="s">
        <v>9</v>
      </c>
      <c r="J67" s="29" t="s">
        <v>10</v>
      </c>
      <c r="K67" s="29" t="s">
        <v>11</v>
      </c>
      <c r="L67" s="29" t="s">
        <v>12</v>
      </c>
      <c r="M67" s="29" t="s">
        <v>943</v>
      </c>
      <c r="N67" s="29" t="s">
        <v>2201</v>
      </c>
      <c r="O67" s="29" t="s">
        <v>1455</v>
      </c>
      <c r="P67" s="29" t="s">
        <v>2202</v>
      </c>
      <c r="Q67" s="29" t="s">
        <v>954</v>
      </c>
      <c r="R67" s="29" t="s">
        <v>2203</v>
      </c>
      <c r="S67" s="29" t="s">
        <v>2204</v>
      </c>
      <c r="T67" s="29" t="s">
        <v>14</v>
      </c>
    </row>
    <row r="68" ht="128.25" customHeight="1">
      <c r="A68" s="32">
        <v>55.0</v>
      </c>
      <c r="B68" s="18" t="s">
        <v>1522</v>
      </c>
      <c r="C68" s="20" t="s">
        <v>1523</v>
      </c>
      <c r="D68" s="16" t="s">
        <v>1306</v>
      </c>
      <c r="E68" s="16" t="s">
        <v>934</v>
      </c>
      <c r="F68" s="16" t="s">
        <v>1524</v>
      </c>
      <c r="G68" s="74" t="s">
        <v>1525</v>
      </c>
      <c r="H68" s="39" t="s">
        <v>1526</v>
      </c>
      <c r="I68" s="18" t="s">
        <v>1528</v>
      </c>
      <c r="J68" s="22" t="s">
        <v>1529</v>
      </c>
      <c r="K68" s="25" t="s">
        <v>2399</v>
      </c>
      <c r="L68" s="39" t="s">
        <v>2400</v>
      </c>
      <c r="M68" s="193">
        <v>40000.0</v>
      </c>
      <c r="N68" s="215" t="s">
        <v>1603</v>
      </c>
      <c r="O68" s="215" t="s">
        <v>1603</v>
      </c>
      <c r="P68" s="215" t="s">
        <v>1603</v>
      </c>
      <c r="Q68" s="190">
        <v>0.0</v>
      </c>
      <c r="R68" s="190">
        <f t="shared" ref="R68:R69" si="11">SUM(N68:Q68)</f>
        <v>0</v>
      </c>
      <c r="S68" s="86">
        <f t="shared" ref="S68:S69" si="12">R68/M68</f>
        <v>0</v>
      </c>
      <c r="T68" s="42" t="s">
        <v>106</v>
      </c>
    </row>
    <row r="69" ht="183.75" customHeight="1">
      <c r="A69" s="32">
        <v>56.0</v>
      </c>
      <c r="B69" s="18" t="s">
        <v>1537</v>
      </c>
      <c r="C69" s="20" t="s">
        <v>1523</v>
      </c>
      <c r="D69" s="16" t="s">
        <v>1306</v>
      </c>
      <c r="E69" s="16" t="s">
        <v>832</v>
      </c>
      <c r="F69" s="16" t="s">
        <v>1539</v>
      </c>
      <c r="G69" s="74" t="s">
        <v>1308</v>
      </c>
      <c r="H69" s="39" t="s">
        <v>1543</v>
      </c>
      <c r="I69" s="18" t="s">
        <v>1544</v>
      </c>
      <c r="J69" s="22" t="s">
        <v>1062</v>
      </c>
      <c r="K69" s="25" t="s">
        <v>2401</v>
      </c>
      <c r="L69" s="39" t="s">
        <v>2402</v>
      </c>
      <c r="M69" s="193">
        <v>40000.0</v>
      </c>
      <c r="N69" s="215" t="s">
        <v>1603</v>
      </c>
      <c r="O69" s="215" t="s">
        <v>1603</v>
      </c>
      <c r="P69" s="215" t="s">
        <v>1603</v>
      </c>
      <c r="Q69" s="190">
        <v>0.0</v>
      </c>
      <c r="R69" s="190">
        <f t="shared" si="11"/>
        <v>0</v>
      </c>
      <c r="S69" s="86">
        <f t="shared" si="12"/>
        <v>0</v>
      </c>
      <c r="T69" s="42" t="s">
        <v>106</v>
      </c>
    </row>
    <row r="70" ht="15.75" customHeight="1">
      <c r="A70" s="172" t="s">
        <v>1971</v>
      </c>
      <c r="B70" s="122"/>
      <c r="C70" s="122"/>
      <c r="D70" s="122"/>
      <c r="E70" s="122"/>
      <c r="F70" s="122"/>
      <c r="G70" s="122"/>
      <c r="H70" s="122"/>
      <c r="I70" s="122"/>
      <c r="J70" s="122"/>
      <c r="K70" s="122"/>
      <c r="L70" s="122"/>
      <c r="M70" s="122"/>
      <c r="N70" s="122"/>
      <c r="O70" s="122"/>
      <c r="P70" s="122"/>
      <c r="Q70" s="122"/>
      <c r="R70" s="122"/>
      <c r="S70" s="122"/>
      <c r="T70" s="124"/>
    </row>
    <row r="71" ht="80.25" customHeight="1">
      <c r="A71" s="28" t="s">
        <v>2</v>
      </c>
      <c r="B71" s="29" t="s">
        <v>3</v>
      </c>
      <c r="C71" s="29" t="s">
        <v>4</v>
      </c>
      <c r="D71" s="11" t="s">
        <v>5</v>
      </c>
      <c r="E71" s="11" t="s">
        <v>825</v>
      </c>
      <c r="F71" s="29" t="s">
        <v>6</v>
      </c>
      <c r="G71" s="29" t="s">
        <v>7</v>
      </c>
      <c r="H71" s="29" t="s">
        <v>8</v>
      </c>
      <c r="I71" s="29" t="s">
        <v>9</v>
      </c>
      <c r="J71" s="29" t="s">
        <v>10</v>
      </c>
      <c r="K71" s="29" t="s">
        <v>11</v>
      </c>
      <c r="L71" s="29" t="s">
        <v>12</v>
      </c>
      <c r="M71" s="29" t="s">
        <v>943</v>
      </c>
      <c r="N71" s="29" t="s">
        <v>2201</v>
      </c>
      <c r="O71" s="29" t="s">
        <v>1455</v>
      </c>
      <c r="P71" s="29" t="s">
        <v>2202</v>
      </c>
      <c r="Q71" s="29" t="s">
        <v>954</v>
      </c>
      <c r="R71" s="29" t="s">
        <v>2203</v>
      </c>
      <c r="S71" s="29" t="s">
        <v>2204</v>
      </c>
      <c r="T71" s="29" t="s">
        <v>14</v>
      </c>
    </row>
    <row r="72" ht="196.5" customHeight="1">
      <c r="A72" s="32">
        <v>57.0</v>
      </c>
      <c r="B72" s="18" t="s">
        <v>1163</v>
      </c>
      <c r="C72" s="20" t="s">
        <v>1165</v>
      </c>
      <c r="D72" s="16" t="s">
        <v>105</v>
      </c>
      <c r="E72" s="16" t="s">
        <v>832</v>
      </c>
      <c r="F72" s="16" t="s">
        <v>1168</v>
      </c>
      <c r="G72" s="74" t="s">
        <v>1171</v>
      </c>
      <c r="H72" s="39" t="s">
        <v>1178</v>
      </c>
      <c r="I72" s="18" t="s">
        <v>1181</v>
      </c>
      <c r="J72" s="17" t="s">
        <v>987</v>
      </c>
      <c r="K72" s="25" t="s">
        <v>2403</v>
      </c>
      <c r="L72" s="95" t="s">
        <v>2404</v>
      </c>
      <c r="M72" s="193">
        <v>110000.0</v>
      </c>
      <c r="N72" s="193" t="s">
        <v>1603</v>
      </c>
      <c r="O72" s="193" t="s">
        <v>1603</v>
      </c>
      <c r="P72" s="193">
        <v>19029.2</v>
      </c>
      <c r="Q72" s="193">
        <v>40245.44</v>
      </c>
      <c r="R72" s="190">
        <f>SUM(N72:Q72)</f>
        <v>59274.64</v>
      </c>
      <c r="S72" s="86">
        <f>R72/M72</f>
        <v>0.5388603636</v>
      </c>
      <c r="T72" s="42" t="s">
        <v>106</v>
      </c>
    </row>
    <row r="73" ht="67.5" customHeight="1">
      <c r="A73" s="4" t="s">
        <v>1405</v>
      </c>
      <c r="B73" s="6"/>
      <c r="C73" s="6"/>
      <c r="D73" s="6"/>
      <c r="E73" s="6"/>
      <c r="F73" s="6"/>
      <c r="G73" s="6"/>
      <c r="H73" s="6"/>
      <c r="I73" s="6"/>
      <c r="J73" s="6"/>
      <c r="K73" s="6"/>
      <c r="L73" s="6"/>
      <c r="M73" s="6"/>
      <c r="N73" s="6"/>
      <c r="O73" s="6"/>
      <c r="P73" s="6"/>
      <c r="Q73" s="6"/>
      <c r="R73" s="6"/>
      <c r="S73" s="6"/>
      <c r="T73" s="10"/>
    </row>
    <row r="74" ht="80.25" customHeight="1">
      <c r="A74" s="28" t="s">
        <v>2</v>
      </c>
      <c r="B74" s="29" t="s">
        <v>3</v>
      </c>
      <c r="C74" s="29" t="s">
        <v>4</v>
      </c>
      <c r="D74" s="11" t="s">
        <v>5</v>
      </c>
      <c r="E74" s="11" t="s">
        <v>825</v>
      </c>
      <c r="F74" s="29" t="s">
        <v>6</v>
      </c>
      <c r="G74" s="29" t="s">
        <v>7</v>
      </c>
      <c r="H74" s="29" t="s">
        <v>8</v>
      </c>
      <c r="I74" s="29" t="s">
        <v>9</v>
      </c>
      <c r="J74" s="29" t="s">
        <v>10</v>
      </c>
      <c r="K74" s="29" t="s">
        <v>11</v>
      </c>
      <c r="L74" s="29" t="s">
        <v>12</v>
      </c>
      <c r="M74" s="29" t="s">
        <v>943</v>
      </c>
      <c r="N74" s="29" t="s">
        <v>2201</v>
      </c>
      <c r="O74" s="29" t="s">
        <v>1455</v>
      </c>
      <c r="P74" s="29" t="s">
        <v>2202</v>
      </c>
      <c r="Q74" s="29" t="s">
        <v>954</v>
      </c>
      <c r="R74" s="29" t="s">
        <v>2203</v>
      </c>
      <c r="S74" s="29" t="s">
        <v>2204</v>
      </c>
      <c r="T74" s="29" t="s">
        <v>14</v>
      </c>
    </row>
    <row r="75" ht="119.25" customHeight="1">
      <c r="A75" s="32">
        <v>58.0</v>
      </c>
      <c r="B75" s="90" t="s">
        <v>1411</v>
      </c>
      <c r="C75" s="20" t="s">
        <v>893</v>
      </c>
      <c r="D75" s="16" t="s">
        <v>105</v>
      </c>
      <c r="E75" s="16" t="s">
        <v>874</v>
      </c>
      <c r="F75" s="22" t="s">
        <v>1072</v>
      </c>
      <c r="G75" s="17" t="s">
        <v>1415</v>
      </c>
      <c r="H75" s="18" t="s">
        <v>1416</v>
      </c>
      <c r="I75" s="18" t="s">
        <v>1417</v>
      </c>
      <c r="J75" s="22" t="s">
        <v>1418</v>
      </c>
      <c r="K75" s="26" t="s">
        <v>90</v>
      </c>
      <c r="L75" s="25" t="s">
        <v>1419</v>
      </c>
      <c r="M75" s="193">
        <v>4999.5</v>
      </c>
      <c r="N75" s="193">
        <v>4361.530000000001</v>
      </c>
      <c r="O75" s="193">
        <v>183.0</v>
      </c>
      <c r="P75" s="215" t="s">
        <v>1603</v>
      </c>
      <c r="Q75" s="215" t="s">
        <v>1603</v>
      </c>
      <c r="R75" s="190">
        <f t="shared" ref="R75:R77" si="13">SUM(N75:Q75)</f>
        <v>4544.53</v>
      </c>
      <c r="S75" s="86">
        <f t="shared" ref="S75:S77" si="14">R75/M75</f>
        <v>0.9089968997</v>
      </c>
      <c r="T75" s="32" t="s">
        <v>38</v>
      </c>
    </row>
    <row r="76" ht="120.75" customHeight="1">
      <c r="A76" s="32">
        <v>59.0</v>
      </c>
      <c r="B76" s="90" t="s">
        <v>1428</v>
      </c>
      <c r="C76" s="20" t="s">
        <v>893</v>
      </c>
      <c r="D76" s="16" t="s">
        <v>105</v>
      </c>
      <c r="E76" s="16" t="s">
        <v>918</v>
      </c>
      <c r="F76" s="22" t="s">
        <v>730</v>
      </c>
      <c r="G76" s="17" t="s">
        <v>1415</v>
      </c>
      <c r="H76" s="18" t="s">
        <v>1432</v>
      </c>
      <c r="I76" s="18" t="s">
        <v>1435</v>
      </c>
      <c r="J76" s="22" t="s">
        <v>1436</v>
      </c>
      <c r="K76" s="26" t="s">
        <v>90</v>
      </c>
      <c r="L76" s="25" t="s">
        <v>1437</v>
      </c>
      <c r="M76" s="193">
        <v>5000.0</v>
      </c>
      <c r="N76" s="193">
        <v>4405.0</v>
      </c>
      <c r="O76" s="193">
        <v>0.0</v>
      </c>
      <c r="P76" s="215" t="s">
        <v>1603</v>
      </c>
      <c r="Q76" s="215" t="s">
        <v>1603</v>
      </c>
      <c r="R76" s="190">
        <f t="shared" si="13"/>
        <v>4405</v>
      </c>
      <c r="S76" s="86">
        <f t="shared" si="14"/>
        <v>0.881</v>
      </c>
      <c r="T76" s="32" t="s">
        <v>38</v>
      </c>
    </row>
    <row r="77" ht="143.25" customHeight="1">
      <c r="A77" s="32">
        <v>60.0</v>
      </c>
      <c r="B77" s="90" t="s">
        <v>1438</v>
      </c>
      <c r="C77" s="20" t="s">
        <v>893</v>
      </c>
      <c r="D77" s="16" t="s">
        <v>105</v>
      </c>
      <c r="E77" s="16" t="s">
        <v>832</v>
      </c>
      <c r="F77" s="22" t="s">
        <v>1439</v>
      </c>
      <c r="G77" s="17" t="s">
        <v>1415</v>
      </c>
      <c r="H77" s="18" t="s">
        <v>1440</v>
      </c>
      <c r="I77" s="18" t="s">
        <v>1441</v>
      </c>
      <c r="J77" s="22" t="s">
        <v>1442</v>
      </c>
      <c r="K77" s="26" t="s">
        <v>90</v>
      </c>
      <c r="L77" s="25" t="s">
        <v>1443</v>
      </c>
      <c r="M77" s="193">
        <v>5500.0</v>
      </c>
      <c r="N77" s="193">
        <v>4193.52</v>
      </c>
      <c r="O77" s="193">
        <v>0.0</v>
      </c>
      <c r="P77" s="215" t="s">
        <v>1603</v>
      </c>
      <c r="Q77" s="215" t="s">
        <v>1603</v>
      </c>
      <c r="R77" s="190">
        <f t="shared" si="13"/>
        <v>4193.52</v>
      </c>
      <c r="S77" s="86">
        <f t="shared" si="14"/>
        <v>0.7624581818</v>
      </c>
      <c r="T77" s="32" t="s">
        <v>38</v>
      </c>
    </row>
    <row r="78" ht="15.75" customHeight="1">
      <c r="A78" s="35" t="s">
        <v>1554</v>
      </c>
      <c r="B78" s="6"/>
      <c r="C78" s="6"/>
      <c r="D78" s="6"/>
      <c r="E78" s="6"/>
      <c r="F78" s="6"/>
      <c r="G78" s="6"/>
      <c r="H78" s="6"/>
      <c r="I78" s="6"/>
      <c r="J78" s="6"/>
      <c r="K78" s="6"/>
      <c r="L78" s="6"/>
      <c r="M78" s="6"/>
      <c r="N78" s="6"/>
      <c r="O78" s="6"/>
      <c r="P78" s="6"/>
      <c r="Q78" s="6"/>
      <c r="R78" s="6"/>
      <c r="S78" s="6"/>
      <c r="T78" s="106"/>
    </row>
    <row r="79" ht="80.25" customHeight="1">
      <c r="A79" s="28" t="s">
        <v>2</v>
      </c>
      <c r="B79" s="28" t="s">
        <v>1240</v>
      </c>
      <c r="C79" s="29" t="s">
        <v>4</v>
      </c>
      <c r="D79" s="11" t="s">
        <v>5</v>
      </c>
      <c r="E79" s="11" t="s">
        <v>825</v>
      </c>
      <c r="F79" s="29" t="s">
        <v>6</v>
      </c>
      <c r="G79" s="29" t="s">
        <v>7</v>
      </c>
      <c r="H79" s="29" t="s">
        <v>775</v>
      </c>
      <c r="I79" s="29" t="s">
        <v>1242</v>
      </c>
      <c r="J79" s="29" t="s">
        <v>10</v>
      </c>
      <c r="K79" s="29" t="s">
        <v>11</v>
      </c>
      <c r="L79" s="29" t="s">
        <v>12</v>
      </c>
      <c r="M79" s="29" t="s">
        <v>943</v>
      </c>
      <c r="N79" s="29" t="s">
        <v>2201</v>
      </c>
      <c r="O79" s="29" t="s">
        <v>1455</v>
      </c>
      <c r="P79" s="29" t="s">
        <v>2202</v>
      </c>
      <c r="Q79" s="29" t="s">
        <v>954</v>
      </c>
      <c r="R79" s="29" t="s">
        <v>2203</v>
      </c>
      <c r="S79" s="29" t="s">
        <v>2204</v>
      </c>
      <c r="T79" s="29" t="s">
        <v>14</v>
      </c>
    </row>
    <row r="80" ht="108.75" customHeight="1">
      <c r="A80" s="32">
        <v>61.0</v>
      </c>
      <c r="B80" s="18" t="s">
        <v>1562</v>
      </c>
      <c r="C80" s="20" t="s">
        <v>1563</v>
      </c>
      <c r="D80" s="16" t="s">
        <v>1245</v>
      </c>
      <c r="E80" s="105" t="s">
        <v>90</v>
      </c>
      <c r="F80" s="105" t="s">
        <v>90</v>
      </c>
      <c r="G80" s="105" t="s">
        <v>1564</v>
      </c>
      <c r="H80" s="39" t="s">
        <v>1565</v>
      </c>
      <c r="I80" s="18" t="s">
        <v>1566</v>
      </c>
      <c r="J80" s="22" t="s">
        <v>1567</v>
      </c>
      <c r="K80" s="25" t="s">
        <v>2411</v>
      </c>
      <c r="L80" s="135" t="s">
        <v>2412</v>
      </c>
      <c r="M80" s="193">
        <v>4915.0</v>
      </c>
      <c r="N80" s="193" t="s">
        <v>1603</v>
      </c>
      <c r="O80" s="193" t="s">
        <v>1603</v>
      </c>
      <c r="P80" s="193" t="s">
        <v>1603</v>
      </c>
      <c r="Q80" s="193">
        <v>0.0</v>
      </c>
      <c r="R80" s="190">
        <f t="shared" ref="R80:R85" si="15">SUM(N80:Q80)</f>
        <v>0</v>
      </c>
      <c r="S80" s="86">
        <f t="shared" ref="S80:S85" si="16">R80/M80</f>
        <v>0</v>
      </c>
      <c r="T80" s="83" t="s">
        <v>106</v>
      </c>
    </row>
    <row r="81" ht="134.25" customHeight="1">
      <c r="A81" s="32">
        <v>62.0</v>
      </c>
      <c r="B81" s="18" t="s">
        <v>2414</v>
      </c>
      <c r="C81" s="20" t="s">
        <v>2415</v>
      </c>
      <c r="D81" s="16" t="s">
        <v>1245</v>
      </c>
      <c r="E81" s="105" t="s">
        <v>90</v>
      </c>
      <c r="F81" s="105" t="s">
        <v>90</v>
      </c>
      <c r="G81" s="74" t="s">
        <v>2416</v>
      </c>
      <c r="H81" s="18" t="s">
        <v>2417</v>
      </c>
      <c r="I81" s="18" t="s">
        <v>2418</v>
      </c>
      <c r="J81" s="22" t="s">
        <v>2419</v>
      </c>
      <c r="K81" s="25" t="s">
        <v>2420</v>
      </c>
      <c r="L81" s="135" t="s">
        <v>2421</v>
      </c>
      <c r="M81" s="193">
        <v>3300.0</v>
      </c>
      <c r="N81" s="193" t="s">
        <v>1603</v>
      </c>
      <c r="O81" s="193" t="s">
        <v>1603</v>
      </c>
      <c r="P81" s="193">
        <v>2999.79</v>
      </c>
      <c r="Q81" s="215" t="s">
        <v>1603</v>
      </c>
      <c r="R81" s="190">
        <f t="shared" si="15"/>
        <v>2999.79</v>
      </c>
      <c r="S81" s="86">
        <f t="shared" si="16"/>
        <v>0.9090272727</v>
      </c>
      <c r="T81" s="14" t="s">
        <v>38</v>
      </c>
      <c r="U81" s="93"/>
    </row>
    <row r="82" ht="115.5" customHeight="1">
      <c r="A82" s="32">
        <v>63.0</v>
      </c>
      <c r="B82" s="18" t="s">
        <v>2422</v>
      </c>
      <c r="C82" s="20" t="s">
        <v>2423</v>
      </c>
      <c r="D82" s="16" t="s">
        <v>1245</v>
      </c>
      <c r="E82" s="105" t="s">
        <v>90</v>
      </c>
      <c r="F82" s="105" t="s">
        <v>90</v>
      </c>
      <c r="G82" s="74" t="s">
        <v>2424</v>
      </c>
      <c r="H82" s="18" t="s">
        <v>2425</v>
      </c>
      <c r="I82" s="18" t="s">
        <v>2426</v>
      </c>
      <c r="J82" s="22" t="s">
        <v>2427</v>
      </c>
      <c r="K82" s="25" t="s">
        <v>2428</v>
      </c>
      <c r="L82" s="135" t="s">
        <v>2429</v>
      </c>
      <c r="M82" s="193">
        <v>3300.0</v>
      </c>
      <c r="N82" s="193" t="s">
        <v>1603</v>
      </c>
      <c r="O82" s="193" t="s">
        <v>1603</v>
      </c>
      <c r="P82" s="193">
        <v>2848.6</v>
      </c>
      <c r="Q82" s="215" t="s">
        <v>1603</v>
      </c>
      <c r="R82" s="190">
        <f t="shared" si="15"/>
        <v>2848.6</v>
      </c>
      <c r="S82" s="86">
        <f t="shared" si="16"/>
        <v>0.8632121212</v>
      </c>
      <c r="T82" s="14" t="s">
        <v>38</v>
      </c>
      <c r="U82" s="93"/>
    </row>
    <row r="83" ht="105.75" customHeight="1">
      <c r="A83" s="32">
        <v>64.0</v>
      </c>
      <c r="B83" s="90" t="s">
        <v>1355</v>
      </c>
      <c r="C83" s="20" t="s">
        <v>1356</v>
      </c>
      <c r="D83" s="16" t="s">
        <v>1245</v>
      </c>
      <c r="E83" s="16"/>
      <c r="F83" s="105" t="s">
        <v>90</v>
      </c>
      <c r="G83" s="105" t="s">
        <v>1359</v>
      </c>
      <c r="H83" s="18" t="s">
        <v>1360</v>
      </c>
      <c r="I83" s="27" t="s">
        <v>90</v>
      </c>
      <c r="J83" s="22" t="s">
        <v>1361</v>
      </c>
      <c r="K83" s="25" t="s">
        <v>2431</v>
      </c>
      <c r="L83" s="25" t="s">
        <v>2432</v>
      </c>
      <c r="M83" s="193">
        <v>3000.0</v>
      </c>
      <c r="N83" s="193">
        <v>1998.0</v>
      </c>
      <c r="O83" s="193">
        <v>1000.0</v>
      </c>
      <c r="P83" s="193" t="s">
        <v>1603</v>
      </c>
      <c r="Q83" s="215" t="s">
        <v>1603</v>
      </c>
      <c r="R83" s="190">
        <f t="shared" si="15"/>
        <v>2998</v>
      </c>
      <c r="S83" s="86">
        <f t="shared" si="16"/>
        <v>0.9993333333</v>
      </c>
      <c r="T83" s="14" t="s">
        <v>38</v>
      </c>
      <c r="U83" s="93"/>
      <c r="V83" s="93"/>
    </row>
    <row r="84" ht="95.25" customHeight="1">
      <c r="A84" s="32">
        <v>65.0</v>
      </c>
      <c r="B84" s="90" t="s">
        <v>1365</v>
      </c>
      <c r="C84" s="20" t="s">
        <v>1356</v>
      </c>
      <c r="D84" s="16" t="s">
        <v>1245</v>
      </c>
      <c r="E84" s="16"/>
      <c r="F84" s="105" t="s">
        <v>90</v>
      </c>
      <c r="G84" s="105" t="s">
        <v>1359</v>
      </c>
      <c r="H84" s="18" t="s">
        <v>1368</v>
      </c>
      <c r="I84" s="18" t="s">
        <v>1370</v>
      </c>
      <c r="J84" s="22" t="s">
        <v>1371</v>
      </c>
      <c r="K84" s="25" t="s">
        <v>2433</v>
      </c>
      <c r="L84" s="25" t="s">
        <v>2434</v>
      </c>
      <c r="M84" s="193">
        <v>3000.0</v>
      </c>
      <c r="N84" s="193">
        <v>2697.5</v>
      </c>
      <c r="O84" s="193">
        <v>0.0</v>
      </c>
      <c r="P84" s="193" t="s">
        <v>1603</v>
      </c>
      <c r="Q84" s="215" t="s">
        <v>1603</v>
      </c>
      <c r="R84" s="190">
        <f t="shared" si="15"/>
        <v>2697.5</v>
      </c>
      <c r="S84" s="86">
        <f t="shared" si="16"/>
        <v>0.8991666667</v>
      </c>
      <c r="T84" s="14" t="s">
        <v>38</v>
      </c>
      <c r="U84" s="93"/>
      <c r="V84" s="93"/>
    </row>
    <row r="85" ht="109.5" customHeight="1">
      <c r="A85" s="32">
        <v>66.0</v>
      </c>
      <c r="B85" s="90" t="s">
        <v>1376</v>
      </c>
      <c r="C85" s="20" t="s">
        <v>1356</v>
      </c>
      <c r="D85" s="16" t="s">
        <v>1245</v>
      </c>
      <c r="E85" s="16"/>
      <c r="F85" s="105" t="s">
        <v>90</v>
      </c>
      <c r="G85" s="105" t="s">
        <v>1359</v>
      </c>
      <c r="H85" s="18" t="s">
        <v>1377</v>
      </c>
      <c r="I85" s="18" t="s">
        <v>1378</v>
      </c>
      <c r="J85" s="22" t="s">
        <v>2436</v>
      </c>
      <c r="K85" s="25" t="s">
        <v>2437</v>
      </c>
      <c r="L85" s="25" t="s">
        <v>2438</v>
      </c>
      <c r="M85" s="193">
        <v>3000.0</v>
      </c>
      <c r="N85" s="193">
        <v>2997.0</v>
      </c>
      <c r="O85" s="215" t="s">
        <v>1603</v>
      </c>
      <c r="P85" s="215" t="s">
        <v>1603</v>
      </c>
      <c r="Q85" s="215" t="s">
        <v>1603</v>
      </c>
      <c r="R85" s="190">
        <f t="shared" si="15"/>
        <v>2997</v>
      </c>
      <c r="S85" s="86">
        <f t="shared" si="16"/>
        <v>0.999</v>
      </c>
      <c r="T85" s="14" t="s">
        <v>38</v>
      </c>
      <c r="U85" s="93"/>
      <c r="V85" s="93"/>
    </row>
    <row r="86" ht="15.75" customHeight="1">
      <c r="A86" s="35" t="s">
        <v>1579</v>
      </c>
      <c r="B86" s="6"/>
      <c r="C86" s="6"/>
      <c r="D86" s="6"/>
      <c r="E86" s="6"/>
      <c r="F86" s="6"/>
      <c r="G86" s="6"/>
      <c r="H86" s="6"/>
      <c r="I86" s="6"/>
      <c r="J86" s="6"/>
      <c r="K86" s="6"/>
      <c r="L86" s="6"/>
      <c r="M86" s="6"/>
      <c r="N86" s="6"/>
      <c r="O86" s="6"/>
      <c r="P86" s="6"/>
      <c r="Q86" s="6"/>
      <c r="R86" s="6"/>
      <c r="S86" s="6"/>
      <c r="T86" s="106"/>
    </row>
    <row r="87" ht="80.25" customHeight="1">
      <c r="A87" s="28" t="s">
        <v>2</v>
      </c>
      <c r="B87" s="29" t="s">
        <v>3</v>
      </c>
      <c r="C87" s="29" t="s">
        <v>4</v>
      </c>
      <c r="D87" s="11" t="s">
        <v>5</v>
      </c>
      <c r="E87" s="11" t="s">
        <v>825</v>
      </c>
      <c r="F87" s="29" t="s">
        <v>6</v>
      </c>
      <c r="G87" s="29" t="s">
        <v>7</v>
      </c>
      <c r="H87" s="29" t="s">
        <v>775</v>
      </c>
      <c r="I87" s="29" t="s">
        <v>1242</v>
      </c>
      <c r="J87" s="29" t="s">
        <v>10</v>
      </c>
      <c r="K87" s="29" t="s">
        <v>11</v>
      </c>
      <c r="L87" s="29" t="s">
        <v>12</v>
      </c>
      <c r="M87" s="29" t="s">
        <v>943</v>
      </c>
      <c r="N87" s="29" t="s">
        <v>2201</v>
      </c>
      <c r="O87" s="29" t="s">
        <v>1455</v>
      </c>
      <c r="P87" s="29" t="s">
        <v>2202</v>
      </c>
      <c r="Q87" s="29" t="s">
        <v>954</v>
      </c>
      <c r="R87" s="29" t="s">
        <v>2203</v>
      </c>
      <c r="S87" s="29" t="s">
        <v>2204</v>
      </c>
      <c r="T87" s="29" t="s">
        <v>14</v>
      </c>
    </row>
    <row r="88" ht="189.75" customHeight="1">
      <c r="A88" s="50">
        <v>67.0</v>
      </c>
      <c r="B88" s="90" t="s">
        <v>1456</v>
      </c>
      <c r="C88" s="20" t="s">
        <v>1457</v>
      </c>
      <c r="D88" s="16" t="s">
        <v>1458</v>
      </c>
      <c r="E88" s="16"/>
      <c r="F88" s="105" t="s">
        <v>1459</v>
      </c>
      <c r="G88" s="105" t="s">
        <v>1460</v>
      </c>
      <c r="H88" s="18" t="s">
        <v>1462</v>
      </c>
      <c r="I88" s="18" t="s">
        <v>1464</v>
      </c>
      <c r="J88" s="17" t="s">
        <v>1451</v>
      </c>
      <c r="K88" s="25" t="s">
        <v>1466</v>
      </c>
      <c r="L88" s="25" t="s">
        <v>1467</v>
      </c>
      <c r="M88" s="193">
        <v>100000.0</v>
      </c>
      <c r="N88" s="193">
        <v>52398.979999999996</v>
      </c>
      <c r="O88" s="193">
        <v>45027.81</v>
      </c>
      <c r="P88" s="193">
        <v>2449.82</v>
      </c>
      <c r="Q88" s="193" t="s">
        <v>1603</v>
      </c>
      <c r="R88" s="190">
        <f t="shared" ref="R88:R90" si="17">SUM(N88:Q88)</f>
        <v>99876.61</v>
      </c>
      <c r="S88" s="86">
        <f t="shared" ref="S88:S90" si="18">R88/M88</f>
        <v>0.9987661</v>
      </c>
      <c r="T88" s="14" t="s">
        <v>38</v>
      </c>
      <c r="U88" s="93"/>
      <c r="V88" s="93"/>
    </row>
    <row r="89" ht="160.5" customHeight="1">
      <c r="A89" s="50">
        <v>68.0</v>
      </c>
      <c r="B89" s="18" t="s">
        <v>1589</v>
      </c>
      <c r="C89" s="20" t="s">
        <v>1591</v>
      </c>
      <c r="D89" s="16" t="s">
        <v>1458</v>
      </c>
      <c r="E89" s="16"/>
      <c r="F89" s="105" t="s">
        <v>1593</v>
      </c>
      <c r="G89" s="105" t="s">
        <v>1595</v>
      </c>
      <c r="H89" s="18" t="s">
        <v>1597</v>
      </c>
      <c r="I89" s="18" t="s">
        <v>1598</v>
      </c>
      <c r="J89" s="37" t="s">
        <v>2001</v>
      </c>
      <c r="K89" s="25" t="s">
        <v>1601</v>
      </c>
      <c r="L89" s="25" t="s">
        <v>1602</v>
      </c>
      <c r="M89" s="193">
        <v>99998.0</v>
      </c>
      <c r="N89" s="193" t="s">
        <v>1603</v>
      </c>
      <c r="O89" s="193">
        <v>29328.68</v>
      </c>
      <c r="P89" s="193">
        <v>69133.0</v>
      </c>
      <c r="Q89" s="193" t="s">
        <v>1603</v>
      </c>
      <c r="R89" s="190">
        <f t="shared" si="17"/>
        <v>98461.68</v>
      </c>
      <c r="S89" s="86">
        <f t="shared" si="18"/>
        <v>0.9846364927</v>
      </c>
      <c r="T89" s="14" t="s">
        <v>38</v>
      </c>
      <c r="U89" s="93"/>
      <c r="V89" s="93"/>
    </row>
    <row r="90" ht="135.0" customHeight="1">
      <c r="A90" s="50">
        <v>69.0</v>
      </c>
      <c r="B90" s="18" t="s">
        <v>1606</v>
      </c>
      <c r="C90" s="20" t="s">
        <v>1607</v>
      </c>
      <c r="D90" s="16" t="s">
        <v>1458</v>
      </c>
      <c r="E90" s="16"/>
      <c r="F90" s="105" t="s">
        <v>1608</v>
      </c>
      <c r="G90" s="105" t="s">
        <v>1609</v>
      </c>
      <c r="H90" s="18" t="s">
        <v>1610</v>
      </c>
      <c r="I90" s="18" t="s">
        <v>1611</v>
      </c>
      <c r="J90" s="37" t="s">
        <v>1311</v>
      </c>
      <c r="K90" s="25" t="s">
        <v>1613</v>
      </c>
      <c r="L90" s="25" t="s">
        <v>1614</v>
      </c>
      <c r="M90" s="193">
        <v>99975.0</v>
      </c>
      <c r="N90" s="193" t="s">
        <v>1603</v>
      </c>
      <c r="O90" s="193">
        <v>0.0</v>
      </c>
      <c r="P90" s="193">
        <v>16175.0</v>
      </c>
      <c r="Q90" s="193">
        <v>29203.68</v>
      </c>
      <c r="R90" s="190">
        <f t="shared" si="17"/>
        <v>45378.68</v>
      </c>
      <c r="S90" s="86">
        <f t="shared" si="18"/>
        <v>0.4539002751</v>
      </c>
      <c r="T90" s="83" t="s">
        <v>106</v>
      </c>
      <c r="U90" s="93"/>
    </row>
    <row r="91" ht="15.75" customHeight="1">
      <c r="C91" s="170"/>
      <c r="D91" s="170"/>
      <c r="E91" s="170"/>
      <c r="F91" s="170"/>
      <c r="G91" s="170"/>
      <c r="H91" s="170"/>
      <c r="I91" s="170"/>
      <c r="J91" s="170"/>
      <c r="K91" s="170"/>
      <c r="L91" s="170"/>
      <c r="M91" s="219"/>
      <c r="N91" s="220">
        <f t="shared" ref="N91:R91" si="19">SUM(N4:N90)</f>
        <v>366975.778</v>
      </c>
      <c r="O91" s="220">
        <f t="shared" si="19"/>
        <v>1269343.05</v>
      </c>
      <c r="P91" s="220">
        <f t="shared" si="19"/>
        <v>2006873.7</v>
      </c>
      <c r="Q91" s="220">
        <f t="shared" si="19"/>
        <v>1278425.4</v>
      </c>
      <c r="R91" s="220">
        <f t="shared" si="19"/>
        <v>4921617.928</v>
      </c>
      <c r="S91" s="173"/>
    </row>
    <row r="92" ht="15.75" customHeight="1">
      <c r="B92" s="177" t="s">
        <v>1700</v>
      </c>
      <c r="C92" s="170"/>
      <c r="D92" s="170"/>
      <c r="E92" s="170"/>
      <c r="F92" s="170"/>
      <c r="G92" s="170"/>
      <c r="H92" s="170"/>
      <c r="I92" s="170"/>
      <c r="J92" s="170"/>
      <c r="K92" s="170"/>
      <c r="L92" s="170"/>
      <c r="M92" s="219"/>
      <c r="N92" s="219"/>
      <c r="O92" s="220"/>
      <c r="P92" s="220"/>
      <c r="Q92" s="336"/>
      <c r="R92" s="336"/>
      <c r="S92" s="178"/>
    </row>
    <row r="93" ht="15.75" customHeight="1">
      <c r="A93" s="177" t="s">
        <v>1603</v>
      </c>
      <c r="B93" s="167" t="s">
        <v>1715</v>
      </c>
      <c r="C93" s="170"/>
      <c r="D93" s="170"/>
      <c r="E93" s="170"/>
      <c r="F93" s="170"/>
      <c r="G93" s="170"/>
      <c r="H93" s="170"/>
      <c r="I93" s="170"/>
      <c r="J93" s="170"/>
      <c r="K93" s="170"/>
      <c r="L93" s="170"/>
      <c r="M93" s="219"/>
      <c r="N93" s="219"/>
      <c r="O93" s="337"/>
      <c r="P93" s="219"/>
      <c r="Q93" s="336"/>
      <c r="R93" s="336"/>
      <c r="S93" s="178"/>
    </row>
    <row r="94" ht="15.75" customHeight="1">
      <c r="A94" s="177"/>
      <c r="C94" s="170"/>
      <c r="D94" s="170"/>
      <c r="E94" s="170"/>
      <c r="F94" s="170"/>
      <c r="G94" s="170"/>
      <c r="H94" s="170"/>
      <c r="I94" s="170"/>
      <c r="J94" s="170"/>
      <c r="K94" s="170"/>
      <c r="L94" s="170"/>
      <c r="M94" s="219"/>
      <c r="N94" s="219"/>
      <c r="O94" s="337"/>
      <c r="P94" s="219"/>
      <c r="Q94" s="336"/>
      <c r="R94" s="336"/>
      <c r="S94" s="178"/>
    </row>
    <row r="95" ht="15.75" customHeight="1">
      <c r="C95" s="170"/>
      <c r="D95" s="170"/>
      <c r="E95" s="170"/>
      <c r="F95" s="170"/>
      <c r="G95" s="170"/>
      <c r="H95" s="170"/>
      <c r="I95" s="170"/>
      <c r="J95" s="170"/>
      <c r="K95" s="170"/>
      <c r="L95" s="170"/>
      <c r="M95" s="219"/>
      <c r="N95" s="219"/>
      <c r="O95" s="219"/>
      <c r="P95" s="219"/>
      <c r="Q95" s="219"/>
      <c r="R95" s="219"/>
      <c r="S95" s="170"/>
    </row>
    <row r="96" ht="15.75" hidden="1" customHeight="1">
      <c r="B96" s="180"/>
      <c r="C96" s="181"/>
      <c r="D96" s="181"/>
      <c r="E96" s="181"/>
      <c r="F96" s="181"/>
      <c r="G96" s="181"/>
      <c r="H96" s="181"/>
      <c r="I96" s="181"/>
      <c r="J96" s="181"/>
      <c r="K96" s="181"/>
      <c r="L96" s="181"/>
      <c r="M96" s="338"/>
      <c r="N96" s="219"/>
      <c r="O96" s="219"/>
      <c r="P96" s="219"/>
      <c r="Q96" s="219"/>
      <c r="R96" s="219"/>
      <c r="S96" s="170"/>
    </row>
    <row r="97" ht="15.75" hidden="1" customHeight="1">
      <c r="B97" s="187"/>
      <c r="C97" s="184" t="s">
        <v>2367</v>
      </c>
      <c r="D97" s="185" t="s">
        <v>2368</v>
      </c>
      <c r="E97" s="185"/>
      <c r="F97" s="185" t="s">
        <v>619</v>
      </c>
      <c r="G97" s="184" t="s">
        <v>620</v>
      </c>
      <c r="H97" s="184" t="s">
        <v>622</v>
      </c>
      <c r="I97" s="180"/>
      <c r="J97" s="184" t="s">
        <v>2444</v>
      </c>
      <c r="K97" s="180"/>
      <c r="L97" s="180"/>
      <c r="M97" s="339" t="s">
        <v>2445</v>
      </c>
      <c r="N97" s="339"/>
      <c r="O97" s="339" t="s">
        <v>2446</v>
      </c>
      <c r="P97" s="340"/>
      <c r="Q97" s="340"/>
      <c r="R97" s="340"/>
      <c r="S97" s="177"/>
    </row>
    <row r="98" ht="15.75" hidden="1" customHeight="1">
      <c r="B98" s="37" t="s">
        <v>812</v>
      </c>
      <c r="C98" s="188">
        <v>2.0</v>
      </c>
      <c r="D98" s="188">
        <v>2.0</v>
      </c>
      <c r="E98" s="188"/>
      <c r="F98" s="188">
        <f t="shared" ref="F98:F103" si="20">SUM(C98:D98)</f>
        <v>4</v>
      </c>
      <c r="G98" s="188">
        <v>0.0</v>
      </c>
      <c r="H98" s="188">
        <f t="shared" ref="H98:H103" si="21">F98+G98</f>
        <v>4</v>
      </c>
      <c r="I98" s="180"/>
      <c r="J98" s="183" t="str">
        <f t="shared" ref="J98:J103" si="22">SUM(#REF!)</f>
        <v>#REF!</v>
      </c>
      <c r="K98" s="180"/>
      <c r="L98" s="180"/>
      <c r="M98" s="341">
        <v>2.0</v>
      </c>
      <c r="N98" s="341"/>
      <c r="O98" s="342">
        <f>SUM(O8:O11)</f>
        <v>1000948.53</v>
      </c>
      <c r="P98" s="337"/>
      <c r="Q98" s="337"/>
      <c r="R98" s="337"/>
      <c r="S98" s="179"/>
    </row>
    <row r="99" ht="15.75" hidden="1" customHeight="1">
      <c r="B99" s="37" t="s">
        <v>2447</v>
      </c>
      <c r="C99" s="188">
        <v>0.0</v>
      </c>
      <c r="D99" s="188">
        <v>8.0</v>
      </c>
      <c r="E99" s="188"/>
      <c r="F99" s="188">
        <f t="shared" si="20"/>
        <v>8</v>
      </c>
      <c r="G99" s="188">
        <v>0.0</v>
      </c>
      <c r="H99" s="188">
        <f t="shared" si="21"/>
        <v>8</v>
      </c>
      <c r="I99" s="180"/>
      <c r="J99" s="183" t="str">
        <f t="shared" si="22"/>
        <v>#REF!</v>
      </c>
      <c r="K99" s="180"/>
      <c r="L99" s="180"/>
      <c r="M99" s="341">
        <v>0.0</v>
      </c>
      <c r="N99" s="341"/>
      <c r="O99" s="342">
        <f>SUM(O14:O23)</f>
        <v>7322.22</v>
      </c>
      <c r="P99" s="337"/>
      <c r="Q99" s="337"/>
      <c r="R99" s="337"/>
      <c r="S99" s="179"/>
    </row>
    <row r="100" ht="15.75" hidden="1" customHeight="1">
      <c r="B100" s="37" t="s">
        <v>2448</v>
      </c>
      <c r="C100" s="188">
        <v>6.0</v>
      </c>
      <c r="D100" s="188">
        <v>10.0</v>
      </c>
      <c r="E100" s="188"/>
      <c r="F100" s="188">
        <f t="shared" si="20"/>
        <v>16</v>
      </c>
      <c r="G100" s="188">
        <v>-1.0</v>
      </c>
      <c r="H100" s="188">
        <f t="shared" si="21"/>
        <v>15</v>
      </c>
      <c r="I100" s="180"/>
      <c r="J100" s="183" t="str">
        <f t="shared" si="22"/>
        <v>#REF!</v>
      </c>
      <c r="K100" s="180"/>
      <c r="L100" s="180"/>
      <c r="M100" s="341">
        <v>7.0</v>
      </c>
      <c r="N100" s="341"/>
      <c r="O100" s="342">
        <f>SUM(O27:O40)</f>
        <v>49378.06</v>
      </c>
      <c r="P100" s="337"/>
      <c r="Q100" s="337"/>
      <c r="R100" s="337"/>
      <c r="S100" s="179"/>
    </row>
    <row r="101" ht="15.75" hidden="1" customHeight="1">
      <c r="B101" s="37" t="s">
        <v>554</v>
      </c>
      <c r="C101" s="188">
        <v>12.0</v>
      </c>
      <c r="D101" s="188">
        <v>4.0</v>
      </c>
      <c r="E101" s="188"/>
      <c r="F101" s="188">
        <f t="shared" si="20"/>
        <v>16</v>
      </c>
      <c r="G101" s="188">
        <v>0.0</v>
      </c>
      <c r="H101" s="188">
        <f t="shared" si="21"/>
        <v>16</v>
      </c>
      <c r="I101" s="180"/>
      <c r="J101" s="183" t="str">
        <f t="shared" si="22"/>
        <v>#REF!</v>
      </c>
      <c r="K101" s="180"/>
      <c r="L101" s="180"/>
      <c r="M101" s="341">
        <v>9.0</v>
      </c>
      <c r="N101" s="341"/>
      <c r="O101" s="342">
        <f>SUM(O52:O65)</f>
        <v>136154.75</v>
      </c>
      <c r="P101" s="337"/>
      <c r="Q101" s="337"/>
      <c r="R101" s="337"/>
      <c r="S101" s="179"/>
    </row>
    <row r="102" ht="15.75" hidden="1" customHeight="1">
      <c r="B102" s="187" t="s">
        <v>706</v>
      </c>
      <c r="C102" s="188">
        <v>0.0</v>
      </c>
      <c r="D102" s="188">
        <v>3.0</v>
      </c>
      <c r="E102" s="188"/>
      <c r="F102" s="188">
        <f t="shared" si="20"/>
        <v>3</v>
      </c>
      <c r="G102" s="188">
        <v>-1.0</v>
      </c>
      <c r="H102" s="188">
        <f t="shared" si="21"/>
        <v>2</v>
      </c>
      <c r="I102" s="180"/>
      <c r="J102" s="183" t="str">
        <f t="shared" si="22"/>
        <v>#REF!</v>
      </c>
      <c r="K102" s="180"/>
      <c r="L102" s="180"/>
      <c r="M102" s="341">
        <v>0.0</v>
      </c>
      <c r="N102" s="341"/>
      <c r="O102" s="342">
        <f>SUM(O75:O77)</f>
        <v>183</v>
      </c>
      <c r="P102" s="337"/>
      <c r="Q102" s="337"/>
      <c r="R102" s="337"/>
      <c r="S102" s="179"/>
    </row>
    <row r="103" ht="15.75" hidden="1" customHeight="1">
      <c r="B103" s="37" t="s">
        <v>2449</v>
      </c>
      <c r="C103" s="188">
        <v>1.0</v>
      </c>
      <c r="D103" s="188">
        <v>1.0</v>
      </c>
      <c r="E103" s="188"/>
      <c r="F103" s="188">
        <f t="shared" si="20"/>
        <v>2</v>
      </c>
      <c r="G103" s="188">
        <v>0.0</v>
      </c>
      <c r="H103" s="188">
        <f t="shared" si="21"/>
        <v>2</v>
      </c>
      <c r="I103" s="180"/>
      <c r="J103" s="183" t="str">
        <f t="shared" si="22"/>
        <v>#REF!</v>
      </c>
      <c r="K103" s="180"/>
      <c r="L103" s="180"/>
      <c r="M103" s="341">
        <v>2.0</v>
      </c>
      <c r="N103" s="341"/>
      <c r="O103" s="342">
        <f>SUM(O88:O89)</f>
        <v>74356.49</v>
      </c>
      <c r="P103" s="337"/>
      <c r="Q103" s="337"/>
      <c r="R103" s="337"/>
      <c r="S103" s="179"/>
    </row>
    <row r="104" ht="15.75" hidden="1" customHeight="1">
      <c r="B104" s="185" t="s">
        <v>622</v>
      </c>
      <c r="C104" s="343">
        <f t="shared" ref="C104:D104" si="23">SUM(C98:C103)</f>
        <v>21</v>
      </c>
      <c r="D104" s="343">
        <f t="shared" si="23"/>
        <v>28</v>
      </c>
      <c r="E104" s="343"/>
      <c r="F104" s="343">
        <f t="shared" ref="F104:H104" si="24">SUM(F98:F103)</f>
        <v>49</v>
      </c>
      <c r="G104" s="343">
        <f t="shared" si="24"/>
        <v>-2</v>
      </c>
      <c r="H104" s="343">
        <f t="shared" si="24"/>
        <v>47</v>
      </c>
      <c r="I104" s="180"/>
      <c r="J104" s="191" t="str">
        <f>SUM(J98:L103)</f>
        <v>#REF!</v>
      </c>
      <c r="K104" s="180"/>
      <c r="L104" s="180"/>
      <c r="M104" s="343">
        <f>SUM(M98:M103)</f>
        <v>20</v>
      </c>
      <c r="N104" s="343"/>
      <c r="O104" s="344">
        <f>SUM(O98:O103)</f>
        <v>1268343.05</v>
      </c>
      <c r="P104" s="345"/>
      <c r="Q104" s="345"/>
      <c r="R104" s="345"/>
      <c r="S104" s="346"/>
    </row>
    <row r="105" ht="15.75" hidden="1" customHeight="1">
      <c r="B105" s="37" t="s">
        <v>1554</v>
      </c>
      <c r="C105" s="188">
        <v>0.0</v>
      </c>
      <c r="D105" s="188">
        <v>3.0</v>
      </c>
      <c r="E105" s="188"/>
      <c r="F105" s="188">
        <f>SUM(C105:D105)</f>
        <v>3</v>
      </c>
      <c r="G105" s="188">
        <v>0.0</v>
      </c>
      <c r="H105" s="188">
        <f>F105+G105</f>
        <v>3</v>
      </c>
      <c r="I105" s="180"/>
      <c r="J105" s="183" t="str">
        <f>SUM(#REF!)</f>
        <v>#REF!</v>
      </c>
      <c r="K105" s="180"/>
      <c r="L105" s="180"/>
      <c r="M105" s="341">
        <v>0.0</v>
      </c>
      <c r="N105" s="341"/>
      <c r="O105" s="342">
        <f>SUM(O83:O85)</f>
        <v>1000</v>
      </c>
      <c r="P105" s="337"/>
      <c r="Q105" s="337"/>
      <c r="R105" s="337"/>
      <c r="S105" s="179"/>
    </row>
    <row r="106" ht="15.75" hidden="1" customHeight="1">
      <c r="B106" s="198" t="s">
        <v>622</v>
      </c>
      <c r="C106" s="347">
        <f t="shared" ref="C106:D106" si="25">SUM(C104:C105)</f>
        <v>21</v>
      </c>
      <c r="D106" s="347">
        <f t="shared" si="25"/>
        <v>31</v>
      </c>
      <c r="E106" s="347"/>
      <c r="F106" s="347">
        <f t="shared" ref="F106:H106" si="26">SUM(F104:F105)</f>
        <v>52</v>
      </c>
      <c r="G106" s="347">
        <f t="shared" si="26"/>
        <v>-2</v>
      </c>
      <c r="H106" s="347">
        <f t="shared" si="26"/>
        <v>50</v>
      </c>
      <c r="I106" s="181"/>
      <c r="J106" s="191" t="str">
        <f>SUM(J104:J105)</f>
        <v>#REF!</v>
      </c>
      <c r="K106" s="181"/>
      <c r="L106" s="181"/>
      <c r="M106" s="338"/>
      <c r="N106" s="338"/>
      <c r="O106" s="344">
        <f>SUM(O104:O105)</f>
        <v>1269343.05</v>
      </c>
      <c r="P106" s="345"/>
      <c r="Q106" s="345"/>
      <c r="R106" s="345"/>
      <c r="S106" s="346"/>
    </row>
    <row r="107" ht="15.75" hidden="1" customHeight="1">
      <c r="C107" s="170"/>
      <c r="D107" s="170"/>
      <c r="E107" s="170"/>
      <c r="F107" s="170"/>
      <c r="G107" s="170"/>
      <c r="H107" s="170"/>
      <c r="I107" s="170"/>
      <c r="J107" s="170"/>
      <c r="K107" s="170"/>
      <c r="L107" s="170"/>
      <c r="M107" s="219"/>
      <c r="N107" s="219"/>
      <c r="O107" s="219"/>
      <c r="P107" s="219"/>
      <c r="Q107" s="219"/>
      <c r="R107" s="219"/>
      <c r="S107" s="170"/>
    </row>
    <row r="108" ht="15.75" hidden="1" customHeight="1">
      <c r="B108" s="192" t="s">
        <v>1871</v>
      </c>
      <c r="C108" s="10"/>
      <c r="D108" s="194" t="s">
        <v>1879</v>
      </c>
      <c r="E108" s="6"/>
      <c r="F108" s="10"/>
      <c r="G108" s="194" t="s">
        <v>1881</v>
      </c>
      <c r="H108" s="10"/>
      <c r="I108" s="170"/>
      <c r="J108" s="170"/>
      <c r="K108" s="170"/>
      <c r="L108" s="170"/>
      <c r="M108" s="219"/>
      <c r="N108" s="219"/>
      <c r="O108" s="219"/>
      <c r="P108" s="219"/>
      <c r="Q108" s="219"/>
      <c r="R108" s="219"/>
      <c r="S108" s="170"/>
    </row>
    <row r="109" ht="15.75" hidden="1" customHeight="1">
      <c r="B109" s="195" t="s">
        <v>1885</v>
      </c>
      <c r="C109" s="195" t="s">
        <v>1887</v>
      </c>
      <c r="D109" s="195" t="s">
        <v>1885</v>
      </c>
      <c r="E109" s="195"/>
      <c r="F109" s="195" t="s">
        <v>1887</v>
      </c>
      <c r="G109" s="195" t="s">
        <v>1885</v>
      </c>
      <c r="H109" s="195" t="s">
        <v>1887</v>
      </c>
      <c r="I109" s="170"/>
      <c r="J109" s="170"/>
      <c r="K109" s="170"/>
      <c r="L109" s="170"/>
      <c r="M109" s="219"/>
      <c r="N109" s="219"/>
      <c r="O109" s="219"/>
      <c r="P109" s="219"/>
      <c r="Q109" s="219"/>
      <c r="R109" s="219"/>
      <c r="S109" s="170"/>
    </row>
    <row r="110" ht="15.75" hidden="1" customHeight="1">
      <c r="B110" s="180">
        <v>39.0</v>
      </c>
      <c r="C110" s="180">
        <v>24.0</v>
      </c>
      <c r="D110" s="180">
        <v>34.0</v>
      </c>
      <c r="E110" s="180"/>
      <c r="F110" s="180">
        <v>52.0</v>
      </c>
      <c r="G110" s="180">
        <v>7.0</v>
      </c>
      <c r="H110" s="181">
        <v>4.0</v>
      </c>
      <c r="I110" s="170"/>
      <c r="J110" s="170"/>
      <c r="K110" s="170"/>
      <c r="L110" s="170"/>
      <c r="M110" s="219"/>
      <c r="N110" s="219"/>
      <c r="O110" s="219"/>
      <c r="P110" s="219"/>
      <c r="Q110" s="219"/>
      <c r="R110" s="219"/>
      <c r="S110" s="170"/>
    </row>
    <row r="111" ht="15.75" hidden="1" customHeight="1">
      <c r="B111" s="185">
        <f t="shared" ref="B111:D111" si="27">SUM(B110)</f>
        <v>39</v>
      </c>
      <c r="C111" s="185">
        <f t="shared" si="27"/>
        <v>24</v>
      </c>
      <c r="D111" s="185">
        <f t="shared" si="27"/>
        <v>34</v>
      </c>
      <c r="E111" s="185"/>
      <c r="F111" s="185">
        <f t="shared" ref="F111:H111" si="28">SUM(F110)</f>
        <v>52</v>
      </c>
      <c r="G111" s="185">
        <f t="shared" si="28"/>
        <v>7</v>
      </c>
      <c r="H111" s="185">
        <f t="shared" si="28"/>
        <v>4</v>
      </c>
      <c r="I111" s="170"/>
      <c r="J111" s="170"/>
      <c r="K111" s="170"/>
      <c r="L111" s="170"/>
      <c r="M111" s="219"/>
      <c r="N111" s="219"/>
      <c r="O111" s="219"/>
      <c r="P111" s="219"/>
      <c r="Q111" s="219"/>
      <c r="R111" s="219"/>
      <c r="S111" s="170"/>
    </row>
    <row r="112" ht="15.75" hidden="1" customHeight="1">
      <c r="B112" s="197" t="s">
        <v>622</v>
      </c>
      <c r="C112" s="198">
        <f>B111+C111</f>
        <v>63</v>
      </c>
      <c r="D112" s="197" t="s">
        <v>622</v>
      </c>
      <c r="E112" s="197"/>
      <c r="F112" s="198">
        <f>D111+F111</f>
        <v>86</v>
      </c>
      <c r="G112" s="197" t="s">
        <v>622</v>
      </c>
      <c r="H112" s="198">
        <f>G111+H111</f>
        <v>11</v>
      </c>
      <c r="I112" s="170"/>
      <c r="J112" s="170"/>
      <c r="K112" s="170"/>
      <c r="L112" s="170"/>
      <c r="M112" s="219"/>
      <c r="N112" s="219"/>
      <c r="O112" s="219"/>
      <c r="P112" s="219"/>
      <c r="Q112" s="219"/>
      <c r="R112" s="219"/>
      <c r="S112" s="170"/>
    </row>
    <row r="113" ht="15.75" hidden="1" customHeight="1">
      <c r="C113" s="170"/>
      <c r="D113" s="170"/>
      <c r="E113" s="170"/>
      <c r="F113" s="170"/>
      <c r="G113" s="170"/>
      <c r="H113" s="170"/>
      <c r="I113" s="170"/>
      <c r="J113" s="170"/>
      <c r="K113" s="170"/>
      <c r="L113" s="170"/>
      <c r="M113" s="219"/>
      <c r="N113" s="219"/>
      <c r="O113" s="219"/>
      <c r="P113" s="219"/>
      <c r="Q113" s="219"/>
      <c r="R113" s="219"/>
      <c r="S113" s="170"/>
    </row>
    <row r="114" ht="15.75" customHeight="1">
      <c r="C114" s="170"/>
      <c r="D114" s="170"/>
      <c r="E114" s="170"/>
      <c r="F114" s="170"/>
      <c r="G114" s="170"/>
      <c r="H114" s="170"/>
      <c r="I114" s="170"/>
      <c r="J114" s="170"/>
      <c r="K114" s="170"/>
      <c r="L114" s="170"/>
      <c r="M114" s="219"/>
      <c r="N114" s="219"/>
      <c r="O114" s="219"/>
      <c r="P114" s="219"/>
      <c r="Q114" s="219"/>
      <c r="R114" s="219"/>
      <c r="S114" s="170"/>
    </row>
    <row r="115" ht="15.75" customHeight="1">
      <c r="C115" s="170"/>
      <c r="D115" s="170"/>
      <c r="E115" s="170"/>
      <c r="F115" s="170"/>
      <c r="G115" s="170"/>
      <c r="H115" s="170"/>
      <c r="I115" s="170"/>
      <c r="J115" s="170"/>
      <c r="K115" s="170"/>
      <c r="L115" s="170"/>
      <c r="M115" s="219"/>
      <c r="N115" s="219"/>
      <c r="O115" s="219"/>
      <c r="P115" s="219"/>
      <c r="Q115" s="219"/>
      <c r="R115" s="219"/>
      <c r="S115" s="170"/>
    </row>
    <row r="116" ht="15.75" customHeight="1">
      <c r="C116" s="170"/>
      <c r="D116" s="170"/>
      <c r="E116" s="170"/>
      <c r="F116" s="170"/>
      <c r="G116" s="170"/>
      <c r="H116" s="170"/>
      <c r="I116" s="170"/>
      <c r="J116" s="170"/>
      <c r="K116" s="170"/>
      <c r="L116" s="170"/>
      <c r="M116" s="219"/>
      <c r="N116" s="219"/>
      <c r="O116" s="219"/>
      <c r="P116" s="219"/>
      <c r="Q116" s="219"/>
      <c r="R116" s="219"/>
      <c r="S116" s="170"/>
    </row>
    <row r="117" ht="15.75" customHeight="1">
      <c r="C117" s="170"/>
      <c r="D117" s="170"/>
      <c r="E117" s="170"/>
      <c r="F117" s="170"/>
      <c r="G117" s="170"/>
      <c r="H117" s="170"/>
      <c r="I117" s="170"/>
      <c r="J117" s="170"/>
      <c r="K117" s="170"/>
      <c r="L117" s="170"/>
      <c r="M117" s="219"/>
      <c r="N117" s="219"/>
      <c r="O117" s="219"/>
      <c r="P117" s="219"/>
      <c r="Q117" s="219"/>
      <c r="R117" s="219"/>
      <c r="S117" s="170"/>
    </row>
    <row r="118" ht="15.75" customHeight="1">
      <c r="C118" s="170"/>
      <c r="D118" s="170"/>
      <c r="E118" s="170"/>
      <c r="F118" s="170"/>
      <c r="G118" s="170"/>
      <c r="H118" s="170"/>
      <c r="I118" s="170"/>
      <c r="J118" s="170"/>
      <c r="K118" s="170"/>
      <c r="L118" s="170"/>
      <c r="M118" s="219"/>
      <c r="N118" s="219"/>
      <c r="O118" s="219"/>
      <c r="P118" s="219"/>
      <c r="Q118" s="219"/>
      <c r="R118" s="219"/>
      <c r="S118" s="170"/>
    </row>
    <row r="119" ht="15.75" customHeight="1">
      <c r="C119" s="170"/>
      <c r="D119" s="170"/>
      <c r="E119" s="170"/>
      <c r="F119" s="170"/>
      <c r="G119" s="170"/>
      <c r="H119" s="170"/>
      <c r="I119" s="170"/>
      <c r="J119" s="170"/>
      <c r="K119" s="170"/>
      <c r="L119" s="170"/>
      <c r="M119" s="219"/>
      <c r="N119" s="219"/>
      <c r="O119" s="219"/>
      <c r="P119" s="219"/>
      <c r="Q119" s="219"/>
      <c r="R119" s="219"/>
      <c r="S119" s="170"/>
    </row>
    <row r="120" ht="15.75" customHeight="1">
      <c r="C120" s="170"/>
      <c r="D120" s="170"/>
      <c r="E120" s="170"/>
      <c r="F120" s="170"/>
      <c r="G120" s="170"/>
      <c r="H120" s="170"/>
      <c r="I120" s="170"/>
      <c r="J120" s="170"/>
      <c r="K120" s="170"/>
      <c r="L120" s="170"/>
      <c r="M120" s="219"/>
      <c r="N120" s="219"/>
      <c r="O120" s="219"/>
      <c r="P120" s="219"/>
      <c r="Q120" s="219"/>
      <c r="R120" s="219"/>
      <c r="S120" s="170"/>
    </row>
    <row r="121" ht="15.75" customHeight="1">
      <c r="C121" s="170"/>
      <c r="D121" s="170"/>
      <c r="E121" s="170"/>
      <c r="F121" s="170"/>
      <c r="G121" s="170"/>
      <c r="H121" s="170"/>
      <c r="I121" s="170"/>
      <c r="J121" s="170"/>
      <c r="K121" s="170"/>
      <c r="L121" s="170"/>
      <c r="M121" s="219"/>
      <c r="N121" s="219"/>
      <c r="O121" s="219"/>
      <c r="P121" s="219"/>
      <c r="Q121" s="219"/>
      <c r="R121" s="219"/>
      <c r="S121" s="170"/>
    </row>
    <row r="122" ht="15.75" customHeight="1">
      <c r="C122" s="170"/>
      <c r="D122" s="170"/>
      <c r="E122" s="170"/>
      <c r="F122" s="170"/>
      <c r="G122" s="170"/>
      <c r="H122" s="170"/>
      <c r="I122" s="170"/>
      <c r="J122" s="170"/>
      <c r="K122" s="170"/>
      <c r="L122" s="170"/>
      <c r="M122" s="219"/>
      <c r="N122" s="219"/>
      <c r="O122" s="219"/>
      <c r="P122" s="219"/>
      <c r="Q122" s="219"/>
      <c r="R122" s="219"/>
      <c r="S122" s="170"/>
    </row>
    <row r="123" ht="15.75" customHeight="1">
      <c r="C123" s="170"/>
      <c r="D123" s="170"/>
      <c r="E123" s="170"/>
      <c r="F123" s="170"/>
      <c r="G123" s="170"/>
      <c r="H123" s="170"/>
      <c r="I123" s="170"/>
      <c r="J123" s="170"/>
      <c r="K123" s="170"/>
      <c r="L123" s="170"/>
      <c r="M123" s="219"/>
      <c r="N123" s="219"/>
      <c r="O123" s="219"/>
      <c r="P123" s="219"/>
      <c r="Q123" s="219"/>
      <c r="R123" s="219"/>
      <c r="S123" s="170"/>
    </row>
    <row r="124" ht="15.75" customHeight="1">
      <c r="C124" s="170"/>
      <c r="D124" s="170"/>
      <c r="E124" s="170"/>
      <c r="F124" s="170"/>
      <c r="G124" s="170"/>
      <c r="H124" s="170"/>
      <c r="I124" s="170"/>
      <c r="J124" s="170"/>
      <c r="K124" s="170"/>
      <c r="L124" s="170"/>
      <c r="M124" s="219"/>
      <c r="N124" s="219"/>
      <c r="O124" s="219"/>
      <c r="P124" s="219"/>
      <c r="Q124" s="219"/>
      <c r="R124" s="219"/>
      <c r="S124" s="170"/>
    </row>
    <row r="125" ht="15.75" customHeight="1">
      <c r="C125" s="170"/>
      <c r="D125" s="170"/>
      <c r="E125" s="170"/>
      <c r="F125" s="170"/>
      <c r="G125" s="170"/>
      <c r="H125" s="170"/>
      <c r="I125" s="170"/>
      <c r="J125" s="170"/>
      <c r="K125" s="170"/>
      <c r="L125" s="170"/>
      <c r="M125" s="219"/>
      <c r="N125" s="219"/>
      <c r="O125" s="219"/>
      <c r="P125" s="219"/>
      <c r="Q125" s="219"/>
      <c r="R125" s="219"/>
      <c r="S125" s="170"/>
    </row>
    <row r="126" ht="15.75" customHeight="1">
      <c r="C126" s="170"/>
      <c r="D126" s="170"/>
      <c r="E126" s="170"/>
      <c r="F126" s="170"/>
      <c r="G126" s="170"/>
      <c r="H126" s="170"/>
      <c r="I126" s="170"/>
      <c r="J126" s="170"/>
      <c r="K126" s="170"/>
      <c r="L126" s="170"/>
      <c r="M126" s="219"/>
      <c r="N126" s="219"/>
      <c r="O126" s="219"/>
      <c r="P126" s="219"/>
      <c r="Q126" s="219"/>
      <c r="R126" s="219"/>
      <c r="S126" s="170"/>
    </row>
    <row r="127" ht="15.75" customHeight="1">
      <c r="C127" s="170"/>
      <c r="D127" s="170"/>
      <c r="E127" s="170"/>
      <c r="F127" s="170"/>
      <c r="G127" s="170"/>
      <c r="H127" s="170"/>
      <c r="I127" s="170"/>
      <c r="J127" s="170"/>
      <c r="K127" s="170"/>
      <c r="L127" s="170"/>
      <c r="M127" s="219"/>
      <c r="N127" s="219"/>
      <c r="O127" s="219"/>
      <c r="P127" s="219"/>
      <c r="Q127" s="219"/>
      <c r="R127" s="219"/>
      <c r="S127" s="170"/>
    </row>
    <row r="128" ht="15.75" customHeight="1">
      <c r="C128" s="170"/>
      <c r="D128" s="170"/>
      <c r="E128" s="170"/>
      <c r="F128" s="170"/>
      <c r="G128" s="170"/>
      <c r="H128" s="170"/>
      <c r="I128" s="170"/>
      <c r="J128" s="170"/>
      <c r="K128" s="170"/>
      <c r="L128" s="170"/>
      <c r="M128" s="219"/>
      <c r="N128" s="219"/>
      <c r="O128" s="219"/>
      <c r="P128" s="219"/>
      <c r="Q128" s="219"/>
      <c r="R128" s="219"/>
      <c r="S128" s="170"/>
    </row>
    <row r="129" ht="15.75" customHeight="1">
      <c r="C129" s="170"/>
      <c r="D129" s="170"/>
      <c r="E129" s="170"/>
      <c r="F129" s="170"/>
      <c r="G129" s="170"/>
      <c r="H129" s="170"/>
      <c r="I129" s="170"/>
      <c r="J129" s="170"/>
      <c r="K129" s="170"/>
      <c r="L129" s="170"/>
      <c r="M129" s="219"/>
      <c r="N129" s="219"/>
      <c r="O129" s="219"/>
      <c r="P129" s="219"/>
      <c r="Q129" s="219"/>
      <c r="R129" s="219"/>
      <c r="S129" s="170"/>
    </row>
    <row r="130" ht="15.75" customHeight="1">
      <c r="C130" s="170"/>
      <c r="D130" s="170"/>
      <c r="E130" s="170"/>
      <c r="F130" s="170"/>
      <c r="G130" s="170"/>
      <c r="H130" s="170"/>
      <c r="I130" s="170"/>
      <c r="J130" s="170"/>
      <c r="K130" s="170"/>
      <c r="L130" s="170"/>
      <c r="M130" s="219"/>
      <c r="N130" s="219"/>
      <c r="O130" s="219"/>
      <c r="P130" s="219"/>
      <c r="Q130" s="219"/>
      <c r="R130" s="219"/>
      <c r="S130" s="170"/>
    </row>
    <row r="131" ht="15.75" customHeight="1">
      <c r="C131" s="170"/>
      <c r="D131" s="170"/>
      <c r="E131" s="170"/>
      <c r="F131" s="170"/>
      <c r="G131" s="170"/>
      <c r="H131" s="170"/>
      <c r="I131" s="170"/>
      <c r="J131" s="170"/>
      <c r="K131" s="170"/>
      <c r="L131" s="170"/>
      <c r="M131" s="219"/>
      <c r="N131" s="219"/>
      <c r="O131" s="219"/>
      <c r="P131" s="219"/>
      <c r="Q131" s="219"/>
      <c r="R131" s="219"/>
      <c r="S131" s="170"/>
    </row>
    <row r="132" ht="15.75" customHeight="1">
      <c r="C132" s="170"/>
      <c r="D132" s="170"/>
      <c r="E132" s="170"/>
      <c r="F132" s="170"/>
      <c r="G132" s="170"/>
      <c r="H132" s="170"/>
      <c r="I132" s="170"/>
      <c r="J132" s="170"/>
      <c r="K132" s="170"/>
      <c r="L132" s="170"/>
      <c r="M132" s="219"/>
      <c r="N132" s="219"/>
      <c r="O132" s="219"/>
      <c r="P132" s="219"/>
      <c r="Q132" s="219"/>
      <c r="R132" s="219"/>
      <c r="S132" s="170"/>
    </row>
    <row r="133" ht="15.75" customHeight="1">
      <c r="C133" s="170"/>
      <c r="D133" s="170"/>
      <c r="E133" s="170"/>
      <c r="F133" s="170"/>
      <c r="G133" s="170"/>
      <c r="H133" s="170"/>
      <c r="I133" s="170"/>
      <c r="J133" s="170"/>
      <c r="K133" s="170"/>
      <c r="L133" s="170"/>
      <c r="M133" s="219"/>
      <c r="N133" s="219"/>
      <c r="O133" s="219"/>
      <c r="P133" s="219"/>
      <c r="Q133" s="219"/>
      <c r="R133" s="219"/>
      <c r="S133" s="170"/>
    </row>
    <row r="134" ht="15.75" customHeight="1">
      <c r="C134" s="170"/>
      <c r="D134" s="170"/>
      <c r="E134" s="170"/>
      <c r="F134" s="170"/>
      <c r="G134" s="170"/>
      <c r="H134" s="170"/>
      <c r="I134" s="170"/>
      <c r="J134" s="170"/>
      <c r="K134" s="170"/>
      <c r="L134" s="170"/>
      <c r="M134" s="219"/>
      <c r="N134" s="219"/>
      <c r="O134" s="219"/>
      <c r="P134" s="219"/>
      <c r="Q134" s="219"/>
      <c r="R134" s="219"/>
      <c r="S134" s="170"/>
    </row>
    <row r="135" ht="15.75" customHeight="1">
      <c r="C135" s="170"/>
      <c r="D135" s="170"/>
      <c r="E135" s="170"/>
      <c r="F135" s="170"/>
      <c r="G135" s="170"/>
      <c r="H135" s="170"/>
      <c r="I135" s="170"/>
      <c r="J135" s="170"/>
      <c r="K135" s="170"/>
      <c r="L135" s="170"/>
      <c r="M135" s="219"/>
      <c r="N135" s="219"/>
      <c r="O135" s="219"/>
      <c r="P135" s="219"/>
      <c r="Q135" s="219"/>
      <c r="R135" s="219"/>
      <c r="S135" s="170"/>
    </row>
    <row r="136" ht="15.75" customHeight="1">
      <c r="C136" s="170"/>
      <c r="D136" s="170"/>
      <c r="E136" s="170"/>
      <c r="F136" s="170"/>
      <c r="G136" s="170"/>
      <c r="H136" s="170"/>
      <c r="I136" s="170"/>
      <c r="J136" s="170"/>
      <c r="K136" s="170"/>
      <c r="L136" s="170"/>
      <c r="M136" s="219"/>
      <c r="N136" s="219"/>
      <c r="O136" s="219"/>
      <c r="P136" s="219"/>
      <c r="Q136" s="219"/>
      <c r="R136" s="219"/>
      <c r="S136" s="170"/>
    </row>
    <row r="137" ht="15.75" customHeight="1">
      <c r="C137" s="170"/>
      <c r="D137" s="170"/>
      <c r="E137" s="170"/>
      <c r="F137" s="170"/>
      <c r="G137" s="170"/>
      <c r="H137" s="170"/>
      <c r="I137" s="170"/>
      <c r="J137" s="170"/>
      <c r="K137" s="170"/>
      <c r="L137" s="170"/>
      <c r="M137" s="219"/>
      <c r="N137" s="219"/>
      <c r="O137" s="219"/>
      <c r="P137" s="219"/>
      <c r="Q137" s="219"/>
      <c r="R137" s="219"/>
      <c r="S137" s="170"/>
    </row>
    <row r="138" ht="15.75" customHeight="1">
      <c r="C138" s="170"/>
      <c r="D138" s="170"/>
      <c r="E138" s="170"/>
      <c r="F138" s="170"/>
      <c r="G138" s="170"/>
      <c r="H138" s="170"/>
      <c r="I138" s="170"/>
      <c r="J138" s="170"/>
      <c r="K138" s="170"/>
      <c r="L138" s="170"/>
      <c r="M138" s="219"/>
      <c r="N138" s="219"/>
      <c r="O138" s="219"/>
      <c r="P138" s="219"/>
      <c r="Q138" s="219"/>
      <c r="R138" s="219"/>
      <c r="S138" s="170"/>
    </row>
    <row r="139" ht="15.75" customHeight="1">
      <c r="C139" s="170"/>
      <c r="D139" s="170"/>
      <c r="E139" s="170"/>
      <c r="F139" s="170"/>
      <c r="G139" s="170"/>
      <c r="H139" s="170"/>
      <c r="I139" s="170"/>
      <c r="J139" s="170"/>
      <c r="K139" s="170"/>
      <c r="L139" s="170"/>
      <c r="M139" s="219"/>
      <c r="N139" s="219"/>
      <c r="O139" s="219"/>
      <c r="P139" s="219"/>
      <c r="Q139" s="219"/>
      <c r="R139" s="219"/>
      <c r="S139" s="170"/>
    </row>
    <row r="140" ht="15.75" customHeight="1">
      <c r="C140" s="170"/>
      <c r="D140" s="170"/>
      <c r="E140" s="170"/>
      <c r="F140" s="170"/>
      <c r="G140" s="170"/>
      <c r="H140" s="170"/>
      <c r="I140" s="170"/>
      <c r="J140" s="170"/>
      <c r="K140" s="170"/>
      <c r="L140" s="170"/>
      <c r="M140" s="219"/>
      <c r="N140" s="219"/>
      <c r="O140" s="219"/>
      <c r="P140" s="219"/>
      <c r="Q140" s="219"/>
      <c r="R140" s="219"/>
      <c r="S140" s="170"/>
    </row>
    <row r="141" ht="15.75" customHeight="1">
      <c r="C141" s="170"/>
      <c r="D141" s="170"/>
      <c r="E141" s="170"/>
      <c r="F141" s="170"/>
      <c r="G141" s="170"/>
      <c r="H141" s="170"/>
      <c r="I141" s="170"/>
      <c r="J141" s="170"/>
      <c r="K141" s="170"/>
      <c r="L141" s="170"/>
      <c r="M141" s="219"/>
      <c r="N141" s="219"/>
      <c r="O141" s="219"/>
      <c r="P141" s="219"/>
      <c r="Q141" s="219"/>
      <c r="R141" s="219"/>
      <c r="S141" s="170"/>
    </row>
    <row r="142" ht="15.75" customHeight="1">
      <c r="C142" s="170"/>
      <c r="D142" s="170"/>
      <c r="E142" s="170"/>
      <c r="F142" s="170"/>
      <c r="G142" s="170"/>
      <c r="H142" s="170"/>
      <c r="I142" s="170"/>
      <c r="J142" s="170"/>
      <c r="K142" s="170"/>
      <c r="L142" s="170"/>
      <c r="M142" s="219"/>
      <c r="N142" s="219"/>
      <c r="O142" s="219"/>
      <c r="P142" s="219"/>
      <c r="Q142" s="219"/>
      <c r="R142" s="219"/>
      <c r="S142" s="170"/>
    </row>
    <row r="143" ht="15.75" customHeight="1">
      <c r="C143" s="170"/>
      <c r="D143" s="170"/>
      <c r="E143" s="170"/>
      <c r="F143" s="170"/>
      <c r="G143" s="170"/>
      <c r="H143" s="170"/>
      <c r="I143" s="170"/>
      <c r="J143" s="170"/>
      <c r="K143" s="170"/>
      <c r="L143" s="170"/>
      <c r="M143" s="219"/>
      <c r="N143" s="219"/>
      <c r="O143" s="219"/>
      <c r="P143" s="219"/>
      <c r="Q143" s="219"/>
      <c r="R143" s="219"/>
      <c r="S143" s="170"/>
    </row>
    <row r="144" ht="15.75" customHeight="1">
      <c r="C144" s="170"/>
      <c r="D144" s="170"/>
      <c r="E144" s="170"/>
      <c r="F144" s="170"/>
      <c r="G144" s="170"/>
      <c r="H144" s="170"/>
      <c r="I144" s="170"/>
      <c r="J144" s="170"/>
      <c r="K144" s="170"/>
      <c r="L144" s="170"/>
      <c r="M144" s="219"/>
      <c r="N144" s="219"/>
      <c r="O144" s="219"/>
      <c r="P144" s="219"/>
      <c r="Q144" s="219"/>
      <c r="R144" s="219"/>
      <c r="S144" s="170"/>
    </row>
    <row r="145" ht="15.75" customHeight="1">
      <c r="C145" s="170"/>
      <c r="D145" s="170"/>
      <c r="E145" s="170"/>
      <c r="F145" s="170"/>
      <c r="G145" s="170"/>
      <c r="H145" s="170"/>
      <c r="I145" s="170"/>
      <c r="J145" s="170"/>
      <c r="K145" s="170"/>
      <c r="L145" s="170"/>
      <c r="M145" s="219"/>
      <c r="N145" s="219"/>
      <c r="O145" s="219"/>
      <c r="P145" s="219"/>
      <c r="Q145" s="219"/>
      <c r="R145" s="219"/>
      <c r="S145" s="170"/>
    </row>
    <row r="146" ht="15.75" customHeight="1">
      <c r="C146" s="170"/>
      <c r="D146" s="170"/>
      <c r="E146" s="170"/>
      <c r="F146" s="170"/>
      <c r="G146" s="170"/>
      <c r="H146" s="170"/>
      <c r="I146" s="170"/>
      <c r="J146" s="170"/>
      <c r="K146" s="170"/>
      <c r="L146" s="170"/>
      <c r="M146" s="219"/>
      <c r="N146" s="219"/>
      <c r="O146" s="219"/>
      <c r="P146" s="219"/>
      <c r="Q146" s="219"/>
      <c r="R146" s="219"/>
      <c r="S146" s="170"/>
    </row>
    <row r="147" ht="15.75" customHeight="1">
      <c r="C147" s="170"/>
      <c r="D147" s="170"/>
      <c r="E147" s="170"/>
      <c r="F147" s="170"/>
      <c r="G147" s="170"/>
      <c r="H147" s="170"/>
      <c r="I147" s="170"/>
      <c r="J147" s="170"/>
      <c r="K147" s="170"/>
      <c r="L147" s="170"/>
      <c r="M147" s="219"/>
      <c r="N147" s="219"/>
      <c r="O147" s="219"/>
      <c r="P147" s="219"/>
      <c r="Q147" s="219"/>
      <c r="R147" s="219"/>
      <c r="S147" s="170"/>
    </row>
    <row r="148" ht="15.75" customHeight="1">
      <c r="C148" s="170"/>
      <c r="D148" s="170"/>
      <c r="E148" s="170"/>
      <c r="F148" s="170"/>
      <c r="G148" s="170"/>
      <c r="H148" s="170"/>
      <c r="I148" s="170"/>
      <c r="J148" s="170"/>
      <c r="K148" s="170"/>
      <c r="L148" s="170"/>
      <c r="M148" s="219"/>
      <c r="N148" s="219"/>
      <c r="O148" s="219"/>
      <c r="P148" s="219"/>
      <c r="Q148" s="219"/>
      <c r="R148" s="219"/>
      <c r="S148" s="170"/>
    </row>
    <row r="149" ht="15.75" customHeight="1">
      <c r="C149" s="170"/>
      <c r="D149" s="170"/>
      <c r="E149" s="170"/>
      <c r="F149" s="170"/>
      <c r="G149" s="170"/>
      <c r="H149" s="170"/>
      <c r="I149" s="170"/>
      <c r="J149" s="170"/>
      <c r="K149" s="170"/>
      <c r="L149" s="170"/>
      <c r="M149" s="219"/>
      <c r="N149" s="219"/>
      <c r="O149" s="219"/>
      <c r="P149" s="219"/>
      <c r="Q149" s="219"/>
      <c r="R149" s="219"/>
      <c r="S149" s="170"/>
    </row>
    <row r="150" ht="15.75" customHeight="1">
      <c r="C150" s="170"/>
      <c r="D150" s="170"/>
      <c r="E150" s="170"/>
      <c r="F150" s="170"/>
      <c r="G150" s="170"/>
      <c r="H150" s="170"/>
      <c r="I150" s="170"/>
      <c r="J150" s="170"/>
      <c r="K150" s="170"/>
      <c r="L150" s="170"/>
      <c r="M150" s="219"/>
      <c r="N150" s="219"/>
      <c r="O150" s="219"/>
      <c r="P150" s="219"/>
      <c r="Q150" s="219"/>
      <c r="R150" s="219"/>
      <c r="S150" s="170"/>
    </row>
    <row r="151" ht="15.75" customHeight="1">
      <c r="C151" s="170"/>
      <c r="D151" s="170"/>
      <c r="E151" s="170"/>
      <c r="F151" s="170"/>
      <c r="G151" s="170"/>
      <c r="H151" s="170"/>
      <c r="I151" s="170"/>
      <c r="J151" s="170"/>
      <c r="K151" s="170"/>
      <c r="L151" s="170"/>
      <c r="M151" s="219"/>
      <c r="N151" s="219"/>
      <c r="O151" s="219"/>
      <c r="P151" s="219"/>
      <c r="Q151" s="219"/>
      <c r="R151" s="219"/>
      <c r="S151" s="170"/>
    </row>
    <row r="152" ht="15.75" customHeight="1">
      <c r="C152" s="170"/>
      <c r="D152" s="170"/>
      <c r="E152" s="170"/>
      <c r="F152" s="170"/>
      <c r="G152" s="170"/>
      <c r="H152" s="170"/>
      <c r="I152" s="170"/>
      <c r="J152" s="170"/>
      <c r="K152" s="170"/>
      <c r="L152" s="170"/>
      <c r="M152" s="219"/>
      <c r="N152" s="219"/>
      <c r="O152" s="219"/>
      <c r="P152" s="219"/>
      <c r="Q152" s="219"/>
      <c r="R152" s="219"/>
      <c r="S152" s="170"/>
    </row>
    <row r="153" ht="15.75" customHeight="1">
      <c r="C153" s="170"/>
      <c r="D153" s="170"/>
      <c r="E153" s="170"/>
      <c r="F153" s="170"/>
      <c r="G153" s="170"/>
      <c r="H153" s="170"/>
      <c r="I153" s="170"/>
      <c r="J153" s="170"/>
      <c r="K153" s="170"/>
      <c r="L153" s="170"/>
      <c r="M153" s="219"/>
      <c r="N153" s="219"/>
      <c r="O153" s="219"/>
      <c r="P153" s="219"/>
      <c r="Q153" s="219"/>
      <c r="R153" s="219"/>
      <c r="S153" s="170"/>
    </row>
    <row r="154" ht="15.75" customHeight="1">
      <c r="C154" s="170"/>
      <c r="D154" s="170"/>
      <c r="E154" s="170"/>
      <c r="F154" s="170"/>
      <c r="G154" s="170"/>
      <c r="H154" s="170"/>
      <c r="I154" s="170"/>
      <c r="J154" s="170"/>
      <c r="K154" s="170"/>
      <c r="L154" s="170"/>
      <c r="M154" s="219"/>
      <c r="N154" s="219"/>
      <c r="O154" s="219"/>
      <c r="P154" s="219"/>
      <c r="Q154" s="219"/>
      <c r="R154" s="219"/>
      <c r="S154" s="170"/>
    </row>
    <row r="155" ht="15.75" customHeight="1">
      <c r="C155" s="170"/>
      <c r="D155" s="170"/>
      <c r="E155" s="170"/>
      <c r="F155" s="170"/>
      <c r="G155" s="170"/>
      <c r="H155" s="170"/>
      <c r="I155" s="170"/>
      <c r="J155" s="170"/>
      <c r="K155" s="170"/>
      <c r="L155" s="170"/>
      <c r="M155" s="219"/>
      <c r="N155" s="219"/>
      <c r="O155" s="219"/>
      <c r="P155" s="219"/>
      <c r="Q155" s="219"/>
      <c r="R155" s="219"/>
      <c r="S155" s="170"/>
    </row>
    <row r="156" ht="15.75" customHeight="1">
      <c r="C156" s="170"/>
      <c r="D156" s="170"/>
      <c r="E156" s="170"/>
      <c r="F156" s="170"/>
      <c r="G156" s="170"/>
      <c r="H156" s="170"/>
      <c r="I156" s="170"/>
      <c r="J156" s="170"/>
      <c r="K156" s="170"/>
      <c r="L156" s="170"/>
      <c r="M156" s="219"/>
      <c r="N156" s="219"/>
      <c r="O156" s="219"/>
      <c r="P156" s="219"/>
      <c r="Q156" s="219"/>
      <c r="R156" s="219"/>
      <c r="S156" s="170"/>
    </row>
    <row r="157" ht="15.75" customHeight="1">
      <c r="C157" s="170"/>
      <c r="D157" s="170"/>
      <c r="E157" s="170"/>
      <c r="F157" s="170"/>
      <c r="G157" s="170"/>
      <c r="H157" s="170"/>
      <c r="I157" s="170"/>
      <c r="J157" s="170"/>
      <c r="K157" s="170"/>
      <c r="L157" s="170"/>
      <c r="M157" s="219"/>
      <c r="N157" s="219"/>
      <c r="O157" s="219"/>
      <c r="P157" s="219"/>
      <c r="Q157" s="219"/>
      <c r="R157" s="219"/>
      <c r="S157" s="170"/>
    </row>
    <row r="158" ht="15.75" customHeight="1">
      <c r="C158" s="170"/>
      <c r="D158" s="170"/>
      <c r="E158" s="170"/>
      <c r="F158" s="170"/>
      <c r="G158" s="170"/>
      <c r="H158" s="170"/>
      <c r="I158" s="170"/>
      <c r="J158" s="170"/>
      <c r="K158" s="170"/>
      <c r="L158" s="170"/>
      <c r="M158" s="219"/>
      <c r="N158" s="219"/>
      <c r="O158" s="219"/>
      <c r="P158" s="219"/>
      <c r="Q158" s="219"/>
      <c r="R158" s="219"/>
      <c r="S158" s="170"/>
    </row>
    <row r="159" ht="15.75" customHeight="1">
      <c r="C159" s="170"/>
      <c r="D159" s="170"/>
      <c r="E159" s="170"/>
      <c r="F159" s="170"/>
      <c r="G159" s="170"/>
      <c r="H159" s="170"/>
      <c r="I159" s="170"/>
      <c r="J159" s="170"/>
      <c r="K159" s="170"/>
      <c r="L159" s="170"/>
      <c r="M159" s="219"/>
      <c r="N159" s="219"/>
      <c r="O159" s="219"/>
      <c r="P159" s="219"/>
      <c r="Q159" s="219"/>
      <c r="R159" s="219"/>
      <c r="S159" s="170"/>
    </row>
    <row r="160" ht="15.75" customHeight="1">
      <c r="C160" s="170"/>
      <c r="D160" s="170"/>
      <c r="E160" s="170"/>
      <c r="F160" s="170"/>
      <c r="G160" s="170"/>
      <c r="H160" s="170"/>
      <c r="I160" s="170"/>
      <c r="J160" s="170"/>
      <c r="K160" s="170"/>
      <c r="L160" s="170"/>
      <c r="M160" s="219"/>
      <c r="N160" s="219"/>
      <c r="O160" s="219"/>
      <c r="P160" s="219"/>
      <c r="Q160" s="219"/>
      <c r="R160" s="219"/>
      <c r="S160" s="170"/>
    </row>
    <row r="161" ht="15.75" customHeight="1">
      <c r="C161" s="170"/>
      <c r="D161" s="170"/>
      <c r="E161" s="170"/>
      <c r="F161" s="170"/>
      <c r="G161" s="170"/>
      <c r="H161" s="170"/>
      <c r="I161" s="170"/>
      <c r="J161" s="170"/>
      <c r="K161" s="170"/>
      <c r="L161" s="170"/>
      <c r="M161" s="219"/>
      <c r="N161" s="219"/>
      <c r="O161" s="219"/>
      <c r="P161" s="219"/>
      <c r="Q161" s="219"/>
      <c r="R161" s="219"/>
      <c r="S161" s="170"/>
    </row>
    <row r="162" ht="15.75" customHeight="1">
      <c r="C162" s="170"/>
      <c r="D162" s="170"/>
      <c r="E162" s="170"/>
      <c r="F162" s="170"/>
      <c r="G162" s="170"/>
      <c r="H162" s="170"/>
      <c r="I162" s="170"/>
      <c r="J162" s="170"/>
      <c r="K162" s="170"/>
      <c r="L162" s="170"/>
      <c r="M162" s="219"/>
      <c r="N162" s="219"/>
      <c r="O162" s="219"/>
      <c r="P162" s="219"/>
      <c r="Q162" s="219"/>
      <c r="R162" s="219"/>
      <c r="S162" s="170"/>
    </row>
    <row r="163" ht="15.75" customHeight="1">
      <c r="C163" s="170"/>
      <c r="D163" s="170"/>
      <c r="E163" s="170"/>
      <c r="F163" s="170"/>
      <c r="G163" s="170"/>
      <c r="H163" s="170"/>
      <c r="I163" s="170"/>
      <c r="J163" s="170"/>
      <c r="K163" s="170"/>
      <c r="L163" s="170"/>
      <c r="M163" s="219"/>
      <c r="N163" s="219"/>
      <c r="O163" s="219"/>
      <c r="P163" s="219"/>
      <c r="Q163" s="219"/>
      <c r="R163" s="219"/>
      <c r="S163" s="170"/>
    </row>
    <row r="164" ht="15.75" customHeight="1">
      <c r="C164" s="170"/>
      <c r="D164" s="170"/>
      <c r="E164" s="170"/>
      <c r="F164" s="170"/>
      <c r="G164" s="170"/>
      <c r="H164" s="170"/>
      <c r="I164" s="170"/>
      <c r="J164" s="170"/>
      <c r="K164" s="170"/>
      <c r="L164" s="170"/>
      <c r="M164" s="219"/>
      <c r="N164" s="219"/>
      <c r="O164" s="219"/>
      <c r="P164" s="219"/>
      <c r="Q164" s="219"/>
      <c r="R164" s="219"/>
      <c r="S164" s="170"/>
    </row>
    <row r="165" ht="15.75" customHeight="1">
      <c r="C165" s="170"/>
      <c r="D165" s="170"/>
      <c r="E165" s="170"/>
      <c r="F165" s="170"/>
      <c r="G165" s="170"/>
      <c r="H165" s="170"/>
      <c r="I165" s="170"/>
      <c r="J165" s="170"/>
      <c r="K165" s="170"/>
      <c r="L165" s="170"/>
      <c r="M165" s="219"/>
      <c r="N165" s="219"/>
      <c r="O165" s="219"/>
      <c r="P165" s="219"/>
      <c r="Q165" s="219"/>
      <c r="R165" s="219"/>
      <c r="S165" s="170"/>
    </row>
    <row r="166" ht="15.75" customHeight="1">
      <c r="C166" s="170"/>
      <c r="D166" s="170"/>
      <c r="E166" s="170"/>
      <c r="F166" s="170"/>
      <c r="G166" s="170"/>
      <c r="H166" s="170"/>
      <c r="I166" s="170"/>
      <c r="J166" s="170"/>
      <c r="K166" s="170"/>
      <c r="L166" s="170"/>
      <c r="M166" s="219"/>
      <c r="N166" s="219"/>
      <c r="O166" s="219"/>
      <c r="P166" s="219"/>
      <c r="Q166" s="219"/>
      <c r="R166" s="219"/>
      <c r="S166" s="170"/>
    </row>
    <row r="167" ht="15.75" customHeight="1">
      <c r="C167" s="170"/>
      <c r="D167" s="170"/>
      <c r="E167" s="170"/>
      <c r="F167" s="170"/>
      <c r="G167" s="170"/>
      <c r="H167" s="170"/>
      <c r="I167" s="170"/>
      <c r="J167" s="170"/>
      <c r="K167" s="170"/>
      <c r="L167" s="170"/>
      <c r="M167" s="219"/>
      <c r="N167" s="219"/>
      <c r="O167" s="219"/>
      <c r="P167" s="219"/>
      <c r="Q167" s="219"/>
      <c r="R167" s="219"/>
      <c r="S167" s="170"/>
    </row>
    <row r="168" ht="15.75" customHeight="1">
      <c r="C168" s="170"/>
      <c r="D168" s="170"/>
      <c r="E168" s="170"/>
      <c r="F168" s="170"/>
      <c r="G168" s="170"/>
      <c r="H168" s="170"/>
      <c r="I168" s="170"/>
      <c r="J168" s="170"/>
      <c r="K168" s="170"/>
      <c r="L168" s="170"/>
      <c r="M168" s="219"/>
      <c r="N168" s="219"/>
      <c r="O168" s="219"/>
      <c r="P168" s="219"/>
      <c r="Q168" s="219"/>
      <c r="R168" s="219"/>
      <c r="S168" s="170"/>
    </row>
    <row r="169" ht="15.75" customHeight="1">
      <c r="C169" s="170"/>
      <c r="D169" s="170"/>
      <c r="E169" s="170"/>
      <c r="F169" s="170"/>
      <c r="G169" s="170"/>
      <c r="H169" s="170"/>
      <c r="I169" s="170"/>
      <c r="J169" s="170"/>
      <c r="K169" s="170"/>
      <c r="L169" s="170"/>
      <c r="M169" s="219"/>
      <c r="N169" s="219"/>
      <c r="O169" s="219"/>
      <c r="P169" s="219"/>
      <c r="Q169" s="219"/>
      <c r="R169" s="219"/>
      <c r="S169" s="170"/>
    </row>
    <row r="170" ht="15.75" customHeight="1">
      <c r="C170" s="170"/>
      <c r="D170" s="170"/>
      <c r="E170" s="170"/>
      <c r="F170" s="170"/>
      <c r="G170" s="170"/>
      <c r="H170" s="170"/>
      <c r="I170" s="170"/>
      <c r="J170" s="170"/>
      <c r="K170" s="170"/>
      <c r="L170" s="170"/>
      <c r="M170" s="219"/>
      <c r="N170" s="219"/>
      <c r="O170" s="219"/>
      <c r="P170" s="219"/>
      <c r="Q170" s="219"/>
      <c r="R170" s="219"/>
      <c r="S170" s="170"/>
    </row>
    <row r="171" ht="15.75" customHeight="1">
      <c r="C171" s="170"/>
      <c r="D171" s="170"/>
      <c r="E171" s="170"/>
      <c r="F171" s="170"/>
      <c r="G171" s="170"/>
      <c r="H171" s="170"/>
      <c r="I171" s="170"/>
      <c r="J171" s="170"/>
      <c r="K171" s="170"/>
      <c r="L171" s="170"/>
      <c r="M171" s="219"/>
      <c r="N171" s="219"/>
      <c r="O171" s="219"/>
      <c r="P171" s="219"/>
      <c r="Q171" s="219"/>
      <c r="R171" s="219"/>
      <c r="S171" s="170"/>
    </row>
    <row r="172" ht="15.75" customHeight="1">
      <c r="C172" s="170"/>
      <c r="D172" s="170"/>
      <c r="E172" s="170"/>
      <c r="F172" s="170"/>
      <c r="G172" s="170"/>
      <c r="H172" s="170"/>
      <c r="I172" s="170"/>
      <c r="J172" s="170"/>
      <c r="K172" s="170"/>
      <c r="L172" s="170"/>
      <c r="M172" s="219"/>
      <c r="N172" s="219"/>
      <c r="O172" s="219"/>
      <c r="P172" s="219"/>
      <c r="Q172" s="219"/>
      <c r="R172" s="219"/>
      <c r="S172" s="170"/>
    </row>
    <row r="173" ht="15.75" customHeight="1">
      <c r="C173" s="170"/>
      <c r="D173" s="170"/>
      <c r="E173" s="170"/>
      <c r="F173" s="170"/>
      <c r="G173" s="170"/>
      <c r="H173" s="170"/>
      <c r="I173" s="170"/>
      <c r="J173" s="170"/>
      <c r="K173" s="170"/>
      <c r="L173" s="170"/>
      <c r="M173" s="219"/>
      <c r="N173" s="219"/>
      <c r="O173" s="219"/>
      <c r="P173" s="219"/>
      <c r="Q173" s="219"/>
      <c r="R173" s="219"/>
      <c r="S173" s="170"/>
    </row>
    <row r="174" ht="15.75" customHeight="1">
      <c r="C174" s="170"/>
      <c r="D174" s="170"/>
      <c r="E174" s="170"/>
      <c r="F174" s="170"/>
      <c r="G174" s="170"/>
      <c r="H174" s="170"/>
      <c r="I174" s="170"/>
      <c r="J174" s="170"/>
      <c r="K174" s="170"/>
      <c r="L174" s="170"/>
      <c r="M174" s="219"/>
      <c r="N174" s="219"/>
      <c r="O174" s="219"/>
      <c r="P174" s="219"/>
      <c r="Q174" s="219"/>
      <c r="R174" s="219"/>
      <c r="S174" s="170"/>
    </row>
    <row r="175" ht="15.75" customHeight="1">
      <c r="C175" s="170"/>
      <c r="D175" s="170"/>
      <c r="E175" s="170"/>
      <c r="F175" s="170"/>
      <c r="G175" s="170"/>
      <c r="H175" s="170"/>
      <c r="I175" s="170"/>
      <c r="J175" s="170"/>
      <c r="K175" s="170"/>
      <c r="L175" s="170"/>
      <c r="M175" s="219"/>
      <c r="N175" s="219"/>
      <c r="O175" s="219"/>
      <c r="P175" s="219"/>
      <c r="Q175" s="219"/>
      <c r="R175" s="219"/>
      <c r="S175" s="170"/>
    </row>
    <row r="176" ht="15.75" customHeight="1">
      <c r="C176" s="170"/>
      <c r="D176" s="170"/>
      <c r="E176" s="170"/>
      <c r="F176" s="170"/>
      <c r="G176" s="170"/>
      <c r="H176" s="170"/>
      <c r="I176" s="170"/>
      <c r="J176" s="170"/>
      <c r="K176" s="170"/>
      <c r="L176" s="170"/>
      <c r="M176" s="219"/>
      <c r="N176" s="219"/>
      <c r="O176" s="219"/>
      <c r="P176" s="219"/>
      <c r="Q176" s="219"/>
      <c r="R176" s="219"/>
      <c r="S176" s="170"/>
    </row>
    <row r="177" ht="15.75" customHeight="1">
      <c r="C177" s="170"/>
      <c r="D177" s="170"/>
      <c r="E177" s="170"/>
      <c r="F177" s="170"/>
      <c r="G177" s="170"/>
      <c r="H177" s="170"/>
      <c r="I177" s="170"/>
      <c r="J177" s="170"/>
      <c r="K177" s="170"/>
      <c r="L177" s="170"/>
      <c r="M177" s="219"/>
      <c r="N177" s="219"/>
      <c r="O177" s="219"/>
      <c r="P177" s="219"/>
      <c r="Q177" s="219"/>
      <c r="R177" s="219"/>
      <c r="S177" s="170"/>
    </row>
    <row r="178" ht="15.75" customHeight="1">
      <c r="C178" s="170"/>
      <c r="D178" s="170"/>
      <c r="E178" s="170"/>
      <c r="F178" s="170"/>
      <c r="G178" s="170"/>
      <c r="H178" s="170"/>
      <c r="I178" s="170"/>
      <c r="J178" s="170"/>
      <c r="K178" s="170"/>
      <c r="L178" s="170"/>
      <c r="M178" s="219"/>
      <c r="N178" s="219"/>
      <c r="O178" s="219"/>
      <c r="P178" s="219"/>
      <c r="Q178" s="219"/>
      <c r="R178" s="219"/>
      <c r="S178" s="170"/>
    </row>
    <row r="179" ht="15.75" customHeight="1">
      <c r="C179" s="170"/>
      <c r="D179" s="170"/>
      <c r="E179" s="170"/>
      <c r="F179" s="170"/>
      <c r="G179" s="170"/>
      <c r="H179" s="170"/>
      <c r="I179" s="170"/>
      <c r="J179" s="170"/>
      <c r="K179" s="170"/>
      <c r="L179" s="170"/>
      <c r="M179" s="219"/>
      <c r="N179" s="219"/>
      <c r="O179" s="219"/>
      <c r="P179" s="219"/>
      <c r="Q179" s="219"/>
      <c r="R179" s="219"/>
      <c r="S179" s="170"/>
    </row>
    <row r="180" ht="15.75" customHeight="1">
      <c r="C180" s="170"/>
      <c r="D180" s="170"/>
      <c r="E180" s="170"/>
      <c r="F180" s="170"/>
      <c r="G180" s="170"/>
      <c r="H180" s="170"/>
      <c r="I180" s="170"/>
      <c r="J180" s="170"/>
      <c r="K180" s="170"/>
      <c r="L180" s="170"/>
      <c r="M180" s="219"/>
      <c r="N180" s="219"/>
      <c r="O180" s="219"/>
      <c r="P180" s="219"/>
      <c r="Q180" s="219"/>
      <c r="R180" s="219"/>
      <c r="S180" s="170"/>
    </row>
    <row r="181" ht="15.75" customHeight="1">
      <c r="C181" s="170"/>
      <c r="D181" s="170"/>
      <c r="E181" s="170"/>
      <c r="F181" s="170"/>
      <c r="G181" s="170"/>
      <c r="H181" s="170"/>
      <c r="I181" s="170"/>
      <c r="J181" s="170"/>
      <c r="K181" s="170"/>
      <c r="L181" s="170"/>
      <c r="M181" s="219"/>
      <c r="N181" s="219"/>
      <c r="O181" s="219"/>
      <c r="P181" s="219"/>
      <c r="Q181" s="219"/>
      <c r="R181" s="219"/>
      <c r="S181" s="170"/>
    </row>
    <row r="182" ht="15.75" customHeight="1">
      <c r="C182" s="170"/>
      <c r="D182" s="170"/>
      <c r="E182" s="170"/>
      <c r="F182" s="170"/>
      <c r="G182" s="170"/>
      <c r="H182" s="170"/>
      <c r="I182" s="170"/>
      <c r="J182" s="170"/>
      <c r="K182" s="170"/>
      <c r="L182" s="170"/>
      <c r="M182" s="219"/>
      <c r="N182" s="219"/>
      <c r="O182" s="219"/>
      <c r="P182" s="219"/>
      <c r="Q182" s="219"/>
      <c r="R182" s="219"/>
      <c r="S182" s="170"/>
    </row>
    <row r="183" ht="15.75" customHeight="1">
      <c r="C183" s="170"/>
      <c r="D183" s="170"/>
      <c r="E183" s="170"/>
      <c r="F183" s="170"/>
      <c r="G183" s="170"/>
      <c r="H183" s="170"/>
      <c r="I183" s="170"/>
      <c r="J183" s="170"/>
      <c r="K183" s="170"/>
      <c r="L183" s="170"/>
      <c r="M183" s="219"/>
      <c r="N183" s="219"/>
      <c r="O183" s="219"/>
      <c r="P183" s="219"/>
      <c r="Q183" s="219"/>
      <c r="R183" s="219"/>
      <c r="S183" s="170"/>
    </row>
    <row r="184" ht="15.75" customHeight="1">
      <c r="C184" s="170"/>
      <c r="D184" s="170"/>
      <c r="E184" s="170"/>
      <c r="F184" s="170"/>
      <c r="G184" s="170"/>
      <c r="H184" s="170"/>
      <c r="I184" s="170"/>
      <c r="J184" s="170"/>
      <c r="K184" s="170"/>
      <c r="L184" s="170"/>
      <c r="M184" s="219"/>
      <c r="N184" s="219"/>
      <c r="O184" s="219"/>
      <c r="P184" s="219"/>
      <c r="Q184" s="219"/>
      <c r="R184" s="219"/>
      <c r="S184" s="170"/>
    </row>
    <row r="185" ht="15.75" customHeight="1">
      <c r="C185" s="170"/>
      <c r="D185" s="170"/>
      <c r="E185" s="170"/>
      <c r="F185" s="170"/>
      <c r="G185" s="170"/>
      <c r="H185" s="170"/>
      <c r="I185" s="170"/>
      <c r="J185" s="170"/>
      <c r="K185" s="170"/>
      <c r="L185" s="170"/>
      <c r="M185" s="219"/>
      <c r="N185" s="219"/>
      <c r="O185" s="219"/>
      <c r="P185" s="219"/>
      <c r="Q185" s="219"/>
      <c r="R185" s="219"/>
      <c r="S185" s="170"/>
    </row>
    <row r="186" ht="15.75" customHeight="1">
      <c r="C186" s="170"/>
      <c r="D186" s="170"/>
      <c r="E186" s="170"/>
      <c r="F186" s="170"/>
      <c r="G186" s="170"/>
      <c r="H186" s="170"/>
      <c r="I186" s="170"/>
      <c r="J186" s="170"/>
      <c r="K186" s="170"/>
      <c r="L186" s="170"/>
      <c r="M186" s="219"/>
      <c r="N186" s="219"/>
      <c r="O186" s="219"/>
      <c r="P186" s="219"/>
      <c r="Q186" s="219"/>
      <c r="R186" s="219"/>
      <c r="S186" s="170"/>
    </row>
    <row r="187" ht="15.75" customHeight="1">
      <c r="C187" s="170"/>
      <c r="D187" s="170"/>
      <c r="E187" s="170"/>
      <c r="F187" s="170"/>
      <c r="G187" s="170"/>
      <c r="H187" s="170"/>
      <c r="I187" s="170"/>
      <c r="J187" s="170"/>
      <c r="K187" s="170"/>
      <c r="L187" s="170"/>
      <c r="M187" s="219"/>
      <c r="N187" s="219"/>
      <c r="O187" s="219"/>
      <c r="P187" s="219"/>
      <c r="Q187" s="219"/>
      <c r="R187" s="219"/>
      <c r="S187" s="170"/>
    </row>
    <row r="188" ht="15.75" customHeight="1">
      <c r="C188" s="170"/>
      <c r="D188" s="170"/>
      <c r="E188" s="170"/>
      <c r="F188" s="170"/>
      <c r="G188" s="170"/>
      <c r="H188" s="170"/>
      <c r="I188" s="170"/>
      <c r="J188" s="170"/>
      <c r="K188" s="170"/>
      <c r="L188" s="170"/>
      <c r="M188" s="219"/>
      <c r="N188" s="219"/>
      <c r="O188" s="219"/>
      <c r="P188" s="219"/>
      <c r="Q188" s="219"/>
      <c r="R188" s="219"/>
      <c r="S188" s="170"/>
    </row>
    <row r="189" ht="15.75" customHeight="1">
      <c r="C189" s="170"/>
      <c r="D189" s="170"/>
      <c r="E189" s="170"/>
      <c r="F189" s="170"/>
      <c r="G189" s="170"/>
      <c r="H189" s="170"/>
      <c r="I189" s="170"/>
      <c r="J189" s="170"/>
      <c r="K189" s="170"/>
      <c r="L189" s="170"/>
      <c r="M189" s="219"/>
      <c r="N189" s="219"/>
      <c r="O189" s="219"/>
      <c r="P189" s="219"/>
      <c r="Q189" s="219"/>
      <c r="R189" s="219"/>
      <c r="S189" s="170"/>
    </row>
    <row r="190" ht="15.75" customHeight="1">
      <c r="C190" s="170"/>
      <c r="D190" s="170"/>
      <c r="E190" s="170"/>
      <c r="F190" s="170"/>
      <c r="G190" s="170"/>
      <c r="H190" s="170"/>
      <c r="I190" s="170"/>
      <c r="J190" s="170"/>
      <c r="K190" s="170"/>
      <c r="L190" s="170"/>
      <c r="M190" s="219"/>
      <c r="N190" s="219"/>
      <c r="O190" s="219"/>
      <c r="P190" s="219"/>
      <c r="Q190" s="219"/>
      <c r="R190" s="219"/>
      <c r="S190" s="170"/>
    </row>
    <row r="191" ht="15.75" customHeight="1">
      <c r="C191" s="170"/>
      <c r="D191" s="170"/>
      <c r="E191" s="170"/>
      <c r="F191" s="170"/>
      <c r="G191" s="170"/>
      <c r="H191" s="170"/>
      <c r="I191" s="170"/>
      <c r="J191" s="170"/>
      <c r="K191" s="170"/>
      <c r="L191" s="170"/>
      <c r="M191" s="219"/>
      <c r="N191" s="219"/>
      <c r="O191" s="219"/>
      <c r="P191" s="219"/>
      <c r="Q191" s="219"/>
      <c r="R191" s="219"/>
      <c r="S191" s="170"/>
    </row>
    <row r="192" ht="15.75" customHeight="1">
      <c r="C192" s="170"/>
      <c r="D192" s="170"/>
      <c r="E192" s="170"/>
      <c r="F192" s="170"/>
      <c r="G192" s="170"/>
      <c r="H192" s="170"/>
      <c r="I192" s="170"/>
      <c r="J192" s="170"/>
      <c r="K192" s="170"/>
      <c r="L192" s="170"/>
      <c r="M192" s="219"/>
      <c r="N192" s="219"/>
      <c r="O192" s="219"/>
      <c r="P192" s="219"/>
      <c r="Q192" s="219"/>
      <c r="R192" s="219"/>
      <c r="S192" s="170"/>
    </row>
    <row r="193" ht="15.75" customHeight="1">
      <c r="C193" s="170"/>
      <c r="D193" s="170"/>
      <c r="E193" s="170"/>
      <c r="F193" s="170"/>
      <c r="G193" s="170"/>
      <c r="H193" s="170"/>
      <c r="I193" s="170"/>
      <c r="J193" s="170"/>
      <c r="K193" s="170"/>
      <c r="L193" s="170"/>
      <c r="M193" s="219"/>
      <c r="N193" s="219"/>
      <c r="O193" s="219"/>
      <c r="P193" s="219"/>
      <c r="Q193" s="219"/>
      <c r="R193" s="219"/>
      <c r="S193" s="170"/>
    </row>
    <row r="194" ht="15.75" customHeight="1">
      <c r="C194" s="170"/>
      <c r="D194" s="170"/>
      <c r="E194" s="170"/>
      <c r="F194" s="170"/>
      <c r="G194" s="170"/>
      <c r="H194" s="170"/>
      <c r="I194" s="170"/>
      <c r="J194" s="170"/>
      <c r="K194" s="170"/>
      <c r="L194" s="170"/>
      <c r="M194" s="219"/>
      <c r="N194" s="219"/>
      <c r="O194" s="219"/>
      <c r="P194" s="219"/>
      <c r="Q194" s="219"/>
      <c r="R194" s="219"/>
      <c r="S194" s="170"/>
    </row>
    <row r="195" ht="15.75" customHeight="1">
      <c r="C195" s="170"/>
      <c r="D195" s="170"/>
      <c r="E195" s="170"/>
      <c r="F195" s="170"/>
      <c r="G195" s="170"/>
      <c r="H195" s="170"/>
      <c r="I195" s="170"/>
      <c r="J195" s="170"/>
      <c r="K195" s="170"/>
      <c r="L195" s="170"/>
      <c r="M195" s="219"/>
      <c r="N195" s="219"/>
      <c r="O195" s="219"/>
      <c r="P195" s="219"/>
      <c r="Q195" s="219"/>
      <c r="R195" s="219"/>
      <c r="S195" s="170"/>
    </row>
    <row r="196" ht="15.75" customHeight="1">
      <c r="C196" s="170"/>
      <c r="D196" s="170"/>
      <c r="E196" s="170"/>
      <c r="F196" s="170"/>
      <c r="G196" s="170"/>
      <c r="H196" s="170"/>
      <c r="I196" s="170"/>
      <c r="J196" s="170"/>
      <c r="K196" s="170"/>
      <c r="L196" s="170"/>
      <c r="M196" s="219"/>
      <c r="N196" s="219"/>
      <c r="O196" s="219"/>
      <c r="P196" s="219"/>
      <c r="Q196" s="219"/>
      <c r="R196" s="219"/>
      <c r="S196" s="170"/>
    </row>
    <row r="197" ht="15.75" customHeight="1">
      <c r="C197" s="170"/>
      <c r="D197" s="170"/>
      <c r="E197" s="170"/>
      <c r="F197" s="170"/>
      <c r="G197" s="170"/>
      <c r="H197" s="170"/>
      <c r="I197" s="170"/>
      <c r="J197" s="170"/>
      <c r="K197" s="170"/>
      <c r="L197" s="170"/>
      <c r="M197" s="219"/>
      <c r="N197" s="219"/>
      <c r="O197" s="219"/>
      <c r="P197" s="219"/>
      <c r="Q197" s="219"/>
      <c r="R197" s="219"/>
      <c r="S197" s="170"/>
    </row>
    <row r="198" ht="15.75" customHeight="1">
      <c r="C198" s="170"/>
      <c r="D198" s="170"/>
      <c r="E198" s="170"/>
      <c r="F198" s="170"/>
      <c r="G198" s="170"/>
      <c r="H198" s="170"/>
      <c r="I198" s="170"/>
      <c r="J198" s="170"/>
      <c r="K198" s="170"/>
      <c r="L198" s="170"/>
      <c r="M198" s="219"/>
      <c r="N198" s="219"/>
      <c r="O198" s="219"/>
      <c r="P198" s="219"/>
      <c r="Q198" s="219"/>
      <c r="R198" s="219"/>
      <c r="S198" s="170"/>
    </row>
    <row r="199" ht="15.75" customHeight="1">
      <c r="C199" s="170"/>
      <c r="D199" s="170"/>
      <c r="E199" s="170"/>
      <c r="F199" s="170"/>
      <c r="G199" s="170"/>
      <c r="H199" s="170"/>
      <c r="I199" s="170"/>
      <c r="J199" s="170"/>
      <c r="K199" s="170"/>
      <c r="L199" s="170"/>
      <c r="M199" s="219"/>
      <c r="N199" s="219"/>
      <c r="O199" s="219"/>
      <c r="P199" s="219"/>
      <c r="Q199" s="219"/>
      <c r="R199" s="219"/>
      <c r="S199" s="170"/>
    </row>
    <row r="200" ht="15.75" customHeight="1">
      <c r="C200" s="170"/>
      <c r="D200" s="170"/>
      <c r="E200" s="170"/>
      <c r="F200" s="170"/>
      <c r="G200" s="170"/>
      <c r="H200" s="170"/>
      <c r="I200" s="170"/>
      <c r="J200" s="170"/>
      <c r="K200" s="170"/>
      <c r="L200" s="170"/>
      <c r="M200" s="219"/>
      <c r="N200" s="219"/>
      <c r="O200" s="219"/>
      <c r="P200" s="219"/>
      <c r="Q200" s="219"/>
      <c r="R200" s="219"/>
      <c r="S200" s="170"/>
    </row>
    <row r="201" ht="15.75" customHeight="1">
      <c r="C201" s="170"/>
      <c r="D201" s="170"/>
      <c r="E201" s="170"/>
      <c r="F201" s="170"/>
      <c r="G201" s="170"/>
      <c r="H201" s="170"/>
      <c r="I201" s="170"/>
      <c r="J201" s="170"/>
      <c r="K201" s="170"/>
      <c r="L201" s="170"/>
      <c r="M201" s="219"/>
      <c r="N201" s="219"/>
      <c r="O201" s="219"/>
      <c r="P201" s="219"/>
      <c r="Q201" s="219"/>
      <c r="R201" s="219"/>
      <c r="S201" s="170"/>
    </row>
    <row r="202" ht="15.75" customHeight="1">
      <c r="C202" s="170"/>
      <c r="D202" s="170"/>
      <c r="E202" s="170"/>
      <c r="F202" s="170"/>
      <c r="G202" s="170"/>
      <c r="H202" s="170"/>
      <c r="I202" s="170"/>
      <c r="J202" s="170"/>
      <c r="K202" s="170"/>
      <c r="L202" s="170"/>
      <c r="M202" s="219"/>
      <c r="N202" s="219"/>
      <c r="O202" s="219"/>
      <c r="P202" s="219"/>
      <c r="Q202" s="219"/>
      <c r="R202" s="219"/>
      <c r="S202" s="170"/>
    </row>
    <row r="203" ht="15.75" customHeight="1">
      <c r="C203" s="170"/>
      <c r="D203" s="170"/>
      <c r="E203" s="170"/>
      <c r="F203" s="170"/>
      <c r="G203" s="170"/>
      <c r="H203" s="170"/>
      <c r="I203" s="170"/>
      <c r="J203" s="170"/>
      <c r="K203" s="170"/>
      <c r="L203" s="170"/>
      <c r="M203" s="219"/>
      <c r="N203" s="219"/>
      <c r="O203" s="219"/>
      <c r="P203" s="219"/>
      <c r="Q203" s="219"/>
      <c r="R203" s="219"/>
      <c r="S203" s="170"/>
    </row>
    <row r="204" ht="15.75" customHeight="1">
      <c r="C204" s="170"/>
      <c r="D204" s="170"/>
      <c r="E204" s="170"/>
      <c r="F204" s="170"/>
      <c r="G204" s="170"/>
      <c r="H204" s="170"/>
      <c r="I204" s="170"/>
      <c r="J204" s="170"/>
      <c r="K204" s="170"/>
      <c r="L204" s="170"/>
      <c r="M204" s="219"/>
      <c r="N204" s="219"/>
      <c r="O204" s="219"/>
      <c r="P204" s="219"/>
      <c r="Q204" s="219"/>
      <c r="R204" s="219"/>
      <c r="S204" s="170"/>
    </row>
    <row r="205" ht="15.75" customHeight="1">
      <c r="C205" s="170"/>
      <c r="D205" s="170"/>
      <c r="E205" s="170"/>
      <c r="F205" s="170"/>
      <c r="G205" s="170"/>
      <c r="H205" s="170"/>
      <c r="I205" s="170"/>
      <c r="J205" s="170"/>
      <c r="K205" s="170"/>
      <c r="L205" s="170"/>
      <c r="M205" s="219"/>
      <c r="N205" s="219"/>
      <c r="O205" s="219"/>
      <c r="P205" s="219"/>
      <c r="Q205" s="219"/>
      <c r="R205" s="219"/>
      <c r="S205" s="170"/>
    </row>
    <row r="206" ht="15.75" customHeight="1">
      <c r="C206" s="170"/>
      <c r="D206" s="170"/>
      <c r="E206" s="170"/>
      <c r="F206" s="170"/>
      <c r="G206" s="170"/>
      <c r="H206" s="170"/>
      <c r="I206" s="170"/>
      <c r="J206" s="170"/>
      <c r="K206" s="170"/>
      <c r="L206" s="170"/>
      <c r="M206" s="219"/>
      <c r="N206" s="219"/>
      <c r="O206" s="219"/>
      <c r="P206" s="219"/>
      <c r="Q206" s="219"/>
      <c r="R206" s="219"/>
      <c r="S206" s="170"/>
    </row>
    <row r="207" ht="15.75" customHeight="1">
      <c r="C207" s="170"/>
      <c r="D207" s="170"/>
      <c r="E207" s="170"/>
      <c r="F207" s="170"/>
      <c r="G207" s="170"/>
      <c r="H207" s="170"/>
      <c r="I207" s="170"/>
      <c r="J207" s="170"/>
      <c r="K207" s="170"/>
      <c r="L207" s="170"/>
      <c r="M207" s="219"/>
      <c r="N207" s="219"/>
      <c r="O207" s="219"/>
      <c r="P207" s="219"/>
      <c r="Q207" s="219"/>
      <c r="R207" s="219"/>
      <c r="S207" s="170"/>
    </row>
    <row r="208" ht="15.75" customHeight="1">
      <c r="C208" s="170"/>
      <c r="D208" s="170"/>
      <c r="E208" s="170"/>
      <c r="F208" s="170"/>
      <c r="G208" s="170"/>
      <c r="H208" s="170"/>
      <c r="I208" s="170"/>
      <c r="J208" s="170"/>
      <c r="K208" s="170"/>
      <c r="L208" s="170"/>
      <c r="M208" s="219"/>
      <c r="N208" s="219"/>
      <c r="O208" s="219"/>
      <c r="P208" s="219"/>
      <c r="Q208" s="219"/>
      <c r="R208" s="219"/>
      <c r="S208" s="170"/>
    </row>
    <row r="209" ht="15.75" customHeight="1">
      <c r="C209" s="170"/>
      <c r="D209" s="170"/>
      <c r="E209" s="170"/>
      <c r="F209" s="170"/>
      <c r="G209" s="170"/>
      <c r="H209" s="170"/>
      <c r="I209" s="170"/>
      <c r="J209" s="170"/>
      <c r="K209" s="170"/>
      <c r="L209" s="170"/>
      <c r="M209" s="219"/>
      <c r="N209" s="219"/>
      <c r="O209" s="219"/>
      <c r="P209" s="219"/>
      <c r="Q209" s="219"/>
      <c r="R209" s="219"/>
      <c r="S209" s="170"/>
    </row>
    <row r="210" ht="15.75" customHeight="1">
      <c r="C210" s="170"/>
      <c r="D210" s="170"/>
      <c r="E210" s="170"/>
      <c r="F210" s="170"/>
      <c r="G210" s="170"/>
      <c r="H210" s="170"/>
      <c r="I210" s="170"/>
      <c r="J210" s="170"/>
      <c r="K210" s="170"/>
      <c r="L210" s="170"/>
      <c r="M210" s="219"/>
      <c r="N210" s="219"/>
      <c r="O210" s="219"/>
      <c r="P210" s="219"/>
      <c r="Q210" s="219"/>
      <c r="R210" s="219"/>
      <c r="S210" s="170"/>
    </row>
    <row r="211" ht="15.75" customHeight="1">
      <c r="C211" s="170"/>
      <c r="D211" s="170"/>
      <c r="E211" s="170"/>
      <c r="F211" s="170"/>
      <c r="G211" s="170"/>
      <c r="H211" s="170"/>
      <c r="I211" s="170"/>
      <c r="J211" s="170"/>
      <c r="K211" s="170"/>
      <c r="L211" s="170"/>
      <c r="M211" s="219"/>
      <c r="N211" s="219"/>
      <c r="O211" s="219"/>
      <c r="P211" s="219"/>
      <c r="Q211" s="219"/>
      <c r="R211" s="219"/>
      <c r="S211" s="170"/>
    </row>
    <row r="212" ht="15.75" customHeight="1">
      <c r="C212" s="170"/>
      <c r="D212" s="170"/>
      <c r="E212" s="170"/>
      <c r="F212" s="170"/>
      <c r="G212" s="170"/>
      <c r="H212" s="170"/>
      <c r="I212" s="170"/>
      <c r="J212" s="170"/>
      <c r="K212" s="170"/>
      <c r="L212" s="170"/>
      <c r="M212" s="219"/>
      <c r="N212" s="219"/>
      <c r="O212" s="219"/>
      <c r="P212" s="219"/>
      <c r="Q212" s="219"/>
      <c r="R212" s="219"/>
      <c r="S212" s="170"/>
    </row>
    <row r="213" ht="15.75" customHeight="1">
      <c r="C213" s="170"/>
      <c r="D213" s="170"/>
      <c r="E213" s="170"/>
      <c r="F213" s="170"/>
      <c r="G213" s="170"/>
      <c r="H213" s="170"/>
      <c r="I213" s="170"/>
      <c r="J213" s="170"/>
      <c r="K213" s="170"/>
      <c r="L213" s="170"/>
      <c r="M213" s="219"/>
      <c r="N213" s="219"/>
      <c r="O213" s="219"/>
      <c r="P213" s="219"/>
      <c r="Q213" s="219"/>
      <c r="R213" s="219"/>
      <c r="S213" s="170"/>
    </row>
    <row r="214" ht="15.75" customHeight="1">
      <c r="C214" s="170"/>
      <c r="D214" s="170"/>
      <c r="E214" s="170"/>
      <c r="F214" s="170"/>
      <c r="G214" s="170"/>
      <c r="H214" s="170"/>
      <c r="I214" s="170"/>
      <c r="J214" s="170"/>
      <c r="K214" s="170"/>
      <c r="L214" s="170"/>
      <c r="M214" s="219"/>
      <c r="N214" s="219"/>
      <c r="O214" s="219"/>
      <c r="P214" s="219"/>
      <c r="Q214" s="219"/>
      <c r="R214" s="219"/>
      <c r="S214" s="170"/>
    </row>
    <row r="215" ht="15.75" customHeight="1">
      <c r="C215" s="170"/>
      <c r="D215" s="170"/>
      <c r="E215" s="170"/>
      <c r="F215" s="170"/>
      <c r="G215" s="170"/>
      <c r="H215" s="170"/>
      <c r="I215" s="170"/>
      <c r="J215" s="170"/>
      <c r="K215" s="170"/>
      <c r="L215" s="170"/>
      <c r="M215" s="219"/>
      <c r="N215" s="219"/>
      <c r="O215" s="219"/>
      <c r="P215" s="219"/>
      <c r="Q215" s="219"/>
      <c r="R215" s="219"/>
      <c r="S215" s="170"/>
    </row>
    <row r="216" ht="15.75" customHeight="1">
      <c r="C216" s="170"/>
      <c r="D216" s="170"/>
      <c r="E216" s="170"/>
      <c r="F216" s="170"/>
      <c r="G216" s="170"/>
      <c r="H216" s="170"/>
      <c r="I216" s="170"/>
      <c r="J216" s="170"/>
      <c r="K216" s="170"/>
      <c r="L216" s="170"/>
      <c r="M216" s="219"/>
      <c r="N216" s="219"/>
      <c r="O216" s="219"/>
      <c r="P216" s="219"/>
      <c r="Q216" s="219"/>
      <c r="R216" s="219"/>
      <c r="S216" s="170"/>
    </row>
    <row r="217" ht="15.75" customHeight="1">
      <c r="C217" s="170"/>
      <c r="D217" s="170"/>
      <c r="E217" s="170"/>
      <c r="F217" s="170"/>
      <c r="G217" s="170"/>
      <c r="H217" s="170"/>
      <c r="I217" s="170"/>
      <c r="J217" s="170"/>
      <c r="K217" s="170"/>
      <c r="L217" s="170"/>
      <c r="M217" s="219"/>
      <c r="N217" s="219"/>
      <c r="O217" s="219"/>
      <c r="P217" s="219"/>
      <c r="Q217" s="219"/>
      <c r="R217" s="219"/>
      <c r="S217" s="170"/>
    </row>
    <row r="218" ht="15.75" customHeight="1">
      <c r="C218" s="170"/>
      <c r="D218" s="170"/>
      <c r="E218" s="170"/>
      <c r="F218" s="170"/>
      <c r="G218" s="170"/>
      <c r="H218" s="170"/>
      <c r="I218" s="170"/>
      <c r="J218" s="170"/>
      <c r="K218" s="170"/>
      <c r="L218" s="170"/>
      <c r="M218" s="219"/>
      <c r="N218" s="219"/>
      <c r="O218" s="219"/>
      <c r="P218" s="219"/>
      <c r="Q218" s="219"/>
      <c r="R218" s="219"/>
      <c r="S218" s="170"/>
    </row>
    <row r="219" ht="15.75" customHeight="1">
      <c r="C219" s="170"/>
      <c r="D219" s="170"/>
      <c r="E219" s="170"/>
      <c r="F219" s="170"/>
      <c r="G219" s="170"/>
      <c r="H219" s="170"/>
      <c r="I219" s="170"/>
      <c r="J219" s="170"/>
      <c r="K219" s="170"/>
      <c r="L219" s="170"/>
      <c r="M219" s="219"/>
      <c r="N219" s="219"/>
      <c r="O219" s="219"/>
      <c r="P219" s="219"/>
      <c r="Q219" s="219"/>
      <c r="R219" s="219"/>
      <c r="S219" s="170"/>
    </row>
    <row r="220" ht="15.75" customHeight="1">
      <c r="C220" s="170"/>
      <c r="D220" s="170"/>
      <c r="E220" s="170"/>
      <c r="F220" s="170"/>
      <c r="G220" s="170"/>
      <c r="H220" s="170"/>
      <c r="I220" s="170"/>
      <c r="J220" s="170"/>
      <c r="K220" s="170"/>
      <c r="L220" s="170"/>
      <c r="M220" s="219"/>
      <c r="N220" s="219"/>
      <c r="O220" s="219"/>
      <c r="P220" s="219"/>
      <c r="Q220" s="219"/>
      <c r="R220" s="219"/>
      <c r="S220" s="170"/>
    </row>
    <row r="221" ht="15.75" customHeight="1">
      <c r="C221" s="170"/>
      <c r="D221" s="170"/>
      <c r="E221" s="170"/>
      <c r="F221" s="170"/>
      <c r="G221" s="170"/>
      <c r="H221" s="170"/>
      <c r="I221" s="170"/>
      <c r="J221" s="170"/>
      <c r="K221" s="170"/>
      <c r="L221" s="170"/>
      <c r="M221" s="219"/>
      <c r="N221" s="219"/>
      <c r="O221" s="219"/>
      <c r="P221" s="219"/>
      <c r="Q221" s="219"/>
      <c r="R221" s="219"/>
      <c r="S221" s="170"/>
    </row>
    <row r="222" ht="15.75" customHeight="1">
      <c r="C222" s="170"/>
      <c r="D222" s="170"/>
      <c r="E222" s="170"/>
      <c r="F222" s="170"/>
      <c r="G222" s="170"/>
      <c r="H222" s="170"/>
      <c r="I222" s="170"/>
      <c r="J222" s="170"/>
      <c r="K222" s="170"/>
      <c r="L222" s="170"/>
      <c r="M222" s="219"/>
      <c r="N222" s="219"/>
      <c r="O222" s="219"/>
      <c r="P222" s="219"/>
      <c r="Q222" s="219"/>
      <c r="R222" s="219"/>
      <c r="S222" s="170"/>
    </row>
    <row r="223" ht="15.75" customHeight="1">
      <c r="C223" s="170"/>
      <c r="D223" s="170"/>
      <c r="E223" s="170"/>
      <c r="F223" s="170"/>
      <c r="G223" s="170"/>
      <c r="H223" s="170"/>
      <c r="I223" s="170"/>
      <c r="J223" s="170"/>
      <c r="K223" s="170"/>
      <c r="L223" s="170"/>
      <c r="M223" s="219"/>
      <c r="N223" s="219"/>
      <c r="O223" s="219"/>
      <c r="P223" s="219"/>
      <c r="Q223" s="219"/>
      <c r="R223" s="219"/>
      <c r="S223" s="170"/>
    </row>
    <row r="224" ht="15.75" customHeight="1">
      <c r="C224" s="170"/>
      <c r="D224" s="170"/>
      <c r="E224" s="170"/>
      <c r="F224" s="170"/>
      <c r="G224" s="170"/>
      <c r="H224" s="170"/>
      <c r="I224" s="170"/>
      <c r="J224" s="170"/>
      <c r="K224" s="170"/>
      <c r="L224" s="170"/>
      <c r="M224" s="219"/>
      <c r="N224" s="219"/>
      <c r="O224" s="219"/>
      <c r="P224" s="219"/>
      <c r="Q224" s="219"/>
      <c r="R224" s="219"/>
      <c r="S224" s="170"/>
    </row>
    <row r="225" ht="15.75" customHeight="1">
      <c r="C225" s="170"/>
      <c r="D225" s="170"/>
      <c r="E225" s="170"/>
      <c r="F225" s="170"/>
      <c r="G225" s="170"/>
      <c r="H225" s="170"/>
      <c r="I225" s="170"/>
      <c r="J225" s="170"/>
      <c r="K225" s="170"/>
      <c r="L225" s="170"/>
      <c r="M225" s="219"/>
      <c r="N225" s="219"/>
      <c r="O225" s="219"/>
      <c r="P225" s="219"/>
      <c r="Q225" s="219"/>
      <c r="R225" s="219"/>
      <c r="S225" s="170"/>
    </row>
    <row r="226" ht="15.75" customHeight="1">
      <c r="C226" s="170"/>
      <c r="D226" s="170"/>
      <c r="E226" s="170"/>
      <c r="F226" s="170"/>
      <c r="G226" s="170"/>
      <c r="H226" s="170"/>
      <c r="I226" s="170"/>
      <c r="J226" s="170"/>
      <c r="K226" s="170"/>
      <c r="L226" s="170"/>
      <c r="M226" s="219"/>
      <c r="N226" s="219"/>
      <c r="O226" s="219"/>
      <c r="P226" s="219"/>
      <c r="Q226" s="219"/>
      <c r="R226" s="219"/>
      <c r="S226" s="170"/>
    </row>
    <row r="227" ht="15.75" customHeight="1">
      <c r="C227" s="170"/>
      <c r="D227" s="170"/>
      <c r="E227" s="170"/>
      <c r="F227" s="170"/>
      <c r="G227" s="170"/>
      <c r="H227" s="170"/>
      <c r="I227" s="170"/>
      <c r="J227" s="170"/>
      <c r="K227" s="170"/>
      <c r="L227" s="170"/>
      <c r="M227" s="219"/>
      <c r="N227" s="219"/>
      <c r="O227" s="219"/>
      <c r="P227" s="219"/>
      <c r="Q227" s="219"/>
      <c r="R227" s="219"/>
      <c r="S227" s="170"/>
    </row>
    <row r="228" ht="15.75" customHeight="1">
      <c r="C228" s="170"/>
      <c r="D228" s="170"/>
      <c r="E228" s="170"/>
      <c r="F228" s="170"/>
      <c r="G228" s="170"/>
      <c r="H228" s="170"/>
      <c r="I228" s="170"/>
      <c r="J228" s="170"/>
      <c r="K228" s="170"/>
      <c r="L228" s="170"/>
      <c r="M228" s="219"/>
      <c r="N228" s="219"/>
      <c r="O228" s="219"/>
      <c r="P228" s="219"/>
      <c r="Q228" s="219"/>
      <c r="R228" s="219"/>
      <c r="S228" s="170"/>
    </row>
    <row r="229" ht="15.75" customHeight="1">
      <c r="C229" s="170"/>
      <c r="D229" s="170"/>
      <c r="E229" s="170"/>
      <c r="F229" s="170"/>
      <c r="G229" s="170"/>
      <c r="H229" s="170"/>
      <c r="I229" s="170"/>
      <c r="J229" s="170"/>
      <c r="K229" s="170"/>
      <c r="L229" s="170"/>
      <c r="M229" s="219"/>
      <c r="N229" s="219"/>
      <c r="O229" s="219"/>
      <c r="P229" s="219"/>
      <c r="Q229" s="219"/>
      <c r="R229" s="219"/>
      <c r="S229" s="170"/>
    </row>
    <row r="230" ht="15.75" customHeight="1">
      <c r="C230" s="170"/>
      <c r="D230" s="170"/>
      <c r="E230" s="170"/>
      <c r="F230" s="170"/>
      <c r="G230" s="170"/>
      <c r="H230" s="170"/>
      <c r="I230" s="170"/>
      <c r="J230" s="170"/>
      <c r="K230" s="170"/>
      <c r="L230" s="170"/>
      <c r="M230" s="219"/>
      <c r="N230" s="219"/>
      <c r="O230" s="219"/>
      <c r="P230" s="219"/>
      <c r="Q230" s="219"/>
      <c r="R230" s="219"/>
      <c r="S230" s="170"/>
    </row>
    <row r="231" ht="15.75" customHeight="1">
      <c r="C231" s="170"/>
      <c r="D231" s="170"/>
      <c r="E231" s="170"/>
      <c r="F231" s="170"/>
      <c r="G231" s="170"/>
      <c r="H231" s="170"/>
      <c r="I231" s="170"/>
      <c r="J231" s="170"/>
      <c r="K231" s="170"/>
      <c r="L231" s="170"/>
      <c r="M231" s="219"/>
      <c r="N231" s="219"/>
      <c r="O231" s="219"/>
      <c r="P231" s="219"/>
      <c r="Q231" s="219"/>
      <c r="R231" s="219"/>
      <c r="S231" s="170"/>
    </row>
    <row r="232" ht="15.75" customHeight="1">
      <c r="C232" s="170"/>
      <c r="D232" s="170"/>
      <c r="E232" s="170"/>
      <c r="F232" s="170"/>
      <c r="G232" s="170"/>
      <c r="H232" s="170"/>
      <c r="I232" s="170"/>
      <c r="J232" s="170"/>
      <c r="K232" s="170"/>
      <c r="L232" s="170"/>
      <c r="M232" s="219"/>
      <c r="N232" s="219"/>
      <c r="O232" s="219"/>
      <c r="P232" s="219"/>
      <c r="Q232" s="219"/>
      <c r="R232" s="219"/>
      <c r="S232" s="170"/>
    </row>
    <row r="233" ht="15.75" customHeight="1">
      <c r="C233" s="170"/>
      <c r="D233" s="170"/>
      <c r="E233" s="170"/>
      <c r="F233" s="170"/>
      <c r="G233" s="170"/>
      <c r="H233" s="170"/>
      <c r="I233" s="170"/>
      <c r="J233" s="170"/>
      <c r="K233" s="170"/>
      <c r="L233" s="170"/>
      <c r="M233" s="219"/>
      <c r="N233" s="219"/>
      <c r="O233" s="219"/>
      <c r="P233" s="219"/>
      <c r="Q233" s="219"/>
      <c r="R233" s="219"/>
      <c r="S233" s="170"/>
    </row>
    <row r="234" ht="15.75" customHeight="1">
      <c r="C234" s="170"/>
      <c r="D234" s="170"/>
      <c r="E234" s="170"/>
      <c r="F234" s="170"/>
      <c r="G234" s="170"/>
      <c r="H234" s="170"/>
      <c r="I234" s="170"/>
      <c r="J234" s="170"/>
      <c r="K234" s="170"/>
      <c r="L234" s="170"/>
      <c r="M234" s="219"/>
      <c r="N234" s="219"/>
      <c r="O234" s="219"/>
      <c r="P234" s="219"/>
      <c r="Q234" s="219"/>
      <c r="R234" s="219"/>
      <c r="S234" s="170"/>
    </row>
    <row r="235" ht="15.75" customHeight="1">
      <c r="C235" s="170"/>
      <c r="D235" s="170"/>
      <c r="E235" s="170"/>
      <c r="F235" s="170"/>
      <c r="G235" s="170"/>
      <c r="H235" s="170"/>
      <c r="I235" s="170"/>
      <c r="J235" s="170"/>
      <c r="K235" s="170"/>
      <c r="L235" s="170"/>
      <c r="M235" s="219"/>
      <c r="N235" s="219"/>
      <c r="O235" s="219"/>
      <c r="P235" s="219"/>
      <c r="Q235" s="219"/>
      <c r="R235" s="219"/>
      <c r="S235" s="170"/>
    </row>
    <row r="236" ht="15.75" customHeight="1">
      <c r="C236" s="170"/>
      <c r="D236" s="170"/>
      <c r="E236" s="170"/>
      <c r="F236" s="170"/>
      <c r="G236" s="170"/>
      <c r="H236" s="170"/>
      <c r="I236" s="170"/>
      <c r="J236" s="170"/>
      <c r="K236" s="170"/>
      <c r="L236" s="170"/>
      <c r="M236" s="219"/>
      <c r="N236" s="219"/>
      <c r="O236" s="219"/>
      <c r="P236" s="219"/>
      <c r="Q236" s="219"/>
      <c r="R236" s="219"/>
      <c r="S236" s="170"/>
    </row>
    <row r="237" ht="15.75" customHeight="1">
      <c r="C237" s="170"/>
      <c r="D237" s="170"/>
      <c r="E237" s="170"/>
      <c r="F237" s="170"/>
      <c r="G237" s="170"/>
      <c r="H237" s="170"/>
      <c r="I237" s="170"/>
      <c r="J237" s="170"/>
      <c r="K237" s="170"/>
      <c r="L237" s="170"/>
      <c r="M237" s="219"/>
      <c r="N237" s="219"/>
      <c r="O237" s="219"/>
      <c r="P237" s="219"/>
      <c r="Q237" s="219"/>
      <c r="R237" s="219"/>
      <c r="S237" s="170"/>
    </row>
    <row r="238" ht="15.75" customHeight="1">
      <c r="C238" s="170"/>
      <c r="D238" s="170"/>
      <c r="E238" s="170"/>
      <c r="F238" s="170"/>
      <c r="G238" s="170"/>
      <c r="H238" s="170"/>
      <c r="I238" s="170"/>
      <c r="J238" s="170"/>
      <c r="K238" s="170"/>
      <c r="L238" s="170"/>
      <c r="M238" s="219"/>
      <c r="N238" s="219"/>
      <c r="O238" s="219"/>
      <c r="P238" s="219"/>
      <c r="Q238" s="219"/>
      <c r="R238" s="219"/>
      <c r="S238" s="170"/>
    </row>
    <row r="239" ht="15.75" customHeight="1">
      <c r="C239" s="170"/>
      <c r="D239" s="170"/>
      <c r="E239" s="170"/>
      <c r="F239" s="170"/>
      <c r="G239" s="170"/>
      <c r="H239" s="170"/>
      <c r="I239" s="170"/>
      <c r="J239" s="170"/>
      <c r="K239" s="170"/>
      <c r="L239" s="170"/>
      <c r="M239" s="219"/>
      <c r="N239" s="219"/>
      <c r="O239" s="219"/>
      <c r="P239" s="219"/>
      <c r="Q239" s="219"/>
      <c r="R239" s="219"/>
      <c r="S239" s="170"/>
    </row>
    <row r="240" ht="15.75" customHeight="1">
      <c r="C240" s="170"/>
      <c r="D240" s="170"/>
      <c r="E240" s="170"/>
      <c r="F240" s="170"/>
      <c r="G240" s="170"/>
      <c r="H240" s="170"/>
      <c r="I240" s="170"/>
      <c r="J240" s="170"/>
      <c r="K240" s="170"/>
      <c r="L240" s="170"/>
      <c r="M240" s="219"/>
      <c r="N240" s="219"/>
      <c r="O240" s="219"/>
      <c r="P240" s="219"/>
      <c r="Q240" s="219"/>
      <c r="R240" s="219"/>
      <c r="S240" s="170"/>
    </row>
    <row r="241" ht="15.75" customHeight="1">
      <c r="C241" s="170"/>
      <c r="D241" s="170"/>
      <c r="E241" s="170"/>
      <c r="F241" s="170"/>
      <c r="G241" s="170"/>
      <c r="H241" s="170"/>
      <c r="I241" s="170"/>
      <c r="J241" s="170"/>
      <c r="K241" s="170"/>
      <c r="L241" s="170"/>
      <c r="M241" s="219"/>
      <c r="N241" s="219"/>
      <c r="O241" s="219"/>
      <c r="P241" s="219"/>
      <c r="Q241" s="219"/>
      <c r="R241" s="219"/>
      <c r="S241" s="170"/>
    </row>
    <row r="242" ht="15.75" customHeight="1">
      <c r="C242" s="170"/>
      <c r="D242" s="170"/>
      <c r="E242" s="170"/>
      <c r="F242" s="170"/>
      <c r="G242" s="170"/>
      <c r="H242" s="170"/>
      <c r="I242" s="170"/>
      <c r="J242" s="170"/>
      <c r="K242" s="170"/>
      <c r="L242" s="170"/>
      <c r="M242" s="219"/>
      <c r="N242" s="219"/>
      <c r="O242" s="219"/>
      <c r="P242" s="219"/>
      <c r="Q242" s="219"/>
      <c r="R242" s="219"/>
      <c r="S242" s="170"/>
    </row>
    <row r="243" ht="15.75" customHeight="1">
      <c r="C243" s="170"/>
      <c r="D243" s="170"/>
      <c r="E243" s="170"/>
      <c r="F243" s="170"/>
      <c r="G243" s="170"/>
      <c r="H243" s="170"/>
      <c r="I243" s="170"/>
      <c r="J243" s="170"/>
      <c r="K243" s="170"/>
      <c r="L243" s="170"/>
      <c r="M243" s="219"/>
      <c r="N243" s="219"/>
      <c r="O243" s="219"/>
      <c r="P243" s="219"/>
      <c r="Q243" s="219"/>
      <c r="R243" s="219"/>
      <c r="S243" s="170"/>
    </row>
    <row r="244" ht="15.75" customHeight="1">
      <c r="C244" s="170"/>
      <c r="D244" s="170"/>
      <c r="E244" s="170"/>
      <c r="F244" s="170"/>
      <c r="G244" s="170"/>
      <c r="H244" s="170"/>
      <c r="I244" s="170"/>
      <c r="J244" s="170"/>
      <c r="K244" s="170"/>
      <c r="L244" s="170"/>
      <c r="M244" s="219"/>
      <c r="N244" s="219"/>
      <c r="O244" s="219"/>
      <c r="P244" s="219"/>
      <c r="Q244" s="219"/>
      <c r="R244" s="219"/>
      <c r="S244" s="170"/>
    </row>
    <row r="245" ht="15.75" customHeight="1">
      <c r="C245" s="170"/>
      <c r="D245" s="170"/>
      <c r="E245" s="170"/>
      <c r="F245" s="170"/>
      <c r="G245" s="170"/>
      <c r="H245" s="170"/>
      <c r="I245" s="170"/>
      <c r="J245" s="170"/>
      <c r="K245" s="170"/>
      <c r="L245" s="170"/>
      <c r="M245" s="219"/>
      <c r="N245" s="219"/>
      <c r="O245" s="219"/>
      <c r="P245" s="219"/>
      <c r="Q245" s="219"/>
      <c r="R245" s="219"/>
      <c r="S245" s="170"/>
    </row>
    <row r="246" ht="15.75" customHeight="1">
      <c r="C246" s="170"/>
      <c r="D246" s="170"/>
      <c r="E246" s="170"/>
      <c r="F246" s="170"/>
      <c r="G246" s="170"/>
      <c r="H246" s="170"/>
      <c r="I246" s="170"/>
      <c r="J246" s="170"/>
      <c r="K246" s="170"/>
      <c r="L246" s="170"/>
      <c r="M246" s="219"/>
      <c r="N246" s="219"/>
      <c r="O246" s="219"/>
      <c r="P246" s="219"/>
      <c r="Q246" s="219"/>
      <c r="R246" s="219"/>
      <c r="S246" s="170"/>
    </row>
    <row r="247" ht="15.75" customHeight="1">
      <c r="C247" s="170"/>
      <c r="D247" s="170"/>
      <c r="E247" s="170"/>
      <c r="F247" s="170"/>
      <c r="G247" s="170"/>
      <c r="H247" s="170"/>
      <c r="I247" s="170"/>
      <c r="J247" s="170"/>
      <c r="K247" s="170"/>
      <c r="L247" s="170"/>
      <c r="M247" s="219"/>
      <c r="N247" s="219"/>
      <c r="O247" s="219"/>
      <c r="P247" s="219"/>
      <c r="Q247" s="219"/>
      <c r="R247" s="219"/>
      <c r="S247" s="170"/>
    </row>
    <row r="248" ht="15.75" customHeight="1">
      <c r="C248" s="170"/>
      <c r="D248" s="170"/>
      <c r="E248" s="170"/>
      <c r="F248" s="170"/>
      <c r="G248" s="170"/>
      <c r="H248" s="170"/>
      <c r="I248" s="170"/>
      <c r="J248" s="170"/>
      <c r="K248" s="170"/>
      <c r="L248" s="170"/>
      <c r="M248" s="219"/>
      <c r="N248" s="219"/>
      <c r="O248" s="219"/>
      <c r="P248" s="219"/>
      <c r="Q248" s="219"/>
      <c r="R248" s="219"/>
      <c r="S248" s="170"/>
    </row>
    <row r="249" ht="15.75" customHeight="1">
      <c r="C249" s="170"/>
      <c r="D249" s="170"/>
      <c r="E249" s="170"/>
      <c r="F249" s="170"/>
      <c r="G249" s="170"/>
      <c r="H249" s="170"/>
      <c r="I249" s="170"/>
      <c r="J249" s="170"/>
      <c r="K249" s="170"/>
      <c r="L249" s="170"/>
      <c r="M249" s="219"/>
      <c r="N249" s="219"/>
      <c r="O249" s="219"/>
      <c r="P249" s="219"/>
      <c r="Q249" s="219"/>
      <c r="R249" s="219"/>
      <c r="S249" s="170"/>
    </row>
    <row r="250" ht="15.75" customHeight="1">
      <c r="C250" s="170"/>
      <c r="D250" s="170"/>
      <c r="E250" s="170"/>
      <c r="F250" s="170"/>
      <c r="G250" s="170"/>
      <c r="H250" s="170"/>
      <c r="I250" s="170"/>
      <c r="J250" s="170"/>
      <c r="K250" s="170"/>
      <c r="L250" s="170"/>
      <c r="M250" s="219"/>
      <c r="N250" s="219"/>
      <c r="O250" s="219"/>
      <c r="P250" s="219"/>
      <c r="Q250" s="219"/>
      <c r="R250" s="219"/>
      <c r="S250" s="170"/>
    </row>
    <row r="251" ht="15.75" customHeight="1">
      <c r="C251" s="170"/>
      <c r="D251" s="170"/>
      <c r="E251" s="170"/>
      <c r="F251" s="170"/>
      <c r="G251" s="170"/>
      <c r="H251" s="170"/>
      <c r="I251" s="170"/>
      <c r="J251" s="170"/>
      <c r="K251" s="170"/>
      <c r="L251" s="170"/>
      <c r="M251" s="219"/>
      <c r="N251" s="219"/>
      <c r="O251" s="219"/>
      <c r="P251" s="219"/>
      <c r="Q251" s="219"/>
      <c r="R251" s="219"/>
      <c r="S251" s="170"/>
    </row>
    <row r="252" ht="15.75" customHeight="1">
      <c r="C252" s="170"/>
      <c r="D252" s="170"/>
      <c r="E252" s="170"/>
      <c r="F252" s="170"/>
      <c r="G252" s="170"/>
      <c r="H252" s="170"/>
      <c r="I252" s="170"/>
      <c r="J252" s="170"/>
      <c r="K252" s="170"/>
      <c r="L252" s="170"/>
      <c r="M252" s="219"/>
      <c r="N252" s="219"/>
      <c r="O252" s="219"/>
      <c r="P252" s="219"/>
      <c r="Q252" s="219"/>
      <c r="R252" s="219"/>
      <c r="S252" s="170"/>
    </row>
    <row r="253" ht="15.75" customHeight="1">
      <c r="C253" s="170"/>
      <c r="D253" s="170"/>
      <c r="E253" s="170"/>
      <c r="F253" s="170"/>
      <c r="G253" s="170"/>
      <c r="H253" s="170"/>
      <c r="I253" s="170"/>
      <c r="J253" s="170"/>
      <c r="K253" s="170"/>
      <c r="L253" s="170"/>
      <c r="M253" s="219"/>
      <c r="N253" s="219"/>
      <c r="O253" s="219"/>
      <c r="P253" s="219"/>
      <c r="Q253" s="219"/>
      <c r="R253" s="219"/>
      <c r="S253" s="170"/>
    </row>
    <row r="254" ht="15.75" customHeight="1">
      <c r="C254" s="170"/>
      <c r="D254" s="170"/>
      <c r="E254" s="170"/>
      <c r="F254" s="170"/>
      <c r="G254" s="170"/>
      <c r="H254" s="170"/>
      <c r="I254" s="170"/>
      <c r="J254" s="170"/>
      <c r="K254" s="170"/>
      <c r="L254" s="170"/>
      <c r="M254" s="219"/>
      <c r="N254" s="219"/>
      <c r="O254" s="219"/>
      <c r="P254" s="219"/>
      <c r="Q254" s="219"/>
      <c r="R254" s="219"/>
      <c r="S254" s="170"/>
    </row>
    <row r="255" ht="15.75" customHeight="1">
      <c r="C255" s="170"/>
      <c r="D255" s="170"/>
      <c r="E255" s="170"/>
      <c r="F255" s="170"/>
      <c r="G255" s="170"/>
      <c r="H255" s="170"/>
      <c r="I255" s="170"/>
      <c r="J255" s="170"/>
      <c r="K255" s="170"/>
      <c r="L255" s="170"/>
      <c r="M255" s="219"/>
      <c r="N255" s="219"/>
      <c r="O255" s="219"/>
      <c r="P255" s="219"/>
      <c r="Q255" s="219"/>
      <c r="R255" s="219"/>
      <c r="S255" s="170"/>
    </row>
    <row r="256" ht="15.75" customHeight="1">
      <c r="C256" s="170"/>
      <c r="D256" s="170"/>
      <c r="E256" s="170"/>
      <c r="F256" s="170"/>
      <c r="G256" s="170"/>
      <c r="H256" s="170"/>
      <c r="I256" s="170"/>
      <c r="J256" s="170"/>
      <c r="K256" s="170"/>
      <c r="L256" s="170"/>
      <c r="M256" s="219"/>
      <c r="N256" s="219"/>
      <c r="O256" s="219"/>
      <c r="P256" s="219"/>
      <c r="Q256" s="219"/>
      <c r="R256" s="219"/>
      <c r="S256" s="170"/>
    </row>
    <row r="257" ht="15.75" customHeight="1">
      <c r="C257" s="170"/>
      <c r="D257" s="170"/>
      <c r="E257" s="170"/>
      <c r="F257" s="170"/>
      <c r="G257" s="170"/>
      <c r="H257" s="170"/>
      <c r="I257" s="170"/>
      <c r="J257" s="170"/>
      <c r="K257" s="170"/>
      <c r="L257" s="170"/>
      <c r="M257" s="219"/>
      <c r="N257" s="219"/>
      <c r="O257" s="219"/>
      <c r="P257" s="219"/>
      <c r="Q257" s="219"/>
      <c r="R257" s="219"/>
      <c r="S257" s="170"/>
    </row>
    <row r="258" ht="15.75" customHeight="1">
      <c r="C258" s="170"/>
      <c r="D258" s="170"/>
      <c r="E258" s="170"/>
      <c r="F258" s="170"/>
      <c r="G258" s="170"/>
      <c r="H258" s="170"/>
      <c r="I258" s="170"/>
      <c r="J258" s="170"/>
      <c r="K258" s="170"/>
      <c r="L258" s="170"/>
      <c r="M258" s="219"/>
      <c r="N258" s="219"/>
      <c r="O258" s="219"/>
      <c r="P258" s="219"/>
      <c r="Q258" s="219"/>
      <c r="R258" s="219"/>
      <c r="S258" s="170"/>
    </row>
    <row r="259" ht="15.75" customHeight="1">
      <c r="C259" s="170"/>
      <c r="D259" s="170"/>
      <c r="E259" s="170"/>
      <c r="F259" s="170"/>
      <c r="G259" s="170"/>
      <c r="H259" s="170"/>
      <c r="I259" s="170"/>
      <c r="J259" s="170"/>
      <c r="K259" s="170"/>
      <c r="L259" s="170"/>
      <c r="M259" s="219"/>
      <c r="N259" s="219"/>
      <c r="O259" s="219"/>
      <c r="P259" s="219"/>
      <c r="Q259" s="219"/>
      <c r="R259" s="219"/>
      <c r="S259" s="170"/>
    </row>
    <row r="260" ht="15.75" customHeight="1">
      <c r="C260" s="170"/>
      <c r="D260" s="170"/>
      <c r="E260" s="170"/>
      <c r="F260" s="170"/>
      <c r="G260" s="170"/>
      <c r="H260" s="170"/>
      <c r="I260" s="170"/>
      <c r="J260" s="170"/>
      <c r="K260" s="170"/>
      <c r="L260" s="170"/>
      <c r="M260" s="219"/>
      <c r="N260" s="219"/>
      <c r="O260" s="219"/>
      <c r="P260" s="219"/>
      <c r="Q260" s="219"/>
      <c r="R260" s="219"/>
      <c r="S260" s="170"/>
    </row>
    <row r="261" ht="15.75" customHeight="1">
      <c r="C261" s="170"/>
      <c r="D261" s="170"/>
      <c r="E261" s="170"/>
      <c r="F261" s="170"/>
      <c r="G261" s="170"/>
      <c r="H261" s="170"/>
      <c r="I261" s="170"/>
      <c r="J261" s="170"/>
      <c r="K261" s="170"/>
      <c r="L261" s="170"/>
      <c r="M261" s="219"/>
      <c r="N261" s="219"/>
      <c r="O261" s="219"/>
      <c r="P261" s="219"/>
      <c r="Q261" s="219"/>
      <c r="R261" s="219"/>
      <c r="S261" s="170"/>
    </row>
    <row r="262" ht="15.75" customHeight="1">
      <c r="C262" s="170"/>
      <c r="D262" s="170"/>
      <c r="E262" s="170"/>
      <c r="F262" s="170"/>
      <c r="G262" s="170"/>
      <c r="H262" s="170"/>
      <c r="I262" s="170"/>
      <c r="J262" s="170"/>
      <c r="K262" s="170"/>
      <c r="L262" s="170"/>
      <c r="M262" s="219"/>
      <c r="N262" s="219"/>
      <c r="O262" s="219"/>
      <c r="P262" s="219"/>
      <c r="Q262" s="219"/>
      <c r="R262" s="219"/>
      <c r="S262" s="170"/>
    </row>
    <row r="263" ht="15.75" customHeight="1">
      <c r="C263" s="170"/>
      <c r="D263" s="170"/>
      <c r="E263" s="170"/>
      <c r="F263" s="170"/>
      <c r="G263" s="170"/>
      <c r="H263" s="170"/>
      <c r="I263" s="170"/>
      <c r="J263" s="170"/>
      <c r="K263" s="170"/>
      <c r="L263" s="170"/>
      <c r="M263" s="219"/>
      <c r="N263" s="219"/>
      <c r="O263" s="219"/>
      <c r="P263" s="219"/>
      <c r="Q263" s="219"/>
      <c r="R263" s="219"/>
      <c r="S263" s="170"/>
    </row>
    <row r="264" ht="15.75" customHeight="1">
      <c r="C264" s="170"/>
      <c r="D264" s="170"/>
      <c r="E264" s="170"/>
      <c r="F264" s="170"/>
      <c r="G264" s="170"/>
      <c r="H264" s="170"/>
      <c r="I264" s="170"/>
      <c r="J264" s="170"/>
      <c r="K264" s="170"/>
      <c r="L264" s="170"/>
      <c r="M264" s="219"/>
      <c r="N264" s="219"/>
      <c r="O264" s="219"/>
      <c r="P264" s="219"/>
      <c r="Q264" s="219"/>
      <c r="R264" s="219"/>
      <c r="S264" s="170"/>
    </row>
    <row r="265" ht="15.75" customHeight="1">
      <c r="C265" s="170"/>
      <c r="D265" s="170"/>
      <c r="E265" s="170"/>
      <c r="F265" s="170"/>
      <c r="G265" s="170"/>
      <c r="H265" s="170"/>
      <c r="I265" s="170"/>
      <c r="J265" s="170"/>
      <c r="K265" s="170"/>
      <c r="L265" s="170"/>
      <c r="M265" s="219"/>
      <c r="N265" s="219"/>
      <c r="O265" s="219"/>
      <c r="P265" s="219"/>
      <c r="Q265" s="219"/>
      <c r="R265" s="219"/>
      <c r="S265" s="170"/>
    </row>
    <row r="266" ht="15.75" customHeight="1">
      <c r="C266" s="170"/>
      <c r="D266" s="170"/>
      <c r="E266" s="170"/>
      <c r="F266" s="170"/>
      <c r="G266" s="170"/>
      <c r="H266" s="170"/>
      <c r="I266" s="170"/>
      <c r="J266" s="170"/>
      <c r="K266" s="170"/>
      <c r="L266" s="170"/>
      <c r="M266" s="219"/>
      <c r="N266" s="219"/>
      <c r="O266" s="219"/>
      <c r="P266" s="219"/>
      <c r="Q266" s="219"/>
      <c r="R266" s="219"/>
      <c r="S266" s="170"/>
    </row>
    <row r="267" ht="15.75" customHeight="1">
      <c r="C267" s="170"/>
      <c r="D267" s="170"/>
      <c r="E267" s="170"/>
      <c r="F267" s="170"/>
      <c r="G267" s="170"/>
      <c r="H267" s="170"/>
      <c r="I267" s="170"/>
      <c r="J267" s="170"/>
      <c r="K267" s="170"/>
      <c r="L267" s="170"/>
      <c r="M267" s="219"/>
      <c r="N267" s="219"/>
      <c r="O267" s="219"/>
      <c r="P267" s="219"/>
      <c r="Q267" s="219"/>
      <c r="R267" s="219"/>
      <c r="S267" s="170"/>
    </row>
    <row r="268" ht="15.75" customHeight="1">
      <c r="C268" s="170"/>
      <c r="D268" s="170"/>
      <c r="E268" s="170"/>
      <c r="F268" s="170"/>
      <c r="G268" s="170"/>
      <c r="H268" s="170"/>
      <c r="I268" s="170"/>
      <c r="J268" s="170"/>
      <c r="K268" s="170"/>
      <c r="L268" s="170"/>
      <c r="M268" s="219"/>
      <c r="N268" s="219"/>
      <c r="O268" s="219"/>
      <c r="P268" s="219"/>
      <c r="Q268" s="219"/>
      <c r="R268" s="219"/>
      <c r="S268" s="170"/>
    </row>
    <row r="269" ht="15.75" customHeight="1">
      <c r="C269" s="170"/>
      <c r="D269" s="170"/>
      <c r="E269" s="170"/>
      <c r="F269" s="170"/>
      <c r="G269" s="170"/>
      <c r="H269" s="170"/>
      <c r="I269" s="170"/>
      <c r="J269" s="170"/>
      <c r="K269" s="170"/>
      <c r="L269" s="170"/>
      <c r="M269" s="219"/>
      <c r="N269" s="219"/>
      <c r="O269" s="219"/>
      <c r="P269" s="219"/>
      <c r="Q269" s="219"/>
      <c r="R269" s="219"/>
      <c r="S269" s="170"/>
    </row>
    <row r="270" ht="15.75" customHeight="1">
      <c r="C270" s="170"/>
      <c r="D270" s="170"/>
      <c r="E270" s="170"/>
      <c r="F270" s="170"/>
      <c r="G270" s="170"/>
      <c r="H270" s="170"/>
      <c r="I270" s="170"/>
      <c r="J270" s="170"/>
      <c r="K270" s="170"/>
      <c r="L270" s="170"/>
      <c r="M270" s="219"/>
      <c r="N270" s="219"/>
      <c r="O270" s="219"/>
      <c r="P270" s="219"/>
      <c r="Q270" s="219"/>
      <c r="R270" s="219"/>
      <c r="S270" s="170"/>
    </row>
    <row r="271" ht="15.75" customHeight="1">
      <c r="C271" s="170"/>
      <c r="D271" s="170"/>
      <c r="E271" s="170"/>
      <c r="F271" s="170"/>
      <c r="G271" s="170"/>
      <c r="H271" s="170"/>
      <c r="I271" s="170"/>
      <c r="J271" s="170"/>
      <c r="K271" s="170"/>
      <c r="L271" s="170"/>
      <c r="M271" s="219"/>
      <c r="N271" s="219"/>
      <c r="O271" s="219"/>
      <c r="P271" s="219"/>
      <c r="Q271" s="219"/>
      <c r="R271" s="219"/>
      <c r="S271" s="170"/>
    </row>
    <row r="272" ht="15.75" customHeight="1">
      <c r="C272" s="170"/>
      <c r="D272" s="170"/>
      <c r="E272" s="170"/>
      <c r="F272" s="170"/>
      <c r="G272" s="170"/>
      <c r="H272" s="170"/>
      <c r="I272" s="170"/>
      <c r="J272" s="170"/>
      <c r="K272" s="170"/>
      <c r="L272" s="170"/>
      <c r="M272" s="219"/>
      <c r="N272" s="219"/>
      <c r="O272" s="219"/>
      <c r="P272" s="219"/>
      <c r="Q272" s="219"/>
      <c r="R272" s="219"/>
      <c r="S272" s="170"/>
    </row>
    <row r="273" ht="15.75" customHeight="1">
      <c r="C273" s="170"/>
      <c r="D273" s="170"/>
      <c r="E273" s="170"/>
      <c r="F273" s="170"/>
      <c r="G273" s="170"/>
      <c r="H273" s="170"/>
      <c r="I273" s="170"/>
      <c r="J273" s="170"/>
      <c r="K273" s="170"/>
      <c r="L273" s="170"/>
      <c r="M273" s="219"/>
      <c r="N273" s="219"/>
      <c r="O273" s="219"/>
      <c r="P273" s="219"/>
      <c r="Q273" s="219"/>
      <c r="R273" s="219"/>
      <c r="S273" s="170"/>
    </row>
    <row r="274" ht="15.75" customHeight="1">
      <c r="C274" s="170"/>
      <c r="D274" s="170"/>
      <c r="E274" s="170"/>
      <c r="F274" s="170"/>
      <c r="G274" s="170"/>
      <c r="H274" s="170"/>
      <c r="I274" s="170"/>
      <c r="J274" s="170"/>
      <c r="K274" s="170"/>
      <c r="L274" s="170"/>
      <c r="M274" s="219"/>
      <c r="N274" s="219"/>
      <c r="O274" s="219"/>
      <c r="P274" s="219"/>
      <c r="Q274" s="219"/>
      <c r="R274" s="219"/>
      <c r="S274" s="170"/>
    </row>
    <row r="275" ht="15.75" customHeight="1">
      <c r="C275" s="170"/>
      <c r="D275" s="170"/>
      <c r="E275" s="170"/>
      <c r="F275" s="170"/>
      <c r="G275" s="170"/>
      <c r="H275" s="170"/>
      <c r="I275" s="170"/>
      <c r="J275" s="170"/>
      <c r="K275" s="170"/>
      <c r="L275" s="170"/>
      <c r="M275" s="219"/>
      <c r="N275" s="219"/>
      <c r="O275" s="219"/>
      <c r="P275" s="219"/>
      <c r="Q275" s="219"/>
      <c r="R275" s="219"/>
      <c r="S275" s="170"/>
    </row>
    <row r="276" ht="15.75" customHeight="1">
      <c r="C276" s="170"/>
      <c r="D276" s="170"/>
      <c r="E276" s="170"/>
      <c r="F276" s="170"/>
      <c r="G276" s="170"/>
      <c r="H276" s="170"/>
      <c r="I276" s="170"/>
      <c r="J276" s="170"/>
      <c r="K276" s="170"/>
      <c r="L276" s="170"/>
      <c r="M276" s="219"/>
      <c r="N276" s="219"/>
      <c r="O276" s="219"/>
      <c r="P276" s="219"/>
      <c r="Q276" s="219"/>
      <c r="R276" s="219"/>
      <c r="S276" s="170"/>
    </row>
    <row r="277" ht="15.75" customHeight="1">
      <c r="C277" s="170"/>
      <c r="D277" s="170"/>
      <c r="E277" s="170"/>
      <c r="F277" s="170"/>
      <c r="G277" s="170"/>
      <c r="H277" s="170"/>
      <c r="I277" s="170"/>
      <c r="J277" s="170"/>
      <c r="K277" s="170"/>
      <c r="L277" s="170"/>
      <c r="M277" s="219"/>
      <c r="N277" s="219"/>
      <c r="O277" s="219"/>
      <c r="P277" s="219"/>
      <c r="Q277" s="219"/>
      <c r="R277" s="219"/>
      <c r="S277" s="170"/>
    </row>
    <row r="278" ht="15.75" customHeight="1">
      <c r="C278" s="170"/>
      <c r="D278" s="170"/>
      <c r="E278" s="170"/>
      <c r="F278" s="170"/>
      <c r="G278" s="170"/>
      <c r="H278" s="170"/>
      <c r="I278" s="170"/>
      <c r="J278" s="170"/>
      <c r="K278" s="170"/>
      <c r="L278" s="170"/>
      <c r="M278" s="219"/>
      <c r="N278" s="219"/>
      <c r="O278" s="219"/>
      <c r="P278" s="219"/>
      <c r="Q278" s="219"/>
      <c r="R278" s="219"/>
      <c r="S278" s="170"/>
    </row>
    <row r="279" ht="15.75" customHeight="1">
      <c r="C279" s="170"/>
      <c r="D279" s="170"/>
      <c r="E279" s="170"/>
      <c r="F279" s="170"/>
      <c r="G279" s="170"/>
      <c r="H279" s="170"/>
      <c r="I279" s="170"/>
      <c r="J279" s="170"/>
      <c r="K279" s="170"/>
      <c r="L279" s="170"/>
      <c r="M279" s="219"/>
      <c r="N279" s="219"/>
      <c r="O279" s="219"/>
      <c r="P279" s="219"/>
      <c r="Q279" s="219"/>
      <c r="R279" s="219"/>
      <c r="S279" s="170"/>
    </row>
    <row r="280" ht="15.75" customHeight="1">
      <c r="C280" s="170"/>
      <c r="D280" s="170"/>
      <c r="E280" s="170"/>
      <c r="F280" s="170"/>
      <c r="G280" s="170"/>
      <c r="H280" s="170"/>
      <c r="I280" s="170"/>
      <c r="J280" s="170"/>
      <c r="K280" s="170"/>
      <c r="L280" s="170"/>
      <c r="M280" s="219"/>
      <c r="N280" s="219"/>
      <c r="O280" s="219"/>
      <c r="P280" s="219"/>
      <c r="Q280" s="219"/>
      <c r="R280" s="219"/>
      <c r="S280" s="170"/>
    </row>
    <row r="281" ht="15.75" customHeight="1">
      <c r="C281" s="170"/>
      <c r="D281" s="170"/>
      <c r="E281" s="170"/>
      <c r="F281" s="170"/>
      <c r="G281" s="170"/>
      <c r="H281" s="170"/>
      <c r="I281" s="170"/>
      <c r="J281" s="170"/>
      <c r="K281" s="170"/>
      <c r="L281" s="170"/>
      <c r="M281" s="219"/>
      <c r="N281" s="219"/>
      <c r="O281" s="219"/>
      <c r="P281" s="219"/>
      <c r="Q281" s="219"/>
      <c r="R281" s="219"/>
      <c r="S281" s="170"/>
    </row>
    <row r="282" ht="15.75" customHeight="1">
      <c r="C282" s="170"/>
      <c r="D282" s="170"/>
      <c r="E282" s="170"/>
      <c r="F282" s="170"/>
      <c r="G282" s="170"/>
      <c r="H282" s="170"/>
      <c r="I282" s="170"/>
      <c r="J282" s="170"/>
      <c r="K282" s="170"/>
      <c r="L282" s="170"/>
      <c r="M282" s="219"/>
      <c r="N282" s="219"/>
      <c r="O282" s="219"/>
      <c r="P282" s="219"/>
      <c r="Q282" s="219"/>
      <c r="R282" s="219"/>
      <c r="S282" s="170"/>
    </row>
    <row r="283" ht="15.75" customHeight="1">
      <c r="C283" s="170"/>
      <c r="D283" s="170"/>
      <c r="E283" s="170"/>
      <c r="F283" s="170"/>
      <c r="G283" s="170"/>
      <c r="H283" s="170"/>
      <c r="I283" s="170"/>
      <c r="J283" s="170"/>
      <c r="K283" s="170"/>
      <c r="L283" s="170"/>
      <c r="M283" s="219"/>
      <c r="N283" s="219"/>
      <c r="O283" s="219"/>
      <c r="P283" s="219"/>
      <c r="Q283" s="219"/>
      <c r="R283" s="219"/>
      <c r="S283" s="170"/>
    </row>
    <row r="284" ht="15.75" customHeight="1">
      <c r="C284" s="170"/>
      <c r="D284" s="170"/>
      <c r="E284" s="170"/>
      <c r="F284" s="170"/>
      <c r="G284" s="170"/>
      <c r="H284" s="170"/>
      <c r="I284" s="170"/>
      <c r="J284" s="170"/>
      <c r="K284" s="170"/>
      <c r="L284" s="170"/>
      <c r="M284" s="219"/>
      <c r="N284" s="219"/>
      <c r="O284" s="219"/>
      <c r="P284" s="219"/>
      <c r="Q284" s="219"/>
      <c r="R284" s="219"/>
      <c r="S284" s="170"/>
    </row>
    <row r="285" ht="15.75" customHeight="1">
      <c r="C285" s="170"/>
      <c r="D285" s="170"/>
      <c r="E285" s="170"/>
      <c r="F285" s="170"/>
      <c r="G285" s="170"/>
      <c r="H285" s="170"/>
      <c r="I285" s="170"/>
      <c r="J285" s="170"/>
      <c r="K285" s="170"/>
      <c r="L285" s="170"/>
      <c r="M285" s="219"/>
      <c r="N285" s="219"/>
      <c r="O285" s="219"/>
      <c r="P285" s="219"/>
      <c r="Q285" s="219"/>
      <c r="R285" s="219"/>
      <c r="S285" s="170"/>
    </row>
    <row r="286" ht="15.75" customHeight="1">
      <c r="C286" s="170"/>
      <c r="D286" s="170"/>
      <c r="E286" s="170"/>
      <c r="F286" s="170"/>
      <c r="G286" s="170"/>
      <c r="H286" s="170"/>
      <c r="I286" s="170"/>
      <c r="J286" s="170"/>
      <c r="K286" s="170"/>
      <c r="L286" s="170"/>
      <c r="M286" s="219"/>
      <c r="N286" s="219"/>
      <c r="O286" s="219"/>
      <c r="P286" s="219"/>
      <c r="Q286" s="219"/>
      <c r="R286" s="219"/>
      <c r="S286" s="170"/>
    </row>
    <row r="287" ht="15.75" customHeight="1">
      <c r="C287" s="170"/>
      <c r="D287" s="170"/>
      <c r="E287" s="170"/>
      <c r="F287" s="170"/>
      <c r="G287" s="170"/>
      <c r="H287" s="170"/>
      <c r="I287" s="170"/>
      <c r="J287" s="170"/>
      <c r="K287" s="170"/>
      <c r="L287" s="170"/>
      <c r="M287" s="219"/>
      <c r="N287" s="219"/>
      <c r="O287" s="219"/>
      <c r="P287" s="219"/>
      <c r="Q287" s="219"/>
      <c r="R287" s="219"/>
      <c r="S287" s="170"/>
    </row>
    <row r="288" ht="15.75" customHeight="1">
      <c r="C288" s="170"/>
      <c r="D288" s="170"/>
      <c r="E288" s="170"/>
      <c r="F288" s="170"/>
      <c r="G288" s="170"/>
      <c r="H288" s="170"/>
      <c r="I288" s="170"/>
      <c r="J288" s="170"/>
      <c r="K288" s="170"/>
      <c r="L288" s="170"/>
      <c r="M288" s="219"/>
      <c r="N288" s="219"/>
      <c r="O288" s="219"/>
      <c r="P288" s="219"/>
      <c r="Q288" s="219"/>
      <c r="R288" s="219"/>
      <c r="S288" s="170"/>
    </row>
    <row r="289" ht="15.75" customHeight="1">
      <c r="C289" s="170"/>
      <c r="D289" s="170"/>
      <c r="E289" s="170"/>
      <c r="F289" s="170"/>
      <c r="G289" s="170"/>
      <c r="H289" s="170"/>
      <c r="I289" s="170"/>
      <c r="J289" s="170"/>
      <c r="K289" s="170"/>
      <c r="L289" s="170"/>
      <c r="M289" s="219"/>
      <c r="N289" s="219"/>
      <c r="O289" s="219"/>
      <c r="P289" s="219"/>
      <c r="Q289" s="219"/>
      <c r="R289" s="219"/>
      <c r="S289" s="170"/>
    </row>
    <row r="290" ht="15.75" customHeight="1">
      <c r="C290" s="170"/>
      <c r="D290" s="170"/>
      <c r="E290" s="170"/>
      <c r="F290" s="170"/>
      <c r="G290" s="170"/>
      <c r="H290" s="170"/>
      <c r="I290" s="170"/>
      <c r="J290" s="170"/>
      <c r="K290" s="170"/>
      <c r="L290" s="170"/>
      <c r="M290" s="219"/>
      <c r="N290" s="219"/>
      <c r="O290" s="219"/>
      <c r="P290" s="219"/>
      <c r="Q290" s="219"/>
      <c r="R290" s="219"/>
      <c r="S290" s="170"/>
    </row>
    <row r="291" ht="15.75" customHeight="1">
      <c r="C291" s="170"/>
      <c r="D291" s="170"/>
      <c r="E291" s="170"/>
      <c r="F291" s="170"/>
      <c r="G291" s="170"/>
      <c r="H291" s="170"/>
      <c r="I291" s="170"/>
      <c r="J291" s="170"/>
      <c r="K291" s="170"/>
      <c r="L291" s="170"/>
      <c r="M291" s="219"/>
      <c r="N291" s="219"/>
      <c r="O291" s="219"/>
      <c r="P291" s="219"/>
      <c r="Q291" s="219"/>
      <c r="R291" s="219"/>
      <c r="S291" s="170"/>
    </row>
    <row r="292" ht="15.75" customHeight="1">
      <c r="C292" s="170"/>
      <c r="D292" s="170"/>
      <c r="E292" s="170"/>
      <c r="F292" s="170"/>
      <c r="G292" s="170"/>
      <c r="H292" s="170"/>
      <c r="I292" s="170"/>
      <c r="J292" s="170"/>
      <c r="K292" s="170"/>
      <c r="L292" s="170"/>
      <c r="M292" s="219"/>
      <c r="N292" s="219"/>
      <c r="O292" s="219"/>
      <c r="P292" s="219"/>
      <c r="Q292" s="219"/>
      <c r="R292" s="219"/>
      <c r="S292" s="170"/>
    </row>
    <row r="293" ht="15.75" customHeight="1">
      <c r="C293" s="170"/>
      <c r="D293" s="170"/>
      <c r="E293" s="170"/>
      <c r="F293" s="170"/>
      <c r="G293" s="170"/>
      <c r="H293" s="170"/>
      <c r="I293" s="170"/>
      <c r="J293" s="170"/>
      <c r="K293" s="170"/>
      <c r="L293" s="170"/>
      <c r="M293" s="219"/>
      <c r="N293" s="219"/>
      <c r="O293" s="219"/>
      <c r="P293" s="219"/>
      <c r="Q293" s="219"/>
      <c r="R293" s="219"/>
      <c r="S293" s="170"/>
    </row>
    <row r="294" ht="15.75" customHeight="1">
      <c r="C294" s="170"/>
      <c r="D294" s="170"/>
      <c r="E294" s="170"/>
      <c r="F294" s="170"/>
      <c r="G294" s="170"/>
      <c r="H294" s="170"/>
      <c r="I294" s="170"/>
      <c r="J294" s="170"/>
      <c r="K294" s="170"/>
      <c r="L294" s="170"/>
      <c r="M294" s="219"/>
      <c r="N294" s="219"/>
      <c r="O294" s="219"/>
      <c r="P294" s="219"/>
      <c r="Q294" s="219"/>
      <c r="R294" s="219"/>
      <c r="S294" s="170"/>
    </row>
    <row r="295" ht="15.75" customHeight="1">
      <c r="C295" s="170"/>
      <c r="D295" s="170"/>
      <c r="E295" s="170"/>
      <c r="F295" s="170"/>
      <c r="G295" s="170"/>
      <c r="H295" s="170"/>
      <c r="I295" s="170"/>
      <c r="J295" s="170"/>
      <c r="K295" s="170"/>
      <c r="L295" s="170"/>
      <c r="M295" s="219"/>
      <c r="N295" s="219"/>
      <c r="O295" s="219"/>
      <c r="P295" s="219"/>
      <c r="Q295" s="219"/>
      <c r="R295" s="219"/>
      <c r="S295" s="170"/>
    </row>
    <row r="296" ht="15.75" customHeight="1">
      <c r="C296" s="170"/>
      <c r="D296" s="170"/>
      <c r="E296" s="170"/>
      <c r="F296" s="170"/>
      <c r="G296" s="170"/>
      <c r="H296" s="170"/>
      <c r="I296" s="170"/>
      <c r="J296" s="170"/>
      <c r="K296" s="170"/>
      <c r="L296" s="170"/>
      <c r="M296" s="219"/>
      <c r="N296" s="219"/>
      <c r="O296" s="219"/>
      <c r="P296" s="219"/>
      <c r="Q296" s="219"/>
      <c r="R296" s="219"/>
      <c r="S296" s="170"/>
    </row>
    <row r="297" ht="15.75" customHeight="1">
      <c r="C297" s="170"/>
      <c r="D297" s="170"/>
      <c r="E297" s="170"/>
      <c r="F297" s="170"/>
      <c r="G297" s="170"/>
      <c r="H297" s="170"/>
      <c r="I297" s="170"/>
      <c r="J297" s="170"/>
      <c r="K297" s="170"/>
      <c r="L297" s="170"/>
      <c r="M297" s="219"/>
      <c r="N297" s="219"/>
      <c r="O297" s="219"/>
      <c r="P297" s="219"/>
      <c r="Q297" s="219"/>
      <c r="R297" s="219"/>
      <c r="S297" s="170"/>
    </row>
    <row r="298" ht="15.75" customHeight="1">
      <c r="C298" s="170"/>
      <c r="D298" s="170"/>
      <c r="E298" s="170"/>
      <c r="F298" s="170"/>
      <c r="G298" s="170"/>
      <c r="H298" s="170"/>
      <c r="I298" s="170"/>
      <c r="J298" s="170"/>
      <c r="K298" s="170"/>
      <c r="L298" s="170"/>
      <c r="M298" s="219"/>
      <c r="N298" s="219"/>
      <c r="O298" s="219"/>
      <c r="P298" s="219"/>
      <c r="Q298" s="219"/>
      <c r="R298" s="219"/>
      <c r="S298" s="170"/>
    </row>
    <row r="299" ht="15.75" customHeight="1">
      <c r="C299" s="170"/>
      <c r="D299" s="170"/>
      <c r="E299" s="170"/>
      <c r="F299" s="170"/>
      <c r="G299" s="170"/>
      <c r="H299" s="170"/>
      <c r="I299" s="170"/>
      <c r="J299" s="170"/>
      <c r="K299" s="170"/>
      <c r="L299" s="170"/>
      <c r="M299" s="219"/>
      <c r="N299" s="219"/>
      <c r="O299" s="219"/>
      <c r="P299" s="219"/>
      <c r="Q299" s="219"/>
      <c r="R299" s="219"/>
      <c r="S299" s="170"/>
    </row>
    <row r="300" ht="15.75" customHeight="1">
      <c r="C300" s="170"/>
      <c r="D300" s="170"/>
      <c r="E300" s="170"/>
      <c r="F300" s="170"/>
      <c r="G300" s="170"/>
      <c r="H300" s="170"/>
      <c r="I300" s="170"/>
      <c r="J300" s="170"/>
      <c r="K300" s="170"/>
      <c r="L300" s="170"/>
      <c r="M300" s="219"/>
      <c r="N300" s="219"/>
      <c r="O300" s="219"/>
      <c r="P300" s="219"/>
      <c r="Q300" s="219"/>
      <c r="R300" s="219"/>
      <c r="S300" s="170"/>
    </row>
    <row r="301" ht="15.75" customHeight="1">
      <c r="C301" s="170"/>
      <c r="D301" s="170"/>
      <c r="E301" s="170"/>
      <c r="F301" s="170"/>
      <c r="G301" s="170"/>
      <c r="H301" s="170"/>
      <c r="I301" s="170"/>
      <c r="J301" s="170"/>
      <c r="K301" s="170"/>
      <c r="L301" s="170"/>
      <c r="M301" s="219"/>
      <c r="N301" s="219"/>
      <c r="O301" s="219"/>
      <c r="P301" s="219"/>
      <c r="Q301" s="219"/>
      <c r="R301" s="219"/>
      <c r="S301" s="170"/>
    </row>
    <row r="302" ht="15.75" customHeight="1">
      <c r="C302" s="170"/>
      <c r="D302" s="170"/>
      <c r="E302" s="170"/>
      <c r="F302" s="170"/>
      <c r="G302" s="170"/>
      <c r="H302" s="170"/>
      <c r="I302" s="170"/>
      <c r="J302" s="170"/>
      <c r="K302" s="170"/>
      <c r="L302" s="170"/>
      <c r="M302" s="219"/>
      <c r="N302" s="219"/>
      <c r="O302" s="219"/>
      <c r="P302" s="219"/>
      <c r="Q302" s="219"/>
      <c r="R302" s="219"/>
      <c r="S302" s="170"/>
    </row>
    <row r="303" ht="15.75" customHeight="1">
      <c r="C303" s="170"/>
      <c r="D303" s="170"/>
      <c r="E303" s="170"/>
      <c r="F303" s="170"/>
      <c r="G303" s="170"/>
      <c r="H303" s="170"/>
      <c r="I303" s="170"/>
      <c r="J303" s="170"/>
      <c r="K303" s="170"/>
      <c r="L303" s="170"/>
      <c r="M303" s="219"/>
      <c r="N303" s="219"/>
      <c r="O303" s="219"/>
      <c r="P303" s="219"/>
      <c r="Q303" s="219"/>
      <c r="R303" s="219"/>
      <c r="S303" s="170"/>
    </row>
    <row r="304" ht="15.75" customHeight="1">
      <c r="C304" s="170"/>
      <c r="D304" s="170"/>
      <c r="E304" s="170"/>
      <c r="F304" s="170"/>
      <c r="G304" s="170"/>
      <c r="H304" s="170"/>
      <c r="I304" s="170"/>
      <c r="J304" s="170"/>
      <c r="K304" s="170"/>
      <c r="L304" s="170"/>
      <c r="M304" s="219"/>
      <c r="N304" s="219"/>
      <c r="O304" s="219"/>
      <c r="P304" s="219"/>
      <c r="Q304" s="219"/>
      <c r="R304" s="219"/>
      <c r="S304" s="170"/>
    </row>
    <row r="305" ht="15.75" customHeight="1">
      <c r="C305" s="170"/>
      <c r="D305" s="170"/>
      <c r="E305" s="170"/>
      <c r="F305" s="170"/>
      <c r="G305" s="170"/>
      <c r="H305" s="170"/>
      <c r="I305" s="170"/>
      <c r="J305" s="170"/>
      <c r="K305" s="170"/>
      <c r="L305" s="170"/>
      <c r="M305" s="219"/>
      <c r="N305" s="219"/>
      <c r="O305" s="219"/>
      <c r="P305" s="219"/>
      <c r="Q305" s="219"/>
      <c r="R305" s="219"/>
      <c r="S305" s="170"/>
    </row>
    <row r="306" ht="15.75" customHeight="1">
      <c r="C306" s="170"/>
      <c r="D306" s="170"/>
      <c r="E306" s="170"/>
      <c r="F306" s="170"/>
      <c r="G306" s="170"/>
      <c r="H306" s="170"/>
      <c r="I306" s="170"/>
      <c r="J306" s="170"/>
      <c r="K306" s="170"/>
      <c r="L306" s="170"/>
      <c r="M306" s="219"/>
      <c r="N306" s="219"/>
      <c r="O306" s="219"/>
      <c r="P306" s="219"/>
      <c r="Q306" s="219"/>
      <c r="R306" s="219"/>
      <c r="S306" s="170"/>
    </row>
    <row r="307" ht="15.75" customHeight="1">
      <c r="C307" s="170"/>
      <c r="D307" s="170"/>
      <c r="E307" s="170"/>
      <c r="F307" s="170"/>
      <c r="G307" s="170"/>
      <c r="H307" s="170"/>
      <c r="I307" s="170"/>
      <c r="J307" s="170"/>
      <c r="K307" s="170"/>
      <c r="L307" s="170"/>
      <c r="M307" s="219"/>
      <c r="N307" s="219"/>
      <c r="O307" s="219"/>
      <c r="P307" s="219"/>
      <c r="Q307" s="219"/>
      <c r="R307" s="219"/>
      <c r="S307" s="170"/>
    </row>
    <row r="308" ht="15.75" customHeight="1">
      <c r="C308" s="170"/>
      <c r="D308" s="170"/>
      <c r="E308" s="170"/>
      <c r="F308" s="170"/>
      <c r="G308" s="170"/>
      <c r="H308" s="170"/>
      <c r="I308" s="170"/>
      <c r="J308" s="170"/>
      <c r="K308" s="170"/>
      <c r="L308" s="170"/>
      <c r="M308" s="219"/>
      <c r="N308" s="219"/>
      <c r="O308" s="219"/>
      <c r="P308" s="219"/>
      <c r="Q308" s="219"/>
      <c r="R308" s="219"/>
      <c r="S308" s="170"/>
    </row>
    <row r="309" ht="15.75" customHeight="1">
      <c r="C309" s="170"/>
      <c r="D309" s="170"/>
      <c r="E309" s="170"/>
      <c r="F309" s="170"/>
      <c r="G309" s="170"/>
      <c r="H309" s="170"/>
      <c r="I309" s="170"/>
      <c r="J309" s="170"/>
      <c r="K309" s="170"/>
      <c r="L309" s="170"/>
      <c r="M309" s="219"/>
      <c r="N309" s="219"/>
      <c r="O309" s="219"/>
      <c r="P309" s="219"/>
      <c r="Q309" s="219"/>
      <c r="R309" s="219"/>
      <c r="S309" s="170"/>
    </row>
    <row r="310" ht="15.75" customHeight="1">
      <c r="C310" s="170"/>
      <c r="D310" s="170"/>
      <c r="E310" s="170"/>
      <c r="F310" s="170"/>
      <c r="G310" s="170"/>
      <c r="H310" s="170"/>
      <c r="I310" s="170"/>
      <c r="J310" s="170"/>
      <c r="K310" s="170"/>
      <c r="L310" s="170"/>
      <c r="M310" s="219"/>
      <c r="N310" s="219"/>
      <c r="O310" s="219"/>
      <c r="P310" s="219"/>
      <c r="Q310" s="219"/>
      <c r="R310" s="219"/>
      <c r="S310" s="170"/>
    </row>
    <row r="311" ht="15.75" customHeight="1">
      <c r="C311" s="170"/>
      <c r="D311" s="170"/>
      <c r="E311" s="170"/>
      <c r="F311" s="170"/>
      <c r="G311" s="170"/>
      <c r="H311" s="170"/>
      <c r="I311" s="170"/>
      <c r="J311" s="170"/>
      <c r="K311" s="170"/>
      <c r="L311" s="170"/>
      <c r="M311" s="219"/>
      <c r="N311" s="219"/>
      <c r="O311" s="219"/>
      <c r="P311" s="219"/>
      <c r="Q311" s="219"/>
      <c r="R311" s="219"/>
      <c r="S311" s="170"/>
    </row>
    <row r="312" ht="15.75" customHeight="1">
      <c r="C312" s="170"/>
      <c r="D312" s="170"/>
      <c r="E312" s="170"/>
      <c r="F312" s="170"/>
      <c r="G312" s="170"/>
      <c r="H312" s="170"/>
      <c r="I312" s="170"/>
      <c r="J312" s="170"/>
      <c r="K312" s="170"/>
      <c r="L312" s="170"/>
      <c r="M312" s="219"/>
      <c r="N312" s="219"/>
      <c r="O312" s="219"/>
      <c r="P312" s="219"/>
      <c r="Q312" s="219"/>
      <c r="R312" s="219"/>
      <c r="S312" s="170"/>
    </row>
    <row r="313" ht="15.75" customHeight="1">
      <c r="C313" s="170"/>
      <c r="D313" s="170"/>
      <c r="E313" s="170"/>
      <c r="F313" s="170"/>
      <c r="G313" s="170"/>
      <c r="H313" s="170"/>
      <c r="I313" s="170"/>
      <c r="J313" s="170"/>
      <c r="K313" s="170"/>
      <c r="L313" s="170"/>
      <c r="M313" s="219"/>
      <c r="N313" s="219"/>
      <c r="O313" s="219"/>
      <c r="P313" s="219"/>
      <c r="Q313" s="219"/>
      <c r="R313" s="219"/>
      <c r="S313" s="170"/>
    </row>
    <row r="314" ht="15.75" customHeight="1">
      <c r="C314" s="170"/>
      <c r="D314" s="170"/>
      <c r="E314" s="170"/>
      <c r="F314" s="170"/>
      <c r="G314" s="170"/>
      <c r="H314" s="170"/>
      <c r="I314" s="170"/>
      <c r="J314" s="170"/>
      <c r="K314" s="170"/>
      <c r="L314" s="170"/>
      <c r="M314" s="219"/>
      <c r="N314" s="219"/>
      <c r="O314" s="219"/>
      <c r="P314" s="219"/>
      <c r="Q314" s="219"/>
      <c r="R314" s="219"/>
      <c r="S314" s="170"/>
    </row>
    <row r="315" ht="15.75" customHeight="1">
      <c r="C315" s="170"/>
      <c r="D315" s="170"/>
      <c r="E315" s="170"/>
      <c r="F315" s="170"/>
      <c r="G315" s="170"/>
      <c r="H315" s="170"/>
      <c r="I315" s="170"/>
      <c r="J315" s="170"/>
      <c r="K315" s="170"/>
      <c r="L315" s="170"/>
      <c r="M315" s="219"/>
      <c r="N315" s="219"/>
      <c r="O315" s="219"/>
      <c r="P315" s="219"/>
      <c r="Q315" s="219"/>
      <c r="R315" s="219"/>
      <c r="S315" s="170"/>
    </row>
    <row r="316" ht="15.75" customHeight="1">
      <c r="C316" s="170"/>
      <c r="D316" s="170"/>
      <c r="E316" s="170"/>
      <c r="F316" s="170"/>
      <c r="G316" s="170"/>
      <c r="H316" s="170"/>
      <c r="I316" s="170"/>
      <c r="J316" s="170"/>
      <c r="K316" s="170"/>
      <c r="L316" s="170"/>
      <c r="M316" s="219"/>
      <c r="N316" s="219"/>
      <c r="O316" s="219"/>
      <c r="P316" s="219"/>
      <c r="Q316" s="219"/>
      <c r="R316" s="219"/>
      <c r="S316" s="170"/>
    </row>
    <row r="317" ht="15.75" customHeight="1">
      <c r="C317" s="170"/>
      <c r="D317" s="170"/>
      <c r="E317" s="170"/>
      <c r="F317" s="170"/>
      <c r="G317" s="170"/>
      <c r="H317" s="170"/>
      <c r="I317" s="170"/>
      <c r="J317" s="170"/>
      <c r="K317" s="170"/>
      <c r="L317" s="170"/>
      <c r="M317" s="219"/>
      <c r="N317" s="219"/>
      <c r="O317" s="219"/>
      <c r="P317" s="219"/>
      <c r="Q317" s="219"/>
      <c r="R317" s="219"/>
      <c r="S317" s="170"/>
    </row>
    <row r="318" ht="15.75" customHeight="1">
      <c r="C318" s="170"/>
      <c r="D318" s="170"/>
      <c r="E318" s="170"/>
      <c r="F318" s="170"/>
      <c r="G318" s="170"/>
      <c r="H318" s="170"/>
      <c r="I318" s="170"/>
      <c r="J318" s="170"/>
      <c r="K318" s="170"/>
      <c r="L318" s="170"/>
      <c r="M318" s="219"/>
      <c r="N318" s="219"/>
      <c r="O318" s="219"/>
      <c r="P318" s="219"/>
      <c r="Q318" s="219"/>
      <c r="R318" s="219"/>
      <c r="S318" s="170"/>
    </row>
    <row r="319" ht="15.75" customHeight="1">
      <c r="C319" s="170"/>
      <c r="D319" s="170"/>
      <c r="E319" s="170"/>
      <c r="F319" s="170"/>
      <c r="G319" s="170"/>
      <c r="H319" s="170"/>
      <c r="I319" s="170"/>
      <c r="J319" s="170"/>
      <c r="K319" s="170"/>
      <c r="L319" s="170"/>
      <c r="M319" s="219"/>
      <c r="N319" s="219"/>
      <c r="O319" s="219"/>
      <c r="P319" s="219"/>
      <c r="Q319" s="219"/>
      <c r="R319" s="219"/>
      <c r="S319" s="170"/>
    </row>
    <row r="320" ht="15.75" customHeight="1">
      <c r="C320" s="170"/>
      <c r="D320" s="170"/>
      <c r="E320" s="170"/>
      <c r="F320" s="170"/>
      <c r="G320" s="170"/>
      <c r="H320" s="170"/>
      <c r="I320" s="170"/>
      <c r="J320" s="170"/>
      <c r="K320" s="170"/>
      <c r="L320" s="170"/>
      <c r="M320" s="219"/>
      <c r="N320" s="219"/>
      <c r="O320" s="219"/>
      <c r="P320" s="219"/>
      <c r="Q320" s="219"/>
      <c r="R320" s="219"/>
      <c r="S320" s="170"/>
    </row>
    <row r="321" ht="15.75" customHeight="1">
      <c r="C321" s="170"/>
      <c r="D321" s="170"/>
      <c r="E321" s="170"/>
      <c r="F321" s="170"/>
      <c r="G321" s="170"/>
      <c r="H321" s="170"/>
      <c r="I321" s="170"/>
      <c r="J321" s="170"/>
      <c r="K321" s="170"/>
      <c r="L321" s="170"/>
      <c r="M321" s="219"/>
      <c r="N321" s="219"/>
      <c r="O321" s="219"/>
      <c r="P321" s="219"/>
      <c r="Q321" s="219"/>
      <c r="R321" s="219"/>
      <c r="S321" s="170"/>
    </row>
    <row r="322" ht="15.75" customHeight="1">
      <c r="C322" s="170"/>
      <c r="D322" s="170"/>
      <c r="E322" s="170"/>
      <c r="F322" s="170"/>
      <c r="G322" s="170"/>
      <c r="H322" s="170"/>
      <c r="I322" s="170"/>
      <c r="J322" s="170"/>
      <c r="K322" s="170"/>
      <c r="L322" s="170"/>
      <c r="M322" s="219"/>
      <c r="N322" s="219"/>
      <c r="O322" s="219"/>
      <c r="P322" s="219"/>
      <c r="Q322" s="219"/>
      <c r="R322" s="219"/>
      <c r="S322" s="170"/>
    </row>
    <row r="323" ht="15.75" customHeight="1">
      <c r="C323" s="170"/>
      <c r="D323" s="170"/>
      <c r="E323" s="170"/>
      <c r="F323" s="170"/>
      <c r="G323" s="170"/>
      <c r="H323" s="170"/>
      <c r="I323" s="170"/>
      <c r="J323" s="170"/>
      <c r="K323" s="170"/>
      <c r="L323" s="170"/>
      <c r="M323" s="219"/>
      <c r="N323" s="219"/>
      <c r="O323" s="219"/>
      <c r="P323" s="219"/>
      <c r="Q323" s="219"/>
      <c r="R323" s="219"/>
      <c r="S323" s="170"/>
    </row>
    <row r="324" ht="15.75" customHeight="1">
      <c r="C324" s="170"/>
      <c r="D324" s="170"/>
      <c r="E324" s="170"/>
      <c r="F324" s="170"/>
      <c r="G324" s="170"/>
      <c r="H324" s="170"/>
      <c r="I324" s="170"/>
      <c r="J324" s="170"/>
      <c r="K324" s="170"/>
      <c r="L324" s="170"/>
      <c r="M324" s="219"/>
      <c r="N324" s="219"/>
      <c r="O324" s="219"/>
      <c r="P324" s="219"/>
      <c r="Q324" s="219"/>
      <c r="R324" s="219"/>
      <c r="S324" s="170"/>
    </row>
    <row r="325" ht="15.75" customHeight="1">
      <c r="C325" s="170"/>
      <c r="D325" s="170"/>
      <c r="E325" s="170"/>
      <c r="F325" s="170"/>
      <c r="G325" s="170"/>
      <c r="H325" s="170"/>
      <c r="I325" s="170"/>
      <c r="J325" s="170"/>
      <c r="K325" s="170"/>
      <c r="L325" s="170"/>
      <c r="M325" s="219"/>
      <c r="N325" s="219"/>
      <c r="O325" s="219"/>
      <c r="P325" s="219"/>
      <c r="Q325" s="219"/>
      <c r="R325" s="219"/>
      <c r="S325" s="170"/>
    </row>
    <row r="326" ht="15.75" customHeight="1">
      <c r="C326" s="170"/>
      <c r="D326" s="170"/>
      <c r="E326" s="170"/>
      <c r="F326" s="170"/>
      <c r="G326" s="170"/>
      <c r="H326" s="170"/>
      <c r="I326" s="170"/>
      <c r="J326" s="170"/>
      <c r="K326" s="170"/>
      <c r="L326" s="170"/>
      <c r="M326" s="219"/>
      <c r="N326" s="219"/>
      <c r="O326" s="219"/>
      <c r="P326" s="219"/>
      <c r="Q326" s="219"/>
      <c r="R326" s="219"/>
      <c r="S326" s="170"/>
    </row>
    <row r="327" ht="15.75" customHeight="1">
      <c r="C327" s="170"/>
      <c r="D327" s="170"/>
      <c r="E327" s="170"/>
      <c r="F327" s="170"/>
      <c r="G327" s="170"/>
      <c r="H327" s="170"/>
      <c r="I327" s="170"/>
      <c r="J327" s="170"/>
      <c r="K327" s="170"/>
      <c r="L327" s="170"/>
      <c r="M327" s="219"/>
      <c r="N327" s="219"/>
      <c r="O327" s="219"/>
      <c r="P327" s="219"/>
      <c r="Q327" s="219"/>
      <c r="R327" s="219"/>
      <c r="S327" s="170"/>
    </row>
    <row r="328" ht="15.75" customHeight="1">
      <c r="C328" s="170"/>
      <c r="D328" s="170"/>
      <c r="E328" s="170"/>
      <c r="F328" s="170"/>
      <c r="G328" s="170"/>
      <c r="H328" s="170"/>
      <c r="I328" s="170"/>
      <c r="J328" s="170"/>
      <c r="K328" s="170"/>
      <c r="L328" s="170"/>
      <c r="M328" s="219"/>
      <c r="N328" s="219"/>
      <c r="O328" s="219"/>
      <c r="P328" s="219"/>
      <c r="Q328" s="219"/>
      <c r="R328" s="219"/>
      <c r="S328" s="170"/>
    </row>
    <row r="329" ht="15.75" customHeight="1">
      <c r="C329" s="170"/>
      <c r="D329" s="170"/>
      <c r="E329" s="170"/>
      <c r="F329" s="170"/>
      <c r="G329" s="170"/>
      <c r="H329" s="170"/>
      <c r="I329" s="170"/>
      <c r="J329" s="170"/>
      <c r="K329" s="170"/>
      <c r="L329" s="170"/>
      <c r="M329" s="219"/>
      <c r="N329" s="219"/>
      <c r="O329" s="219"/>
      <c r="P329" s="219"/>
      <c r="Q329" s="219"/>
      <c r="R329" s="219"/>
      <c r="S329" s="170"/>
    </row>
    <row r="330" ht="15.75" customHeight="1">
      <c r="C330" s="170"/>
      <c r="D330" s="170"/>
      <c r="E330" s="170"/>
      <c r="F330" s="170"/>
      <c r="G330" s="170"/>
      <c r="H330" s="170"/>
      <c r="I330" s="170"/>
      <c r="J330" s="170"/>
      <c r="K330" s="170"/>
      <c r="L330" s="170"/>
      <c r="M330" s="219"/>
      <c r="N330" s="219"/>
      <c r="O330" s="219"/>
      <c r="P330" s="219"/>
      <c r="Q330" s="219"/>
      <c r="R330" s="219"/>
      <c r="S330" s="170"/>
    </row>
    <row r="331" ht="15.75" customHeight="1">
      <c r="C331" s="170"/>
      <c r="D331" s="170"/>
      <c r="E331" s="170"/>
      <c r="F331" s="170"/>
      <c r="G331" s="170"/>
      <c r="H331" s="170"/>
      <c r="I331" s="170"/>
      <c r="J331" s="170"/>
      <c r="K331" s="170"/>
      <c r="L331" s="170"/>
      <c r="M331" s="219"/>
      <c r="N331" s="219"/>
      <c r="O331" s="219"/>
      <c r="P331" s="219"/>
      <c r="Q331" s="219"/>
      <c r="R331" s="219"/>
      <c r="S331" s="170"/>
    </row>
    <row r="332" ht="15.75" customHeight="1">
      <c r="C332" s="170"/>
      <c r="D332" s="170"/>
      <c r="E332" s="170"/>
      <c r="F332" s="170"/>
      <c r="G332" s="170"/>
      <c r="H332" s="170"/>
      <c r="I332" s="170"/>
      <c r="J332" s="170"/>
      <c r="K332" s="170"/>
      <c r="L332" s="170"/>
      <c r="M332" s="219"/>
      <c r="N332" s="219"/>
      <c r="O332" s="219"/>
      <c r="P332" s="219"/>
      <c r="Q332" s="219"/>
      <c r="R332" s="219"/>
      <c r="S332" s="170"/>
    </row>
    <row r="333" ht="15.75" customHeight="1">
      <c r="C333" s="170"/>
      <c r="D333" s="170"/>
      <c r="E333" s="170"/>
      <c r="F333" s="170"/>
      <c r="G333" s="170"/>
      <c r="H333" s="170"/>
      <c r="I333" s="170"/>
      <c r="J333" s="170"/>
      <c r="K333" s="170"/>
      <c r="L333" s="170"/>
      <c r="M333" s="219"/>
      <c r="N333" s="219"/>
      <c r="O333" s="219"/>
      <c r="P333" s="219"/>
      <c r="Q333" s="219"/>
      <c r="R333" s="219"/>
      <c r="S333" s="170"/>
    </row>
    <row r="334" ht="15.75" customHeight="1">
      <c r="C334" s="170"/>
      <c r="D334" s="170"/>
      <c r="E334" s="170"/>
      <c r="F334" s="170"/>
      <c r="G334" s="170"/>
      <c r="H334" s="170"/>
      <c r="I334" s="170"/>
      <c r="J334" s="170"/>
      <c r="K334" s="170"/>
      <c r="L334" s="170"/>
      <c r="M334" s="219"/>
      <c r="N334" s="219"/>
      <c r="O334" s="219"/>
      <c r="P334" s="219"/>
      <c r="Q334" s="219"/>
      <c r="R334" s="219"/>
      <c r="S334" s="170"/>
    </row>
    <row r="335" ht="15.75" customHeight="1">
      <c r="C335" s="170"/>
      <c r="D335" s="170"/>
      <c r="E335" s="170"/>
      <c r="F335" s="170"/>
      <c r="G335" s="170"/>
      <c r="H335" s="170"/>
      <c r="I335" s="170"/>
      <c r="J335" s="170"/>
      <c r="K335" s="170"/>
      <c r="L335" s="170"/>
      <c r="M335" s="219"/>
      <c r="N335" s="219"/>
      <c r="O335" s="219"/>
      <c r="P335" s="219"/>
      <c r="Q335" s="219"/>
      <c r="R335" s="219"/>
      <c r="S335" s="170"/>
    </row>
    <row r="336" ht="15.75" customHeight="1">
      <c r="C336" s="170"/>
      <c r="D336" s="170"/>
      <c r="E336" s="170"/>
      <c r="F336" s="170"/>
      <c r="G336" s="170"/>
      <c r="H336" s="170"/>
      <c r="I336" s="170"/>
      <c r="J336" s="170"/>
      <c r="K336" s="170"/>
      <c r="L336" s="170"/>
      <c r="M336" s="219"/>
      <c r="N336" s="219"/>
      <c r="O336" s="219"/>
      <c r="P336" s="219"/>
      <c r="Q336" s="219"/>
      <c r="R336" s="219"/>
      <c r="S336" s="170"/>
    </row>
    <row r="337" ht="15.75" customHeight="1">
      <c r="C337" s="170"/>
      <c r="D337" s="170"/>
      <c r="E337" s="170"/>
      <c r="F337" s="170"/>
      <c r="G337" s="170"/>
      <c r="H337" s="170"/>
      <c r="I337" s="170"/>
      <c r="J337" s="170"/>
      <c r="K337" s="170"/>
      <c r="L337" s="170"/>
      <c r="M337" s="219"/>
      <c r="N337" s="219"/>
      <c r="O337" s="219"/>
      <c r="P337" s="219"/>
      <c r="Q337" s="219"/>
      <c r="R337" s="219"/>
      <c r="S337" s="170"/>
    </row>
    <row r="338" ht="15.75" customHeight="1">
      <c r="C338" s="170"/>
      <c r="D338" s="170"/>
      <c r="E338" s="170"/>
      <c r="F338" s="170"/>
      <c r="G338" s="170"/>
      <c r="H338" s="170"/>
      <c r="I338" s="170"/>
      <c r="J338" s="170"/>
      <c r="K338" s="170"/>
      <c r="L338" s="170"/>
      <c r="M338" s="219"/>
      <c r="N338" s="219"/>
      <c r="O338" s="219"/>
      <c r="P338" s="219"/>
      <c r="Q338" s="219"/>
      <c r="R338" s="219"/>
      <c r="S338" s="170"/>
    </row>
    <row r="339" ht="15.75" customHeight="1">
      <c r="C339" s="170"/>
      <c r="D339" s="170"/>
      <c r="E339" s="170"/>
      <c r="F339" s="170"/>
      <c r="G339" s="170"/>
      <c r="H339" s="170"/>
      <c r="I339" s="170"/>
      <c r="J339" s="170"/>
      <c r="K339" s="170"/>
      <c r="L339" s="170"/>
      <c r="M339" s="219"/>
      <c r="N339" s="219"/>
      <c r="O339" s="219"/>
      <c r="P339" s="219"/>
      <c r="Q339" s="219"/>
      <c r="R339" s="219"/>
      <c r="S339" s="170"/>
    </row>
    <row r="340" ht="15.75" customHeight="1">
      <c r="C340" s="170"/>
      <c r="D340" s="170"/>
      <c r="E340" s="170"/>
      <c r="F340" s="170"/>
      <c r="G340" s="170"/>
      <c r="H340" s="170"/>
      <c r="I340" s="170"/>
      <c r="J340" s="170"/>
      <c r="K340" s="170"/>
      <c r="L340" s="170"/>
      <c r="M340" s="219"/>
      <c r="N340" s="219"/>
      <c r="O340" s="219"/>
      <c r="P340" s="219"/>
      <c r="Q340" s="219"/>
      <c r="R340" s="219"/>
      <c r="S340" s="170"/>
    </row>
    <row r="341" ht="15.75" customHeight="1">
      <c r="C341" s="170"/>
      <c r="D341" s="170"/>
      <c r="E341" s="170"/>
      <c r="F341" s="170"/>
      <c r="G341" s="170"/>
      <c r="H341" s="170"/>
      <c r="I341" s="170"/>
      <c r="J341" s="170"/>
      <c r="K341" s="170"/>
      <c r="L341" s="170"/>
      <c r="M341" s="219"/>
      <c r="N341" s="219"/>
      <c r="O341" s="219"/>
      <c r="P341" s="219"/>
      <c r="Q341" s="219"/>
      <c r="R341" s="219"/>
      <c r="S341" s="170"/>
    </row>
    <row r="342" ht="15.75" customHeight="1">
      <c r="C342" s="170"/>
      <c r="D342" s="170"/>
      <c r="E342" s="170"/>
      <c r="F342" s="170"/>
      <c r="G342" s="170"/>
      <c r="H342" s="170"/>
      <c r="I342" s="170"/>
      <c r="J342" s="170"/>
      <c r="K342" s="170"/>
      <c r="L342" s="170"/>
      <c r="M342" s="219"/>
      <c r="N342" s="219"/>
      <c r="O342" s="219"/>
      <c r="P342" s="219"/>
      <c r="Q342" s="219"/>
      <c r="R342" s="219"/>
      <c r="S342" s="170"/>
    </row>
    <row r="343" ht="15.75" customHeight="1">
      <c r="C343" s="170"/>
      <c r="D343" s="170"/>
      <c r="E343" s="170"/>
      <c r="F343" s="170"/>
      <c r="G343" s="170"/>
      <c r="H343" s="170"/>
      <c r="I343" s="170"/>
      <c r="J343" s="170"/>
      <c r="K343" s="170"/>
      <c r="L343" s="170"/>
      <c r="M343" s="219"/>
      <c r="N343" s="219"/>
      <c r="O343" s="219"/>
      <c r="P343" s="219"/>
      <c r="Q343" s="219"/>
      <c r="R343" s="219"/>
      <c r="S343" s="170"/>
    </row>
    <row r="344" ht="15.75" customHeight="1">
      <c r="C344" s="170"/>
      <c r="D344" s="170"/>
      <c r="E344" s="170"/>
      <c r="F344" s="170"/>
      <c r="G344" s="170"/>
      <c r="H344" s="170"/>
      <c r="I344" s="170"/>
      <c r="J344" s="170"/>
      <c r="K344" s="170"/>
      <c r="L344" s="170"/>
      <c r="M344" s="219"/>
      <c r="N344" s="219"/>
      <c r="O344" s="219"/>
      <c r="P344" s="219"/>
      <c r="Q344" s="219"/>
      <c r="R344" s="219"/>
      <c r="S344" s="170"/>
    </row>
    <row r="345" ht="15.75" customHeight="1">
      <c r="C345" s="170"/>
      <c r="D345" s="170"/>
      <c r="E345" s="170"/>
      <c r="F345" s="170"/>
      <c r="G345" s="170"/>
      <c r="H345" s="170"/>
      <c r="I345" s="170"/>
      <c r="J345" s="170"/>
      <c r="K345" s="170"/>
      <c r="L345" s="170"/>
      <c r="M345" s="219"/>
      <c r="N345" s="219"/>
      <c r="O345" s="219"/>
      <c r="P345" s="219"/>
      <c r="Q345" s="219"/>
      <c r="R345" s="219"/>
      <c r="S345" s="170"/>
    </row>
    <row r="346" ht="15.75" customHeight="1">
      <c r="C346" s="170"/>
      <c r="D346" s="170"/>
      <c r="E346" s="170"/>
      <c r="F346" s="170"/>
      <c r="G346" s="170"/>
      <c r="H346" s="170"/>
      <c r="I346" s="170"/>
      <c r="J346" s="170"/>
      <c r="K346" s="170"/>
      <c r="L346" s="170"/>
      <c r="M346" s="219"/>
      <c r="N346" s="219"/>
      <c r="O346" s="219"/>
      <c r="P346" s="219"/>
      <c r="Q346" s="219"/>
      <c r="R346" s="219"/>
      <c r="S346" s="170"/>
    </row>
    <row r="347" ht="15.75" customHeight="1">
      <c r="C347" s="170"/>
      <c r="D347" s="170"/>
      <c r="E347" s="170"/>
      <c r="F347" s="170"/>
      <c r="G347" s="170"/>
      <c r="H347" s="170"/>
      <c r="I347" s="170"/>
      <c r="J347" s="170"/>
      <c r="K347" s="170"/>
      <c r="L347" s="170"/>
      <c r="M347" s="219"/>
      <c r="N347" s="219"/>
      <c r="O347" s="219"/>
      <c r="P347" s="219"/>
      <c r="Q347" s="219"/>
      <c r="R347" s="219"/>
      <c r="S347" s="170"/>
    </row>
    <row r="348" ht="15.75" customHeight="1">
      <c r="C348" s="170"/>
      <c r="D348" s="170"/>
      <c r="E348" s="170"/>
      <c r="F348" s="170"/>
      <c r="G348" s="170"/>
      <c r="H348" s="170"/>
      <c r="I348" s="170"/>
      <c r="J348" s="170"/>
      <c r="K348" s="170"/>
      <c r="L348" s="170"/>
      <c r="M348" s="219"/>
      <c r="N348" s="219"/>
      <c r="O348" s="219"/>
      <c r="P348" s="219"/>
      <c r="Q348" s="219"/>
      <c r="R348" s="219"/>
      <c r="S348" s="170"/>
    </row>
    <row r="349" ht="15.75" customHeight="1">
      <c r="C349" s="170"/>
      <c r="D349" s="170"/>
      <c r="E349" s="170"/>
      <c r="F349" s="170"/>
      <c r="G349" s="170"/>
      <c r="H349" s="170"/>
      <c r="I349" s="170"/>
      <c r="J349" s="170"/>
      <c r="K349" s="170"/>
      <c r="L349" s="170"/>
      <c r="M349" s="219"/>
      <c r="N349" s="219"/>
      <c r="O349" s="219"/>
      <c r="P349" s="219"/>
      <c r="Q349" s="219"/>
      <c r="R349" s="219"/>
      <c r="S349" s="170"/>
    </row>
    <row r="350" ht="15.75" customHeight="1">
      <c r="C350" s="170"/>
      <c r="D350" s="170"/>
      <c r="E350" s="170"/>
      <c r="F350" s="170"/>
      <c r="G350" s="170"/>
      <c r="H350" s="170"/>
      <c r="I350" s="170"/>
      <c r="J350" s="170"/>
      <c r="K350" s="170"/>
      <c r="L350" s="170"/>
      <c r="M350" s="219"/>
      <c r="N350" s="219"/>
      <c r="O350" s="219"/>
      <c r="P350" s="219"/>
      <c r="Q350" s="219"/>
      <c r="R350" s="219"/>
      <c r="S350" s="170"/>
    </row>
    <row r="351" ht="15.75" customHeight="1">
      <c r="C351" s="170"/>
      <c r="D351" s="170"/>
      <c r="E351" s="170"/>
      <c r="F351" s="170"/>
      <c r="G351" s="170"/>
      <c r="H351" s="170"/>
      <c r="I351" s="170"/>
      <c r="J351" s="170"/>
      <c r="K351" s="170"/>
      <c r="L351" s="170"/>
      <c r="M351" s="219"/>
      <c r="N351" s="219"/>
      <c r="O351" s="219"/>
      <c r="P351" s="219"/>
      <c r="Q351" s="219"/>
      <c r="R351" s="219"/>
      <c r="S351" s="170"/>
    </row>
    <row r="352" ht="15.75" customHeight="1">
      <c r="C352" s="170"/>
      <c r="D352" s="170"/>
      <c r="E352" s="170"/>
      <c r="F352" s="170"/>
      <c r="G352" s="170"/>
      <c r="H352" s="170"/>
      <c r="I352" s="170"/>
      <c r="J352" s="170"/>
      <c r="K352" s="170"/>
      <c r="L352" s="170"/>
      <c r="M352" s="219"/>
      <c r="N352" s="219"/>
      <c r="O352" s="219"/>
      <c r="P352" s="219"/>
      <c r="Q352" s="219"/>
      <c r="R352" s="219"/>
      <c r="S352" s="170"/>
    </row>
    <row r="353" ht="15.75" customHeight="1">
      <c r="C353" s="170"/>
      <c r="D353" s="170"/>
      <c r="E353" s="170"/>
      <c r="F353" s="170"/>
      <c r="G353" s="170"/>
      <c r="H353" s="170"/>
      <c r="I353" s="170"/>
      <c r="J353" s="170"/>
      <c r="K353" s="170"/>
      <c r="L353" s="170"/>
      <c r="M353" s="219"/>
      <c r="N353" s="219"/>
      <c r="O353" s="219"/>
      <c r="P353" s="219"/>
      <c r="Q353" s="219"/>
      <c r="R353" s="219"/>
      <c r="S353" s="170"/>
    </row>
    <row r="354" ht="15.75" customHeight="1">
      <c r="C354" s="170"/>
      <c r="D354" s="170"/>
      <c r="E354" s="170"/>
      <c r="F354" s="170"/>
      <c r="G354" s="170"/>
      <c r="H354" s="170"/>
      <c r="I354" s="170"/>
      <c r="J354" s="170"/>
      <c r="K354" s="170"/>
      <c r="L354" s="170"/>
      <c r="M354" s="219"/>
      <c r="N354" s="219"/>
      <c r="O354" s="219"/>
      <c r="P354" s="219"/>
      <c r="Q354" s="219"/>
      <c r="R354" s="219"/>
      <c r="S354" s="170"/>
    </row>
    <row r="355" ht="15.75" customHeight="1">
      <c r="C355" s="170"/>
      <c r="D355" s="170"/>
      <c r="E355" s="170"/>
      <c r="F355" s="170"/>
      <c r="G355" s="170"/>
      <c r="H355" s="170"/>
      <c r="I355" s="170"/>
      <c r="J355" s="170"/>
      <c r="K355" s="170"/>
      <c r="L355" s="170"/>
      <c r="M355" s="219"/>
      <c r="N355" s="219"/>
      <c r="O355" s="219"/>
      <c r="P355" s="219"/>
      <c r="Q355" s="219"/>
      <c r="R355" s="219"/>
      <c r="S355" s="170"/>
    </row>
    <row r="356" ht="15.75" customHeight="1">
      <c r="C356" s="170"/>
      <c r="D356" s="170"/>
      <c r="E356" s="170"/>
      <c r="F356" s="170"/>
      <c r="G356" s="170"/>
      <c r="H356" s="170"/>
      <c r="I356" s="170"/>
      <c r="J356" s="170"/>
      <c r="K356" s="170"/>
      <c r="L356" s="170"/>
      <c r="M356" s="219"/>
      <c r="N356" s="219"/>
      <c r="O356" s="219"/>
      <c r="P356" s="219"/>
      <c r="Q356" s="219"/>
      <c r="R356" s="219"/>
      <c r="S356" s="170"/>
    </row>
    <row r="357" ht="15.75" customHeight="1">
      <c r="C357" s="170"/>
      <c r="D357" s="170"/>
      <c r="E357" s="170"/>
      <c r="F357" s="170"/>
      <c r="G357" s="170"/>
      <c r="H357" s="170"/>
      <c r="I357" s="170"/>
      <c r="J357" s="170"/>
      <c r="K357" s="170"/>
      <c r="L357" s="170"/>
      <c r="M357" s="219"/>
      <c r="N357" s="219"/>
      <c r="O357" s="219"/>
      <c r="P357" s="219"/>
      <c r="Q357" s="219"/>
      <c r="R357" s="219"/>
      <c r="S357" s="170"/>
    </row>
    <row r="358" ht="15.75" customHeight="1">
      <c r="C358" s="170"/>
      <c r="D358" s="170"/>
      <c r="E358" s="170"/>
      <c r="F358" s="170"/>
      <c r="G358" s="170"/>
      <c r="H358" s="170"/>
      <c r="I358" s="170"/>
      <c r="J358" s="170"/>
      <c r="K358" s="170"/>
      <c r="L358" s="170"/>
      <c r="M358" s="219"/>
      <c r="N358" s="219"/>
      <c r="O358" s="219"/>
      <c r="P358" s="219"/>
      <c r="Q358" s="219"/>
      <c r="R358" s="219"/>
      <c r="S358" s="170"/>
    </row>
    <row r="359" ht="15.75" customHeight="1">
      <c r="C359" s="170"/>
      <c r="D359" s="170"/>
      <c r="E359" s="170"/>
      <c r="F359" s="170"/>
      <c r="G359" s="170"/>
      <c r="H359" s="170"/>
      <c r="I359" s="170"/>
      <c r="J359" s="170"/>
      <c r="K359" s="170"/>
      <c r="L359" s="170"/>
      <c r="M359" s="219"/>
      <c r="N359" s="219"/>
      <c r="O359" s="219"/>
      <c r="P359" s="219"/>
      <c r="Q359" s="219"/>
      <c r="R359" s="219"/>
      <c r="S359" s="170"/>
    </row>
    <row r="360" ht="15.75" customHeight="1">
      <c r="C360" s="170"/>
      <c r="D360" s="170"/>
      <c r="E360" s="170"/>
      <c r="F360" s="170"/>
      <c r="G360" s="170"/>
      <c r="H360" s="170"/>
      <c r="I360" s="170"/>
      <c r="J360" s="170"/>
      <c r="K360" s="170"/>
      <c r="L360" s="170"/>
      <c r="M360" s="219"/>
      <c r="N360" s="219"/>
      <c r="O360" s="219"/>
      <c r="P360" s="219"/>
      <c r="Q360" s="219"/>
      <c r="R360" s="219"/>
      <c r="S360" s="170"/>
    </row>
    <row r="361" ht="15.75" customHeight="1">
      <c r="C361" s="170"/>
      <c r="D361" s="170"/>
      <c r="E361" s="170"/>
      <c r="F361" s="170"/>
      <c r="G361" s="170"/>
      <c r="H361" s="170"/>
      <c r="I361" s="170"/>
      <c r="J361" s="170"/>
      <c r="K361" s="170"/>
      <c r="L361" s="170"/>
      <c r="M361" s="219"/>
      <c r="N361" s="219"/>
      <c r="O361" s="219"/>
      <c r="P361" s="219"/>
      <c r="Q361" s="219"/>
      <c r="R361" s="219"/>
      <c r="S361" s="170"/>
    </row>
    <row r="362" ht="15.75" customHeight="1">
      <c r="C362" s="170"/>
      <c r="D362" s="170"/>
      <c r="E362" s="170"/>
      <c r="F362" s="170"/>
      <c r="G362" s="170"/>
      <c r="H362" s="170"/>
      <c r="I362" s="170"/>
      <c r="J362" s="170"/>
      <c r="K362" s="170"/>
      <c r="L362" s="170"/>
      <c r="M362" s="219"/>
      <c r="N362" s="219"/>
      <c r="O362" s="219"/>
      <c r="P362" s="219"/>
      <c r="Q362" s="219"/>
      <c r="R362" s="219"/>
      <c r="S362" s="170"/>
    </row>
    <row r="363" ht="15.75" customHeight="1">
      <c r="C363" s="170"/>
      <c r="D363" s="170"/>
      <c r="E363" s="170"/>
      <c r="F363" s="170"/>
      <c r="G363" s="170"/>
      <c r="H363" s="170"/>
      <c r="I363" s="170"/>
      <c r="J363" s="170"/>
      <c r="K363" s="170"/>
      <c r="L363" s="170"/>
      <c r="M363" s="219"/>
      <c r="N363" s="219"/>
      <c r="O363" s="219"/>
      <c r="P363" s="219"/>
      <c r="Q363" s="219"/>
      <c r="R363" s="219"/>
      <c r="S363" s="170"/>
    </row>
    <row r="364" ht="15.75" customHeight="1">
      <c r="C364" s="170"/>
      <c r="D364" s="170"/>
      <c r="E364" s="170"/>
      <c r="F364" s="170"/>
      <c r="G364" s="170"/>
      <c r="H364" s="170"/>
      <c r="I364" s="170"/>
      <c r="J364" s="170"/>
      <c r="K364" s="170"/>
      <c r="L364" s="170"/>
      <c r="M364" s="219"/>
      <c r="N364" s="219"/>
      <c r="O364" s="219"/>
      <c r="P364" s="219"/>
      <c r="Q364" s="219"/>
      <c r="R364" s="219"/>
      <c r="S364" s="170"/>
    </row>
    <row r="365" ht="15.75" customHeight="1">
      <c r="C365" s="170"/>
      <c r="D365" s="170"/>
      <c r="E365" s="170"/>
      <c r="F365" s="170"/>
      <c r="G365" s="170"/>
      <c r="H365" s="170"/>
      <c r="I365" s="170"/>
      <c r="J365" s="170"/>
      <c r="K365" s="170"/>
      <c r="L365" s="170"/>
      <c r="M365" s="219"/>
      <c r="N365" s="219"/>
      <c r="O365" s="219"/>
      <c r="P365" s="219"/>
      <c r="Q365" s="219"/>
      <c r="R365" s="219"/>
      <c r="S365" s="170"/>
    </row>
    <row r="366" ht="15.75" customHeight="1">
      <c r="C366" s="170"/>
      <c r="D366" s="170"/>
      <c r="E366" s="170"/>
      <c r="F366" s="170"/>
      <c r="G366" s="170"/>
      <c r="H366" s="170"/>
      <c r="I366" s="170"/>
      <c r="J366" s="170"/>
      <c r="K366" s="170"/>
      <c r="L366" s="170"/>
      <c r="M366" s="219"/>
      <c r="N366" s="219"/>
      <c r="O366" s="219"/>
      <c r="P366" s="219"/>
      <c r="Q366" s="219"/>
      <c r="R366" s="219"/>
      <c r="S366" s="170"/>
    </row>
    <row r="367" ht="15.75" customHeight="1">
      <c r="C367" s="170"/>
      <c r="D367" s="170"/>
      <c r="E367" s="170"/>
      <c r="F367" s="170"/>
      <c r="G367" s="170"/>
      <c r="H367" s="170"/>
      <c r="I367" s="170"/>
      <c r="J367" s="170"/>
      <c r="K367" s="170"/>
      <c r="L367" s="170"/>
      <c r="M367" s="219"/>
      <c r="N367" s="219"/>
      <c r="O367" s="219"/>
      <c r="P367" s="219"/>
      <c r="Q367" s="219"/>
      <c r="R367" s="219"/>
      <c r="S367" s="170"/>
    </row>
    <row r="368" ht="15.75" customHeight="1">
      <c r="C368" s="170"/>
      <c r="D368" s="170"/>
      <c r="E368" s="170"/>
      <c r="F368" s="170"/>
      <c r="G368" s="170"/>
      <c r="H368" s="170"/>
      <c r="I368" s="170"/>
      <c r="J368" s="170"/>
      <c r="K368" s="170"/>
      <c r="L368" s="170"/>
      <c r="M368" s="219"/>
      <c r="N368" s="219"/>
      <c r="O368" s="219"/>
      <c r="P368" s="219"/>
      <c r="Q368" s="219"/>
      <c r="R368" s="219"/>
      <c r="S368" s="170"/>
    </row>
    <row r="369" ht="15.75" customHeight="1">
      <c r="C369" s="170"/>
      <c r="D369" s="170"/>
      <c r="E369" s="170"/>
      <c r="F369" s="170"/>
      <c r="G369" s="170"/>
      <c r="H369" s="170"/>
      <c r="I369" s="170"/>
      <c r="J369" s="170"/>
      <c r="K369" s="170"/>
      <c r="L369" s="170"/>
      <c r="M369" s="219"/>
      <c r="N369" s="219"/>
      <c r="O369" s="219"/>
      <c r="P369" s="219"/>
      <c r="Q369" s="219"/>
      <c r="R369" s="219"/>
      <c r="S369" s="170"/>
    </row>
    <row r="370" ht="15.75" customHeight="1">
      <c r="C370" s="170"/>
      <c r="D370" s="170"/>
      <c r="E370" s="170"/>
      <c r="F370" s="170"/>
      <c r="G370" s="170"/>
      <c r="H370" s="170"/>
      <c r="I370" s="170"/>
      <c r="J370" s="170"/>
      <c r="K370" s="170"/>
      <c r="L370" s="170"/>
      <c r="M370" s="219"/>
      <c r="N370" s="219"/>
      <c r="O370" s="219"/>
      <c r="P370" s="219"/>
      <c r="Q370" s="219"/>
      <c r="R370" s="219"/>
      <c r="S370" s="170"/>
    </row>
    <row r="371" ht="15.75" customHeight="1">
      <c r="C371" s="170"/>
      <c r="D371" s="170"/>
      <c r="E371" s="170"/>
      <c r="F371" s="170"/>
      <c r="G371" s="170"/>
      <c r="H371" s="170"/>
      <c r="I371" s="170"/>
      <c r="J371" s="170"/>
      <c r="K371" s="170"/>
      <c r="L371" s="170"/>
      <c r="M371" s="219"/>
      <c r="N371" s="219"/>
      <c r="O371" s="219"/>
      <c r="P371" s="219"/>
      <c r="Q371" s="219"/>
      <c r="R371" s="219"/>
      <c r="S371" s="170"/>
    </row>
    <row r="372" ht="15.75" customHeight="1">
      <c r="C372" s="170"/>
      <c r="D372" s="170"/>
      <c r="E372" s="170"/>
      <c r="F372" s="170"/>
      <c r="G372" s="170"/>
      <c r="H372" s="170"/>
      <c r="I372" s="170"/>
      <c r="J372" s="170"/>
      <c r="K372" s="170"/>
      <c r="L372" s="170"/>
      <c r="M372" s="219"/>
      <c r="N372" s="219"/>
      <c r="O372" s="219"/>
      <c r="P372" s="219"/>
      <c r="Q372" s="219"/>
      <c r="R372" s="219"/>
      <c r="S372" s="170"/>
    </row>
    <row r="373" ht="15.75" customHeight="1">
      <c r="C373" s="170"/>
      <c r="D373" s="170"/>
      <c r="E373" s="170"/>
      <c r="F373" s="170"/>
      <c r="G373" s="170"/>
      <c r="H373" s="170"/>
      <c r="I373" s="170"/>
      <c r="J373" s="170"/>
      <c r="K373" s="170"/>
      <c r="L373" s="170"/>
      <c r="M373" s="219"/>
      <c r="N373" s="219"/>
      <c r="O373" s="219"/>
      <c r="P373" s="219"/>
      <c r="Q373" s="219"/>
      <c r="R373" s="219"/>
      <c r="S373" s="170"/>
    </row>
    <row r="374" ht="15.75" customHeight="1">
      <c r="C374" s="170"/>
      <c r="D374" s="170"/>
      <c r="E374" s="170"/>
      <c r="F374" s="170"/>
      <c r="G374" s="170"/>
      <c r="H374" s="170"/>
      <c r="I374" s="170"/>
      <c r="J374" s="170"/>
      <c r="K374" s="170"/>
      <c r="L374" s="170"/>
      <c r="M374" s="219"/>
      <c r="N374" s="219"/>
      <c r="O374" s="219"/>
      <c r="P374" s="219"/>
      <c r="Q374" s="219"/>
      <c r="R374" s="219"/>
      <c r="S374" s="170"/>
    </row>
    <row r="375" ht="15.75" customHeight="1">
      <c r="C375" s="170"/>
      <c r="D375" s="170"/>
      <c r="E375" s="170"/>
      <c r="F375" s="170"/>
      <c r="G375" s="170"/>
      <c r="H375" s="170"/>
      <c r="I375" s="170"/>
      <c r="J375" s="170"/>
      <c r="K375" s="170"/>
      <c r="L375" s="170"/>
      <c r="M375" s="219"/>
      <c r="N375" s="219"/>
      <c r="O375" s="219"/>
      <c r="P375" s="219"/>
      <c r="Q375" s="219"/>
      <c r="R375" s="219"/>
      <c r="S375" s="170"/>
    </row>
    <row r="376" ht="15.75" customHeight="1">
      <c r="C376" s="170"/>
      <c r="D376" s="170"/>
      <c r="E376" s="170"/>
      <c r="F376" s="170"/>
      <c r="G376" s="170"/>
      <c r="H376" s="170"/>
      <c r="I376" s="170"/>
      <c r="J376" s="170"/>
      <c r="K376" s="170"/>
      <c r="L376" s="170"/>
      <c r="M376" s="219"/>
      <c r="N376" s="219"/>
      <c r="O376" s="219"/>
      <c r="P376" s="219"/>
      <c r="Q376" s="219"/>
      <c r="R376" s="219"/>
      <c r="S376" s="170"/>
    </row>
    <row r="377" ht="15.75" customHeight="1">
      <c r="C377" s="170"/>
      <c r="D377" s="170"/>
      <c r="E377" s="170"/>
      <c r="F377" s="170"/>
      <c r="G377" s="170"/>
      <c r="H377" s="170"/>
      <c r="I377" s="170"/>
      <c r="J377" s="170"/>
      <c r="K377" s="170"/>
      <c r="L377" s="170"/>
      <c r="M377" s="219"/>
      <c r="N377" s="219"/>
      <c r="O377" s="219"/>
      <c r="P377" s="219"/>
      <c r="Q377" s="219"/>
      <c r="R377" s="219"/>
      <c r="S377" s="170"/>
    </row>
    <row r="378" ht="15.75" customHeight="1">
      <c r="C378" s="170"/>
      <c r="D378" s="170"/>
      <c r="E378" s="170"/>
      <c r="F378" s="170"/>
      <c r="G378" s="170"/>
      <c r="H378" s="170"/>
      <c r="I378" s="170"/>
      <c r="J378" s="170"/>
      <c r="K378" s="170"/>
      <c r="L378" s="170"/>
      <c r="M378" s="219"/>
      <c r="N378" s="219"/>
      <c r="O378" s="219"/>
      <c r="P378" s="219"/>
      <c r="Q378" s="219"/>
      <c r="R378" s="219"/>
      <c r="S378" s="170"/>
    </row>
    <row r="379" ht="15.75" customHeight="1">
      <c r="C379" s="170"/>
      <c r="D379" s="170"/>
      <c r="E379" s="170"/>
      <c r="F379" s="170"/>
      <c r="G379" s="170"/>
      <c r="H379" s="170"/>
      <c r="I379" s="170"/>
      <c r="J379" s="170"/>
      <c r="K379" s="170"/>
      <c r="L379" s="170"/>
      <c r="M379" s="219"/>
      <c r="N379" s="219"/>
      <c r="O379" s="219"/>
      <c r="P379" s="219"/>
      <c r="Q379" s="219"/>
      <c r="R379" s="219"/>
      <c r="S379" s="170"/>
    </row>
    <row r="380" ht="15.75" customHeight="1">
      <c r="C380" s="170"/>
      <c r="D380" s="170"/>
      <c r="E380" s="170"/>
      <c r="F380" s="170"/>
      <c r="G380" s="170"/>
      <c r="H380" s="170"/>
      <c r="I380" s="170"/>
      <c r="J380" s="170"/>
      <c r="K380" s="170"/>
      <c r="L380" s="170"/>
      <c r="M380" s="219"/>
      <c r="N380" s="219"/>
      <c r="O380" s="219"/>
      <c r="P380" s="219"/>
      <c r="Q380" s="219"/>
      <c r="R380" s="219"/>
      <c r="S380" s="170"/>
    </row>
    <row r="381" ht="15.75" customHeight="1">
      <c r="C381" s="170"/>
      <c r="D381" s="170"/>
      <c r="E381" s="170"/>
      <c r="F381" s="170"/>
      <c r="G381" s="170"/>
      <c r="H381" s="170"/>
      <c r="I381" s="170"/>
      <c r="J381" s="170"/>
      <c r="K381" s="170"/>
      <c r="L381" s="170"/>
      <c r="M381" s="219"/>
      <c r="N381" s="219"/>
      <c r="O381" s="219"/>
      <c r="P381" s="219"/>
      <c r="Q381" s="219"/>
      <c r="R381" s="219"/>
      <c r="S381" s="170"/>
    </row>
    <row r="382" ht="15.75" customHeight="1">
      <c r="C382" s="170"/>
      <c r="D382" s="170"/>
      <c r="E382" s="170"/>
      <c r="F382" s="170"/>
      <c r="G382" s="170"/>
      <c r="H382" s="170"/>
      <c r="I382" s="170"/>
      <c r="J382" s="170"/>
      <c r="K382" s="170"/>
      <c r="L382" s="170"/>
      <c r="M382" s="219"/>
      <c r="N382" s="219"/>
      <c r="O382" s="219"/>
      <c r="P382" s="219"/>
      <c r="Q382" s="219"/>
      <c r="R382" s="219"/>
      <c r="S382" s="170"/>
    </row>
    <row r="383" ht="15.75" customHeight="1">
      <c r="C383" s="170"/>
      <c r="D383" s="170"/>
      <c r="E383" s="170"/>
      <c r="F383" s="170"/>
      <c r="G383" s="170"/>
      <c r="H383" s="170"/>
      <c r="I383" s="170"/>
      <c r="J383" s="170"/>
      <c r="K383" s="170"/>
      <c r="L383" s="170"/>
      <c r="M383" s="219"/>
      <c r="N383" s="219"/>
      <c r="O383" s="219"/>
      <c r="P383" s="219"/>
      <c r="Q383" s="219"/>
      <c r="R383" s="219"/>
      <c r="S383" s="170"/>
    </row>
    <row r="384" ht="15.75" customHeight="1">
      <c r="C384" s="170"/>
      <c r="D384" s="170"/>
      <c r="E384" s="170"/>
      <c r="F384" s="170"/>
      <c r="G384" s="170"/>
      <c r="H384" s="170"/>
      <c r="I384" s="170"/>
      <c r="J384" s="170"/>
      <c r="K384" s="170"/>
      <c r="L384" s="170"/>
      <c r="M384" s="219"/>
      <c r="N384" s="219"/>
      <c r="O384" s="219"/>
      <c r="P384" s="219"/>
      <c r="Q384" s="219"/>
      <c r="R384" s="219"/>
      <c r="S384" s="170"/>
    </row>
    <row r="385" ht="15.75" customHeight="1">
      <c r="C385" s="170"/>
      <c r="D385" s="170"/>
      <c r="E385" s="170"/>
      <c r="F385" s="170"/>
      <c r="G385" s="170"/>
      <c r="H385" s="170"/>
      <c r="I385" s="170"/>
      <c r="J385" s="170"/>
      <c r="K385" s="170"/>
      <c r="L385" s="170"/>
      <c r="M385" s="219"/>
      <c r="N385" s="219"/>
      <c r="O385" s="219"/>
      <c r="P385" s="219"/>
      <c r="Q385" s="219"/>
      <c r="R385" s="219"/>
      <c r="S385" s="170"/>
    </row>
    <row r="386" ht="15.75" customHeight="1">
      <c r="C386" s="170"/>
      <c r="D386" s="170"/>
      <c r="E386" s="170"/>
      <c r="F386" s="170"/>
      <c r="G386" s="170"/>
      <c r="H386" s="170"/>
      <c r="I386" s="170"/>
      <c r="J386" s="170"/>
      <c r="K386" s="170"/>
      <c r="L386" s="170"/>
      <c r="M386" s="219"/>
      <c r="N386" s="219"/>
      <c r="O386" s="219"/>
      <c r="P386" s="219"/>
      <c r="Q386" s="219"/>
      <c r="R386" s="219"/>
      <c r="S386" s="170"/>
    </row>
    <row r="387" ht="15.75" customHeight="1">
      <c r="C387" s="170"/>
      <c r="D387" s="170"/>
      <c r="E387" s="170"/>
      <c r="F387" s="170"/>
      <c r="G387" s="170"/>
      <c r="H387" s="170"/>
      <c r="I387" s="170"/>
      <c r="J387" s="170"/>
      <c r="K387" s="170"/>
      <c r="L387" s="170"/>
      <c r="M387" s="219"/>
      <c r="N387" s="219"/>
      <c r="O387" s="219"/>
      <c r="P387" s="219"/>
      <c r="Q387" s="219"/>
      <c r="R387" s="219"/>
      <c r="S387" s="170"/>
    </row>
    <row r="388" ht="15.75" customHeight="1">
      <c r="C388" s="170"/>
      <c r="D388" s="170"/>
      <c r="E388" s="170"/>
      <c r="F388" s="170"/>
      <c r="G388" s="170"/>
      <c r="H388" s="170"/>
      <c r="I388" s="170"/>
      <c r="J388" s="170"/>
      <c r="K388" s="170"/>
      <c r="L388" s="170"/>
      <c r="M388" s="219"/>
      <c r="N388" s="219"/>
      <c r="O388" s="219"/>
      <c r="P388" s="219"/>
      <c r="Q388" s="219"/>
      <c r="R388" s="219"/>
      <c r="S388" s="170"/>
    </row>
    <row r="389" ht="15.75" customHeight="1">
      <c r="C389" s="170"/>
      <c r="D389" s="170"/>
      <c r="E389" s="170"/>
      <c r="F389" s="170"/>
      <c r="G389" s="170"/>
      <c r="H389" s="170"/>
      <c r="I389" s="170"/>
      <c r="J389" s="170"/>
      <c r="K389" s="170"/>
      <c r="L389" s="170"/>
      <c r="M389" s="219"/>
      <c r="N389" s="219"/>
      <c r="O389" s="219"/>
      <c r="P389" s="219"/>
      <c r="Q389" s="219"/>
      <c r="R389" s="219"/>
      <c r="S389" s="170"/>
    </row>
    <row r="390" ht="15.75" customHeight="1">
      <c r="C390" s="170"/>
      <c r="D390" s="170"/>
      <c r="E390" s="170"/>
      <c r="F390" s="170"/>
      <c r="G390" s="170"/>
      <c r="H390" s="170"/>
      <c r="I390" s="170"/>
      <c r="J390" s="170"/>
      <c r="K390" s="170"/>
      <c r="L390" s="170"/>
      <c r="M390" s="219"/>
      <c r="N390" s="219"/>
      <c r="O390" s="219"/>
      <c r="P390" s="219"/>
      <c r="Q390" s="219"/>
      <c r="R390" s="219"/>
      <c r="S390" s="170"/>
    </row>
    <row r="391" ht="15.75" customHeight="1">
      <c r="C391" s="170"/>
      <c r="D391" s="170"/>
      <c r="E391" s="170"/>
      <c r="F391" s="170"/>
      <c r="G391" s="170"/>
      <c r="H391" s="170"/>
      <c r="I391" s="170"/>
      <c r="J391" s="170"/>
      <c r="K391" s="170"/>
      <c r="L391" s="170"/>
      <c r="M391" s="219"/>
      <c r="N391" s="219"/>
      <c r="O391" s="219"/>
      <c r="P391" s="219"/>
      <c r="Q391" s="219"/>
      <c r="R391" s="219"/>
      <c r="S391" s="170"/>
    </row>
    <row r="392" ht="15.75" customHeight="1">
      <c r="C392" s="170"/>
      <c r="D392" s="170"/>
      <c r="E392" s="170"/>
      <c r="F392" s="170"/>
      <c r="G392" s="170"/>
      <c r="H392" s="170"/>
      <c r="I392" s="170"/>
      <c r="J392" s="170"/>
      <c r="K392" s="170"/>
      <c r="L392" s="170"/>
      <c r="M392" s="219"/>
      <c r="N392" s="219"/>
      <c r="O392" s="219"/>
      <c r="P392" s="219"/>
      <c r="Q392" s="219"/>
      <c r="R392" s="219"/>
      <c r="S392" s="170"/>
    </row>
    <row r="393" ht="15.75" customHeight="1">
      <c r="C393" s="170"/>
      <c r="D393" s="170"/>
      <c r="E393" s="170"/>
      <c r="F393" s="170"/>
      <c r="G393" s="170"/>
      <c r="H393" s="170"/>
      <c r="I393" s="170"/>
      <c r="J393" s="170"/>
      <c r="K393" s="170"/>
      <c r="L393" s="170"/>
      <c r="M393" s="219"/>
      <c r="N393" s="219"/>
      <c r="O393" s="219"/>
      <c r="P393" s="219"/>
      <c r="Q393" s="219"/>
      <c r="R393" s="219"/>
      <c r="S393" s="170"/>
    </row>
    <row r="394" ht="15.75" customHeight="1">
      <c r="C394" s="170"/>
      <c r="D394" s="170"/>
      <c r="E394" s="170"/>
      <c r="F394" s="170"/>
      <c r="G394" s="170"/>
      <c r="H394" s="170"/>
      <c r="I394" s="170"/>
      <c r="J394" s="170"/>
      <c r="K394" s="170"/>
      <c r="L394" s="170"/>
      <c r="M394" s="219"/>
      <c r="N394" s="219"/>
      <c r="O394" s="219"/>
      <c r="P394" s="219"/>
      <c r="Q394" s="219"/>
      <c r="R394" s="219"/>
      <c r="S394" s="170"/>
    </row>
    <row r="395" ht="15.75" customHeight="1">
      <c r="C395" s="170"/>
      <c r="D395" s="170"/>
      <c r="E395" s="170"/>
      <c r="F395" s="170"/>
      <c r="G395" s="170"/>
      <c r="H395" s="170"/>
      <c r="I395" s="170"/>
      <c r="J395" s="170"/>
      <c r="K395" s="170"/>
      <c r="L395" s="170"/>
      <c r="M395" s="219"/>
      <c r="N395" s="219"/>
      <c r="O395" s="219"/>
      <c r="P395" s="219"/>
      <c r="Q395" s="219"/>
      <c r="R395" s="219"/>
      <c r="S395" s="170"/>
    </row>
    <row r="396" ht="15.75" customHeight="1">
      <c r="C396" s="170"/>
      <c r="D396" s="170"/>
      <c r="E396" s="170"/>
      <c r="F396" s="170"/>
      <c r="G396" s="170"/>
      <c r="H396" s="170"/>
      <c r="I396" s="170"/>
      <c r="J396" s="170"/>
      <c r="K396" s="170"/>
      <c r="L396" s="170"/>
      <c r="M396" s="219"/>
      <c r="N396" s="219"/>
      <c r="O396" s="219"/>
      <c r="P396" s="219"/>
      <c r="Q396" s="219"/>
      <c r="R396" s="219"/>
      <c r="S396" s="170"/>
    </row>
    <row r="397" ht="15.75" customHeight="1">
      <c r="C397" s="170"/>
      <c r="D397" s="170"/>
      <c r="E397" s="170"/>
      <c r="F397" s="170"/>
      <c r="G397" s="170"/>
      <c r="H397" s="170"/>
      <c r="I397" s="170"/>
      <c r="J397" s="170"/>
      <c r="K397" s="170"/>
      <c r="L397" s="170"/>
      <c r="M397" s="219"/>
      <c r="N397" s="219"/>
      <c r="O397" s="219"/>
      <c r="P397" s="219"/>
      <c r="Q397" s="219"/>
      <c r="R397" s="219"/>
      <c r="S397" s="170"/>
    </row>
    <row r="398" ht="15.75" customHeight="1">
      <c r="C398" s="170"/>
      <c r="D398" s="170"/>
      <c r="E398" s="170"/>
      <c r="F398" s="170"/>
      <c r="G398" s="170"/>
      <c r="H398" s="170"/>
      <c r="I398" s="170"/>
      <c r="J398" s="170"/>
      <c r="K398" s="170"/>
      <c r="L398" s="170"/>
      <c r="M398" s="219"/>
      <c r="N398" s="219"/>
      <c r="O398" s="219"/>
      <c r="P398" s="219"/>
      <c r="Q398" s="219"/>
      <c r="R398" s="219"/>
      <c r="S398" s="170"/>
    </row>
    <row r="399" ht="15.75" customHeight="1">
      <c r="C399" s="170"/>
      <c r="D399" s="170"/>
      <c r="E399" s="170"/>
      <c r="F399" s="170"/>
      <c r="G399" s="170"/>
      <c r="H399" s="170"/>
      <c r="I399" s="170"/>
      <c r="J399" s="170"/>
      <c r="K399" s="170"/>
      <c r="L399" s="170"/>
      <c r="M399" s="219"/>
      <c r="N399" s="219"/>
      <c r="O399" s="219"/>
      <c r="P399" s="219"/>
      <c r="Q399" s="219"/>
      <c r="R399" s="219"/>
      <c r="S399" s="170"/>
    </row>
    <row r="400" ht="15.75" customHeight="1">
      <c r="C400" s="170"/>
      <c r="D400" s="170"/>
      <c r="E400" s="170"/>
      <c r="F400" s="170"/>
      <c r="G400" s="170"/>
      <c r="H400" s="170"/>
      <c r="I400" s="170"/>
      <c r="J400" s="170"/>
      <c r="K400" s="170"/>
      <c r="L400" s="170"/>
      <c r="M400" s="219"/>
      <c r="N400" s="219"/>
      <c r="O400" s="219"/>
      <c r="P400" s="219"/>
      <c r="Q400" s="219"/>
      <c r="R400" s="219"/>
      <c r="S400" s="170"/>
    </row>
    <row r="401" ht="15.75" customHeight="1">
      <c r="C401" s="170"/>
      <c r="D401" s="170"/>
      <c r="E401" s="170"/>
      <c r="F401" s="170"/>
      <c r="G401" s="170"/>
      <c r="H401" s="170"/>
      <c r="I401" s="170"/>
      <c r="J401" s="170"/>
      <c r="K401" s="170"/>
      <c r="L401" s="170"/>
      <c r="M401" s="219"/>
      <c r="N401" s="219"/>
      <c r="O401" s="219"/>
      <c r="P401" s="219"/>
      <c r="Q401" s="219"/>
      <c r="R401" s="219"/>
      <c r="S401" s="170"/>
    </row>
    <row r="402" ht="15.75" customHeight="1">
      <c r="C402" s="170"/>
      <c r="D402" s="170"/>
      <c r="E402" s="170"/>
      <c r="F402" s="170"/>
      <c r="G402" s="170"/>
      <c r="H402" s="170"/>
      <c r="I402" s="170"/>
      <c r="J402" s="170"/>
      <c r="K402" s="170"/>
      <c r="L402" s="170"/>
      <c r="M402" s="219"/>
      <c r="N402" s="219"/>
      <c r="O402" s="219"/>
      <c r="P402" s="219"/>
      <c r="Q402" s="219"/>
      <c r="R402" s="219"/>
      <c r="S402" s="170"/>
    </row>
    <row r="403" ht="15.75" customHeight="1">
      <c r="C403" s="170"/>
      <c r="D403" s="170"/>
      <c r="E403" s="170"/>
      <c r="F403" s="170"/>
      <c r="G403" s="170"/>
      <c r="H403" s="170"/>
      <c r="I403" s="170"/>
      <c r="J403" s="170"/>
      <c r="K403" s="170"/>
      <c r="L403" s="170"/>
      <c r="M403" s="219"/>
      <c r="N403" s="219"/>
      <c r="O403" s="219"/>
      <c r="P403" s="219"/>
      <c r="Q403" s="219"/>
      <c r="R403" s="219"/>
      <c r="S403" s="170"/>
    </row>
    <row r="404" ht="15.75" customHeight="1">
      <c r="C404" s="170"/>
      <c r="D404" s="170"/>
      <c r="E404" s="170"/>
      <c r="F404" s="170"/>
      <c r="G404" s="170"/>
      <c r="H404" s="170"/>
      <c r="I404" s="170"/>
      <c r="J404" s="170"/>
      <c r="K404" s="170"/>
      <c r="L404" s="170"/>
      <c r="M404" s="219"/>
      <c r="N404" s="219"/>
      <c r="O404" s="219"/>
      <c r="P404" s="219"/>
      <c r="Q404" s="219"/>
      <c r="R404" s="219"/>
      <c r="S404" s="170"/>
    </row>
    <row r="405" ht="15.75" customHeight="1">
      <c r="C405" s="170"/>
      <c r="D405" s="170"/>
      <c r="E405" s="170"/>
      <c r="F405" s="170"/>
      <c r="G405" s="170"/>
      <c r="H405" s="170"/>
      <c r="I405" s="170"/>
      <c r="J405" s="170"/>
      <c r="K405" s="170"/>
      <c r="L405" s="170"/>
      <c r="M405" s="219"/>
      <c r="N405" s="219"/>
      <c r="O405" s="219"/>
      <c r="P405" s="219"/>
      <c r="Q405" s="219"/>
      <c r="R405" s="219"/>
      <c r="S405" s="170"/>
    </row>
    <row r="406" ht="15.75" customHeight="1">
      <c r="C406" s="170"/>
      <c r="D406" s="170"/>
      <c r="E406" s="170"/>
      <c r="F406" s="170"/>
      <c r="G406" s="170"/>
      <c r="H406" s="170"/>
      <c r="I406" s="170"/>
      <c r="J406" s="170"/>
      <c r="K406" s="170"/>
      <c r="L406" s="170"/>
      <c r="M406" s="219"/>
      <c r="N406" s="219"/>
      <c r="O406" s="219"/>
      <c r="P406" s="219"/>
      <c r="Q406" s="219"/>
      <c r="R406" s="219"/>
      <c r="S406" s="170"/>
    </row>
    <row r="407" ht="15.75" customHeight="1">
      <c r="C407" s="170"/>
      <c r="D407" s="170"/>
      <c r="E407" s="170"/>
      <c r="F407" s="170"/>
      <c r="G407" s="170"/>
      <c r="H407" s="170"/>
      <c r="I407" s="170"/>
      <c r="J407" s="170"/>
      <c r="K407" s="170"/>
      <c r="L407" s="170"/>
      <c r="M407" s="219"/>
      <c r="N407" s="219"/>
      <c r="O407" s="219"/>
      <c r="P407" s="219"/>
      <c r="Q407" s="219"/>
      <c r="R407" s="219"/>
      <c r="S407" s="170"/>
    </row>
    <row r="408" ht="15.75" customHeight="1">
      <c r="C408" s="170"/>
      <c r="D408" s="170"/>
      <c r="E408" s="170"/>
      <c r="F408" s="170"/>
      <c r="G408" s="170"/>
      <c r="H408" s="170"/>
      <c r="I408" s="170"/>
      <c r="J408" s="170"/>
      <c r="K408" s="170"/>
      <c r="L408" s="170"/>
      <c r="M408" s="219"/>
      <c r="N408" s="219"/>
      <c r="O408" s="219"/>
      <c r="P408" s="219"/>
      <c r="Q408" s="219"/>
      <c r="R408" s="219"/>
      <c r="S408" s="170"/>
    </row>
    <row r="409" ht="15.75" customHeight="1">
      <c r="C409" s="170"/>
      <c r="D409" s="170"/>
      <c r="E409" s="170"/>
      <c r="F409" s="170"/>
      <c r="G409" s="170"/>
      <c r="H409" s="170"/>
      <c r="I409" s="170"/>
      <c r="J409" s="170"/>
      <c r="K409" s="170"/>
      <c r="L409" s="170"/>
      <c r="M409" s="219"/>
      <c r="N409" s="219"/>
      <c r="O409" s="219"/>
      <c r="P409" s="219"/>
      <c r="Q409" s="219"/>
      <c r="R409" s="219"/>
      <c r="S409" s="170"/>
    </row>
    <row r="410" ht="15.75" customHeight="1">
      <c r="C410" s="170"/>
      <c r="D410" s="170"/>
      <c r="E410" s="170"/>
      <c r="F410" s="170"/>
      <c r="G410" s="170"/>
      <c r="H410" s="170"/>
      <c r="I410" s="170"/>
      <c r="J410" s="170"/>
      <c r="K410" s="170"/>
      <c r="L410" s="170"/>
      <c r="M410" s="219"/>
      <c r="N410" s="219"/>
      <c r="O410" s="219"/>
      <c r="P410" s="219"/>
      <c r="Q410" s="219"/>
      <c r="R410" s="219"/>
      <c r="S410" s="170"/>
    </row>
    <row r="411" ht="15.75" customHeight="1">
      <c r="C411" s="170"/>
      <c r="D411" s="170"/>
      <c r="E411" s="170"/>
      <c r="F411" s="170"/>
      <c r="G411" s="170"/>
      <c r="H411" s="170"/>
      <c r="I411" s="170"/>
      <c r="J411" s="170"/>
      <c r="K411" s="170"/>
      <c r="L411" s="170"/>
      <c r="M411" s="219"/>
      <c r="N411" s="219"/>
      <c r="O411" s="219"/>
      <c r="P411" s="219"/>
      <c r="Q411" s="219"/>
      <c r="R411" s="219"/>
      <c r="S411" s="170"/>
    </row>
    <row r="412" ht="15.75" customHeight="1">
      <c r="C412" s="170"/>
      <c r="D412" s="170"/>
      <c r="E412" s="170"/>
      <c r="F412" s="170"/>
      <c r="G412" s="170"/>
      <c r="H412" s="170"/>
      <c r="I412" s="170"/>
      <c r="J412" s="170"/>
      <c r="K412" s="170"/>
      <c r="L412" s="170"/>
      <c r="M412" s="219"/>
      <c r="N412" s="219"/>
      <c r="O412" s="219"/>
      <c r="P412" s="219"/>
      <c r="Q412" s="219"/>
      <c r="R412" s="219"/>
      <c r="S412" s="170"/>
    </row>
    <row r="413" ht="15.75" customHeight="1">
      <c r="C413" s="170"/>
      <c r="D413" s="170"/>
      <c r="E413" s="170"/>
      <c r="F413" s="170"/>
      <c r="G413" s="170"/>
      <c r="H413" s="170"/>
      <c r="I413" s="170"/>
      <c r="J413" s="170"/>
      <c r="K413" s="170"/>
      <c r="L413" s="170"/>
      <c r="M413" s="219"/>
      <c r="N413" s="219"/>
      <c r="O413" s="219"/>
      <c r="P413" s="219"/>
      <c r="Q413" s="219"/>
      <c r="R413" s="219"/>
      <c r="S413" s="170"/>
    </row>
    <row r="414" ht="15.75" customHeight="1">
      <c r="C414" s="170"/>
      <c r="D414" s="170"/>
      <c r="E414" s="170"/>
      <c r="F414" s="170"/>
      <c r="G414" s="170"/>
      <c r="H414" s="170"/>
      <c r="I414" s="170"/>
      <c r="J414" s="170"/>
      <c r="K414" s="170"/>
      <c r="L414" s="170"/>
      <c r="M414" s="219"/>
      <c r="N414" s="219"/>
      <c r="O414" s="219"/>
      <c r="P414" s="219"/>
      <c r="Q414" s="219"/>
      <c r="R414" s="219"/>
      <c r="S414" s="170"/>
    </row>
    <row r="415" ht="15.75" customHeight="1">
      <c r="C415" s="170"/>
      <c r="D415" s="170"/>
      <c r="E415" s="170"/>
      <c r="F415" s="170"/>
      <c r="G415" s="170"/>
      <c r="H415" s="170"/>
      <c r="I415" s="170"/>
      <c r="J415" s="170"/>
      <c r="K415" s="170"/>
      <c r="L415" s="170"/>
      <c r="M415" s="219"/>
      <c r="N415" s="219"/>
      <c r="O415" s="219"/>
      <c r="P415" s="219"/>
      <c r="Q415" s="219"/>
      <c r="R415" s="219"/>
      <c r="S415" s="170"/>
    </row>
    <row r="416" ht="15.75" customHeight="1">
      <c r="C416" s="170"/>
      <c r="D416" s="170"/>
      <c r="E416" s="170"/>
      <c r="F416" s="170"/>
      <c r="G416" s="170"/>
      <c r="H416" s="170"/>
      <c r="I416" s="170"/>
      <c r="J416" s="170"/>
      <c r="K416" s="170"/>
      <c r="L416" s="170"/>
      <c r="M416" s="219"/>
      <c r="N416" s="219"/>
      <c r="O416" s="219"/>
      <c r="P416" s="219"/>
      <c r="Q416" s="219"/>
      <c r="R416" s="219"/>
      <c r="S416" s="170"/>
    </row>
    <row r="417" ht="15.75" customHeight="1">
      <c r="C417" s="170"/>
      <c r="D417" s="170"/>
      <c r="E417" s="170"/>
      <c r="F417" s="170"/>
      <c r="G417" s="170"/>
      <c r="H417" s="170"/>
      <c r="I417" s="170"/>
      <c r="J417" s="170"/>
      <c r="K417" s="170"/>
      <c r="L417" s="170"/>
      <c r="M417" s="219"/>
      <c r="N417" s="219"/>
      <c r="O417" s="219"/>
      <c r="P417" s="219"/>
      <c r="Q417" s="219"/>
      <c r="R417" s="219"/>
      <c r="S417" s="170"/>
    </row>
    <row r="418" ht="15.75" customHeight="1">
      <c r="C418" s="170"/>
      <c r="D418" s="170"/>
      <c r="E418" s="170"/>
      <c r="F418" s="170"/>
      <c r="G418" s="170"/>
      <c r="H418" s="170"/>
      <c r="I418" s="170"/>
      <c r="J418" s="170"/>
      <c r="K418" s="170"/>
      <c r="L418" s="170"/>
      <c r="M418" s="219"/>
      <c r="N418" s="219"/>
      <c r="O418" s="219"/>
      <c r="P418" s="219"/>
      <c r="Q418" s="219"/>
      <c r="R418" s="219"/>
      <c r="S418" s="170"/>
    </row>
    <row r="419" ht="15.75" customHeight="1">
      <c r="C419" s="170"/>
      <c r="D419" s="170"/>
      <c r="E419" s="170"/>
      <c r="F419" s="170"/>
      <c r="G419" s="170"/>
      <c r="H419" s="170"/>
      <c r="I419" s="170"/>
      <c r="J419" s="170"/>
      <c r="K419" s="170"/>
      <c r="L419" s="170"/>
      <c r="M419" s="219"/>
      <c r="N419" s="219"/>
      <c r="O419" s="219"/>
      <c r="P419" s="219"/>
      <c r="Q419" s="219"/>
      <c r="R419" s="219"/>
      <c r="S419" s="170"/>
    </row>
    <row r="420" ht="15.75" customHeight="1">
      <c r="C420" s="170"/>
      <c r="D420" s="170"/>
      <c r="E420" s="170"/>
      <c r="F420" s="170"/>
      <c r="G420" s="170"/>
      <c r="H420" s="170"/>
      <c r="I420" s="170"/>
      <c r="J420" s="170"/>
      <c r="K420" s="170"/>
      <c r="L420" s="170"/>
      <c r="M420" s="219"/>
      <c r="N420" s="219"/>
      <c r="O420" s="219"/>
      <c r="P420" s="219"/>
      <c r="Q420" s="219"/>
      <c r="R420" s="219"/>
      <c r="S420" s="170"/>
    </row>
    <row r="421" ht="15.75" customHeight="1">
      <c r="C421" s="170"/>
      <c r="D421" s="170"/>
      <c r="E421" s="170"/>
      <c r="F421" s="170"/>
      <c r="G421" s="170"/>
      <c r="H421" s="170"/>
      <c r="I421" s="170"/>
      <c r="J421" s="170"/>
      <c r="K421" s="170"/>
      <c r="L421" s="170"/>
      <c r="M421" s="219"/>
      <c r="N421" s="219"/>
      <c r="O421" s="219"/>
      <c r="P421" s="219"/>
      <c r="Q421" s="219"/>
      <c r="R421" s="219"/>
      <c r="S421" s="170"/>
    </row>
    <row r="422" ht="15.75" customHeight="1">
      <c r="C422" s="170"/>
      <c r="D422" s="170"/>
      <c r="E422" s="170"/>
      <c r="F422" s="170"/>
      <c r="G422" s="170"/>
      <c r="H422" s="170"/>
      <c r="I422" s="170"/>
      <c r="J422" s="170"/>
      <c r="K422" s="170"/>
      <c r="L422" s="170"/>
      <c r="M422" s="219"/>
      <c r="N422" s="219"/>
      <c r="O422" s="219"/>
      <c r="P422" s="219"/>
      <c r="Q422" s="219"/>
      <c r="R422" s="219"/>
      <c r="S422" s="170"/>
    </row>
    <row r="423" ht="15.75" customHeight="1">
      <c r="C423" s="170"/>
      <c r="D423" s="170"/>
      <c r="E423" s="170"/>
      <c r="F423" s="170"/>
      <c r="G423" s="170"/>
      <c r="H423" s="170"/>
      <c r="I423" s="170"/>
      <c r="J423" s="170"/>
      <c r="K423" s="170"/>
      <c r="L423" s="170"/>
      <c r="M423" s="219"/>
      <c r="N423" s="219"/>
      <c r="O423" s="219"/>
      <c r="P423" s="219"/>
      <c r="Q423" s="219"/>
      <c r="R423" s="219"/>
      <c r="S423" s="170"/>
    </row>
    <row r="424" ht="15.75" customHeight="1">
      <c r="C424" s="170"/>
      <c r="D424" s="170"/>
      <c r="E424" s="170"/>
      <c r="F424" s="170"/>
      <c r="G424" s="170"/>
      <c r="H424" s="170"/>
      <c r="I424" s="170"/>
      <c r="J424" s="170"/>
      <c r="K424" s="170"/>
      <c r="L424" s="170"/>
      <c r="M424" s="219"/>
      <c r="N424" s="219"/>
      <c r="O424" s="219"/>
      <c r="P424" s="219"/>
      <c r="Q424" s="219"/>
      <c r="R424" s="219"/>
      <c r="S424" s="170"/>
    </row>
    <row r="425" ht="15.75" customHeight="1">
      <c r="C425" s="170"/>
      <c r="D425" s="170"/>
      <c r="E425" s="170"/>
      <c r="F425" s="170"/>
      <c r="G425" s="170"/>
      <c r="H425" s="170"/>
      <c r="I425" s="170"/>
      <c r="J425" s="170"/>
      <c r="K425" s="170"/>
      <c r="L425" s="170"/>
      <c r="M425" s="219"/>
      <c r="N425" s="219"/>
      <c r="O425" s="219"/>
      <c r="P425" s="219"/>
      <c r="Q425" s="219"/>
      <c r="R425" s="219"/>
      <c r="S425" s="170"/>
    </row>
    <row r="426" ht="15.75" customHeight="1">
      <c r="C426" s="170"/>
      <c r="D426" s="170"/>
      <c r="E426" s="170"/>
      <c r="F426" s="170"/>
      <c r="G426" s="170"/>
      <c r="H426" s="170"/>
      <c r="I426" s="170"/>
      <c r="J426" s="170"/>
      <c r="K426" s="170"/>
      <c r="L426" s="170"/>
      <c r="M426" s="219"/>
      <c r="N426" s="219"/>
      <c r="O426" s="219"/>
      <c r="P426" s="219"/>
      <c r="Q426" s="219"/>
      <c r="R426" s="219"/>
      <c r="S426" s="170"/>
    </row>
    <row r="427" ht="15.75" customHeight="1">
      <c r="C427" s="170"/>
      <c r="D427" s="170"/>
      <c r="E427" s="170"/>
      <c r="F427" s="170"/>
      <c r="G427" s="170"/>
      <c r="H427" s="170"/>
      <c r="I427" s="170"/>
      <c r="J427" s="170"/>
      <c r="K427" s="170"/>
      <c r="L427" s="170"/>
      <c r="M427" s="219"/>
      <c r="N427" s="219"/>
      <c r="O427" s="219"/>
      <c r="P427" s="219"/>
      <c r="Q427" s="219"/>
      <c r="R427" s="219"/>
      <c r="S427" s="170"/>
    </row>
    <row r="428" ht="15.75" customHeight="1">
      <c r="C428" s="170"/>
      <c r="D428" s="170"/>
      <c r="E428" s="170"/>
      <c r="F428" s="170"/>
      <c r="G428" s="170"/>
      <c r="H428" s="170"/>
      <c r="I428" s="170"/>
      <c r="J428" s="170"/>
      <c r="K428" s="170"/>
      <c r="L428" s="170"/>
      <c r="M428" s="219"/>
      <c r="N428" s="219"/>
      <c r="O428" s="219"/>
      <c r="P428" s="219"/>
      <c r="Q428" s="219"/>
      <c r="R428" s="219"/>
      <c r="S428" s="170"/>
    </row>
    <row r="429" ht="15.75" customHeight="1">
      <c r="C429" s="170"/>
      <c r="D429" s="170"/>
      <c r="E429" s="170"/>
      <c r="F429" s="170"/>
      <c r="G429" s="170"/>
      <c r="H429" s="170"/>
      <c r="I429" s="170"/>
      <c r="J429" s="170"/>
      <c r="K429" s="170"/>
      <c r="L429" s="170"/>
      <c r="M429" s="219"/>
      <c r="N429" s="219"/>
      <c r="O429" s="219"/>
      <c r="P429" s="219"/>
      <c r="Q429" s="219"/>
      <c r="R429" s="219"/>
      <c r="S429" s="170"/>
    </row>
    <row r="430" ht="15.75" customHeight="1">
      <c r="C430" s="170"/>
      <c r="D430" s="170"/>
      <c r="E430" s="170"/>
      <c r="F430" s="170"/>
      <c r="G430" s="170"/>
      <c r="H430" s="170"/>
      <c r="I430" s="170"/>
      <c r="J430" s="170"/>
      <c r="K430" s="170"/>
      <c r="L430" s="170"/>
      <c r="M430" s="219"/>
      <c r="N430" s="219"/>
      <c r="O430" s="219"/>
      <c r="P430" s="219"/>
      <c r="Q430" s="219"/>
      <c r="R430" s="219"/>
      <c r="S430" s="170"/>
    </row>
    <row r="431" ht="15.75" customHeight="1">
      <c r="C431" s="170"/>
      <c r="D431" s="170"/>
      <c r="E431" s="170"/>
      <c r="F431" s="170"/>
      <c r="G431" s="170"/>
      <c r="H431" s="170"/>
      <c r="I431" s="170"/>
      <c r="J431" s="170"/>
      <c r="K431" s="170"/>
      <c r="L431" s="170"/>
      <c r="M431" s="219"/>
      <c r="N431" s="219"/>
      <c r="O431" s="219"/>
      <c r="P431" s="219"/>
      <c r="Q431" s="219"/>
      <c r="R431" s="219"/>
      <c r="S431" s="170"/>
    </row>
    <row r="432" ht="15.75" customHeight="1">
      <c r="C432" s="170"/>
      <c r="D432" s="170"/>
      <c r="E432" s="170"/>
      <c r="F432" s="170"/>
      <c r="G432" s="170"/>
      <c r="H432" s="170"/>
      <c r="I432" s="170"/>
      <c r="J432" s="170"/>
      <c r="K432" s="170"/>
      <c r="L432" s="170"/>
      <c r="M432" s="219"/>
      <c r="N432" s="219"/>
      <c r="O432" s="219"/>
      <c r="P432" s="219"/>
      <c r="Q432" s="219"/>
      <c r="R432" s="219"/>
      <c r="S432" s="170"/>
    </row>
    <row r="433" ht="15.75" customHeight="1">
      <c r="C433" s="170"/>
      <c r="D433" s="170"/>
      <c r="E433" s="170"/>
      <c r="F433" s="170"/>
      <c r="G433" s="170"/>
      <c r="H433" s="170"/>
      <c r="I433" s="170"/>
      <c r="J433" s="170"/>
      <c r="K433" s="170"/>
      <c r="L433" s="170"/>
      <c r="M433" s="219"/>
      <c r="N433" s="219"/>
      <c r="O433" s="219"/>
      <c r="P433" s="219"/>
      <c r="Q433" s="219"/>
      <c r="R433" s="219"/>
      <c r="S433" s="170"/>
    </row>
    <row r="434" ht="15.75" customHeight="1">
      <c r="C434" s="170"/>
      <c r="D434" s="170"/>
      <c r="E434" s="170"/>
      <c r="F434" s="170"/>
      <c r="G434" s="170"/>
      <c r="H434" s="170"/>
      <c r="I434" s="170"/>
      <c r="J434" s="170"/>
      <c r="K434" s="170"/>
      <c r="L434" s="170"/>
      <c r="M434" s="219"/>
      <c r="N434" s="219"/>
      <c r="O434" s="219"/>
      <c r="P434" s="219"/>
      <c r="Q434" s="219"/>
      <c r="R434" s="219"/>
      <c r="S434" s="170"/>
    </row>
    <row r="435" ht="15.75" customHeight="1">
      <c r="C435" s="170"/>
      <c r="D435" s="170"/>
      <c r="E435" s="170"/>
      <c r="F435" s="170"/>
      <c r="G435" s="170"/>
      <c r="H435" s="170"/>
      <c r="I435" s="170"/>
      <c r="J435" s="170"/>
      <c r="K435" s="170"/>
      <c r="L435" s="170"/>
      <c r="M435" s="219"/>
      <c r="N435" s="219"/>
      <c r="O435" s="219"/>
      <c r="P435" s="219"/>
      <c r="Q435" s="219"/>
      <c r="R435" s="219"/>
      <c r="S435" s="170"/>
    </row>
    <row r="436" ht="15.75" customHeight="1">
      <c r="C436" s="170"/>
      <c r="D436" s="170"/>
      <c r="E436" s="170"/>
      <c r="F436" s="170"/>
      <c r="G436" s="170"/>
      <c r="H436" s="170"/>
      <c r="I436" s="170"/>
      <c r="J436" s="170"/>
      <c r="K436" s="170"/>
      <c r="L436" s="170"/>
      <c r="M436" s="219"/>
      <c r="N436" s="219"/>
      <c r="O436" s="219"/>
      <c r="P436" s="219"/>
      <c r="Q436" s="219"/>
      <c r="R436" s="219"/>
      <c r="S436" s="170"/>
    </row>
    <row r="437" ht="15.75" customHeight="1">
      <c r="C437" s="170"/>
      <c r="D437" s="170"/>
      <c r="E437" s="170"/>
      <c r="F437" s="170"/>
      <c r="G437" s="170"/>
      <c r="H437" s="170"/>
      <c r="I437" s="170"/>
      <c r="J437" s="170"/>
      <c r="K437" s="170"/>
      <c r="L437" s="170"/>
      <c r="M437" s="219"/>
      <c r="N437" s="219"/>
      <c r="O437" s="219"/>
      <c r="P437" s="219"/>
      <c r="Q437" s="219"/>
      <c r="R437" s="219"/>
      <c r="S437" s="170"/>
    </row>
    <row r="438" ht="15.75" customHeight="1">
      <c r="C438" s="170"/>
      <c r="D438" s="170"/>
      <c r="E438" s="170"/>
      <c r="F438" s="170"/>
      <c r="G438" s="170"/>
      <c r="H438" s="170"/>
      <c r="I438" s="170"/>
      <c r="J438" s="170"/>
      <c r="K438" s="170"/>
      <c r="L438" s="170"/>
      <c r="M438" s="219"/>
      <c r="N438" s="219"/>
      <c r="O438" s="219"/>
      <c r="P438" s="219"/>
      <c r="Q438" s="219"/>
      <c r="R438" s="219"/>
      <c r="S438" s="170"/>
    </row>
    <row r="439" ht="15.75" customHeight="1">
      <c r="C439" s="170"/>
      <c r="D439" s="170"/>
      <c r="E439" s="170"/>
      <c r="F439" s="170"/>
      <c r="G439" s="170"/>
      <c r="H439" s="170"/>
      <c r="I439" s="170"/>
      <c r="J439" s="170"/>
      <c r="K439" s="170"/>
      <c r="L439" s="170"/>
      <c r="M439" s="219"/>
      <c r="N439" s="219"/>
      <c r="O439" s="219"/>
      <c r="P439" s="219"/>
      <c r="Q439" s="219"/>
      <c r="R439" s="219"/>
      <c r="S439" s="170"/>
    </row>
    <row r="440" ht="15.75" customHeight="1">
      <c r="C440" s="170"/>
      <c r="D440" s="170"/>
      <c r="E440" s="170"/>
      <c r="F440" s="170"/>
      <c r="G440" s="170"/>
      <c r="H440" s="170"/>
      <c r="I440" s="170"/>
      <c r="J440" s="170"/>
      <c r="K440" s="170"/>
      <c r="L440" s="170"/>
      <c r="M440" s="219"/>
      <c r="N440" s="219"/>
      <c r="O440" s="219"/>
      <c r="P440" s="219"/>
      <c r="Q440" s="219"/>
      <c r="R440" s="219"/>
      <c r="S440" s="170"/>
    </row>
    <row r="441" ht="15.75" customHeight="1">
      <c r="C441" s="170"/>
      <c r="D441" s="170"/>
      <c r="E441" s="170"/>
      <c r="F441" s="170"/>
      <c r="G441" s="170"/>
      <c r="H441" s="170"/>
      <c r="I441" s="170"/>
      <c r="J441" s="170"/>
      <c r="K441" s="170"/>
      <c r="L441" s="170"/>
      <c r="M441" s="219"/>
      <c r="N441" s="219"/>
      <c r="O441" s="219"/>
      <c r="P441" s="219"/>
      <c r="Q441" s="219"/>
      <c r="R441" s="219"/>
      <c r="S441" s="170"/>
    </row>
    <row r="442" ht="15.75" customHeight="1">
      <c r="C442" s="170"/>
      <c r="D442" s="170"/>
      <c r="E442" s="170"/>
      <c r="F442" s="170"/>
      <c r="G442" s="170"/>
      <c r="H442" s="170"/>
      <c r="I442" s="170"/>
      <c r="J442" s="170"/>
      <c r="K442" s="170"/>
      <c r="L442" s="170"/>
      <c r="M442" s="219"/>
      <c r="N442" s="219"/>
      <c r="O442" s="219"/>
      <c r="P442" s="219"/>
      <c r="Q442" s="219"/>
      <c r="R442" s="219"/>
      <c r="S442" s="170"/>
    </row>
    <row r="443" ht="15.75" customHeight="1">
      <c r="C443" s="170"/>
      <c r="D443" s="170"/>
      <c r="E443" s="170"/>
      <c r="F443" s="170"/>
      <c r="G443" s="170"/>
      <c r="H443" s="170"/>
      <c r="I443" s="170"/>
      <c r="J443" s="170"/>
      <c r="K443" s="170"/>
      <c r="L443" s="170"/>
      <c r="M443" s="219"/>
      <c r="N443" s="219"/>
      <c r="O443" s="219"/>
      <c r="P443" s="219"/>
      <c r="Q443" s="219"/>
      <c r="R443" s="219"/>
      <c r="S443" s="170"/>
    </row>
    <row r="444" ht="15.75" customHeight="1">
      <c r="C444" s="170"/>
      <c r="D444" s="170"/>
      <c r="E444" s="170"/>
      <c r="F444" s="170"/>
      <c r="G444" s="170"/>
      <c r="H444" s="170"/>
      <c r="I444" s="170"/>
      <c r="J444" s="170"/>
      <c r="K444" s="170"/>
      <c r="L444" s="170"/>
      <c r="M444" s="219"/>
      <c r="N444" s="219"/>
      <c r="O444" s="219"/>
      <c r="P444" s="219"/>
      <c r="Q444" s="219"/>
      <c r="R444" s="219"/>
      <c r="S444" s="170"/>
    </row>
    <row r="445" ht="15.75" customHeight="1">
      <c r="C445" s="170"/>
      <c r="D445" s="170"/>
      <c r="E445" s="170"/>
      <c r="F445" s="170"/>
      <c r="G445" s="170"/>
      <c r="H445" s="170"/>
      <c r="I445" s="170"/>
      <c r="J445" s="170"/>
      <c r="K445" s="170"/>
      <c r="L445" s="170"/>
      <c r="M445" s="219"/>
      <c r="N445" s="219"/>
      <c r="O445" s="219"/>
      <c r="P445" s="219"/>
      <c r="Q445" s="219"/>
      <c r="R445" s="219"/>
      <c r="S445" s="170"/>
    </row>
    <row r="446" ht="15.75" customHeight="1">
      <c r="C446" s="170"/>
      <c r="D446" s="170"/>
      <c r="E446" s="170"/>
      <c r="F446" s="170"/>
      <c r="G446" s="170"/>
      <c r="H446" s="170"/>
      <c r="I446" s="170"/>
      <c r="J446" s="170"/>
      <c r="K446" s="170"/>
      <c r="L446" s="170"/>
      <c r="M446" s="219"/>
      <c r="N446" s="219"/>
      <c r="O446" s="219"/>
      <c r="P446" s="219"/>
      <c r="Q446" s="219"/>
      <c r="R446" s="219"/>
      <c r="S446" s="170"/>
    </row>
    <row r="447" ht="15.75" customHeight="1">
      <c r="C447" s="170"/>
      <c r="D447" s="170"/>
      <c r="E447" s="170"/>
      <c r="F447" s="170"/>
      <c r="G447" s="170"/>
      <c r="H447" s="170"/>
      <c r="I447" s="170"/>
      <c r="J447" s="170"/>
      <c r="K447" s="170"/>
      <c r="L447" s="170"/>
      <c r="M447" s="219"/>
      <c r="N447" s="219"/>
      <c r="O447" s="219"/>
      <c r="P447" s="219"/>
      <c r="Q447" s="219"/>
      <c r="R447" s="219"/>
      <c r="S447" s="170"/>
    </row>
    <row r="448" ht="15.75" customHeight="1">
      <c r="C448" s="170"/>
      <c r="D448" s="170"/>
      <c r="E448" s="170"/>
      <c r="F448" s="170"/>
      <c r="G448" s="170"/>
      <c r="H448" s="170"/>
      <c r="I448" s="170"/>
      <c r="J448" s="170"/>
      <c r="K448" s="170"/>
      <c r="L448" s="170"/>
      <c r="M448" s="219"/>
      <c r="N448" s="219"/>
      <c r="O448" s="219"/>
      <c r="P448" s="219"/>
      <c r="Q448" s="219"/>
      <c r="R448" s="219"/>
      <c r="S448" s="170"/>
    </row>
    <row r="449" ht="15.75" customHeight="1">
      <c r="C449" s="170"/>
      <c r="D449" s="170"/>
      <c r="E449" s="170"/>
      <c r="F449" s="170"/>
      <c r="G449" s="170"/>
      <c r="H449" s="170"/>
      <c r="I449" s="170"/>
      <c r="J449" s="170"/>
      <c r="K449" s="170"/>
      <c r="L449" s="170"/>
      <c r="M449" s="219"/>
      <c r="N449" s="219"/>
      <c r="O449" s="219"/>
      <c r="P449" s="219"/>
      <c r="Q449" s="219"/>
      <c r="R449" s="219"/>
      <c r="S449" s="170"/>
    </row>
    <row r="450" ht="15.75" customHeight="1">
      <c r="C450" s="170"/>
      <c r="D450" s="170"/>
      <c r="E450" s="170"/>
      <c r="F450" s="170"/>
      <c r="G450" s="170"/>
      <c r="H450" s="170"/>
      <c r="I450" s="170"/>
      <c r="J450" s="170"/>
      <c r="K450" s="170"/>
      <c r="L450" s="170"/>
      <c r="M450" s="219"/>
      <c r="N450" s="219"/>
      <c r="O450" s="219"/>
      <c r="P450" s="219"/>
      <c r="Q450" s="219"/>
      <c r="R450" s="219"/>
      <c r="S450" s="170"/>
    </row>
    <row r="451" ht="15.75" customHeight="1">
      <c r="C451" s="170"/>
      <c r="D451" s="170"/>
      <c r="E451" s="170"/>
      <c r="F451" s="170"/>
      <c r="G451" s="170"/>
      <c r="H451" s="170"/>
      <c r="I451" s="170"/>
      <c r="J451" s="170"/>
      <c r="K451" s="170"/>
      <c r="L451" s="170"/>
      <c r="M451" s="219"/>
      <c r="N451" s="219"/>
      <c r="O451" s="219"/>
      <c r="P451" s="219"/>
      <c r="Q451" s="219"/>
      <c r="R451" s="219"/>
      <c r="S451" s="170"/>
    </row>
    <row r="452" ht="15.75" customHeight="1">
      <c r="C452" s="170"/>
      <c r="D452" s="170"/>
      <c r="E452" s="170"/>
      <c r="F452" s="170"/>
      <c r="G452" s="170"/>
      <c r="H452" s="170"/>
      <c r="I452" s="170"/>
      <c r="J452" s="170"/>
      <c r="K452" s="170"/>
      <c r="L452" s="170"/>
      <c r="M452" s="219"/>
      <c r="N452" s="219"/>
      <c r="O452" s="219"/>
      <c r="P452" s="219"/>
      <c r="Q452" s="219"/>
      <c r="R452" s="219"/>
      <c r="S452" s="170"/>
    </row>
    <row r="453" ht="15.75" customHeight="1">
      <c r="C453" s="170"/>
      <c r="D453" s="170"/>
      <c r="E453" s="170"/>
      <c r="F453" s="170"/>
      <c r="G453" s="170"/>
      <c r="H453" s="170"/>
      <c r="I453" s="170"/>
      <c r="J453" s="170"/>
      <c r="K453" s="170"/>
      <c r="L453" s="170"/>
      <c r="M453" s="219"/>
      <c r="N453" s="219"/>
      <c r="O453" s="219"/>
      <c r="P453" s="219"/>
      <c r="Q453" s="219"/>
      <c r="R453" s="219"/>
      <c r="S453" s="170"/>
    </row>
    <row r="454" ht="15.75" customHeight="1">
      <c r="C454" s="170"/>
      <c r="D454" s="170"/>
      <c r="E454" s="170"/>
      <c r="F454" s="170"/>
      <c r="G454" s="170"/>
      <c r="H454" s="170"/>
      <c r="I454" s="170"/>
      <c r="J454" s="170"/>
      <c r="K454" s="170"/>
      <c r="L454" s="170"/>
      <c r="M454" s="219"/>
      <c r="N454" s="219"/>
      <c r="O454" s="219"/>
      <c r="P454" s="219"/>
      <c r="Q454" s="219"/>
      <c r="R454" s="219"/>
      <c r="S454" s="170"/>
    </row>
    <row r="455" ht="15.75" customHeight="1">
      <c r="C455" s="170"/>
      <c r="D455" s="170"/>
      <c r="E455" s="170"/>
      <c r="F455" s="170"/>
      <c r="G455" s="170"/>
      <c r="H455" s="170"/>
      <c r="I455" s="170"/>
      <c r="J455" s="170"/>
      <c r="K455" s="170"/>
      <c r="L455" s="170"/>
      <c r="M455" s="219"/>
      <c r="N455" s="219"/>
      <c r="O455" s="219"/>
      <c r="P455" s="219"/>
      <c r="Q455" s="219"/>
      <c r="R455" s="219"/>
      <c r="S455" s="170"/>
    </row>
    <row r="456" ht="15.75" customHeight="1">
      <c r="C456" s="170"/>
      <c r="D456" s="170"/>
      <c r="E456" s="170"/>
      <c r="F456" s="170"/>
      <c r="G456" s="170"/>
      <c r="H456" s="170"/>
      <c r="I456" s="170"/>
      <c r="J456" s="170"/>
      <c r="K456" s="170"/>
      <c r="L456" s="170"/>
      <c r="M456" s="219"/>
      <c r="N456" s="219"/>
      <c r="O456" s="219"/>
      <c r="P456" s="219"/>
      <c r="Q456" s="219"/>
      <c r="R456" s="219"/>
      <c r="S456" s="170"/>
    </row>
    <row r="457" ht="15.75" customHeight="1">
      <c r="C457" s="170"/>
      <c r="D457" s="170"/>
      <c r="E457" s="170"/>
      <c r="F457" s="170"/>
      <c r="G457" s="170"/>
      <c r="H457" s="170"/>
      <c r="I457" s="170"/>
      <c r="J457" s="170"/>
      <c r="K457" s="170"/>
      <c r="L457" s="170"/>
      <c r="M457" s="219"/>
      <c r="N457" s="219"/>
      <c r="O457" s="219"/>
      <c r="P457" s="219"/>
      <c r="Q457" s="219"/>
      <c r="R457" s="219"/>
      <c r="S457" s="170"/>
    </row>
    <row r="458" ht="15.75" customHeight="1">
      <c r="C458" s="170"/>
      <c r="D458" s="170"/>
      <c r="E458" s="170"/>
      <c r="F458" s="170"/>
      <c r="G458" s="170"/>
      <c r="H458" s="170"/>
      <c r="I458" s="170"/>
      <c r="J458" s="170"/>
      <c r="K458" s="170"/>
      <c r="L458" s="170"/>
      <c r="M458" s="219"/>
      <c r="N458" s="219"/>
      <c r="O458" s="219"/>
      <c r="P458" s="219"/>
      <c r="Q458" s="219"/>
      <c r="R458" s="219"/>
      <c r="S458" s="170"/>
    </row>
    <row r="459" ht="15.75" customHeight="1">
      <c r="C459" s="170"/>
      <c r="D459" s="170"/>
      <c r="E459" s="170"/>
      <c r="F459" s="170"/>
      <c r="G459" s="170"/>
      <c r="H459" s="170"/>
      <c r="I459" s="170"/>
      <c r="J459" s="170"/>
      <c r="K459" s="170"/>
      <c r="L459" s="170"/>
      <c r="M459" s="219"/>
      <c r="N459" s="219"/>
      <c r="O459" s="219"/>
      <c r="P459" s="219"/>
      <c r="Q459" s="219"/>
      <c r="R459" s="219"/>
      <c r="S459" s="170"/>
    </row>
    <row r="460" ht="15.75" customHeight="1">
      <c r="C460" s="170"/>
      <c r="D460" s="170"/>
      <c r="E460" s="170"/>
      <c r="F460" s="170"/>
      <c r="G460" s="170"/>
      <c r="H460" s="170"/>
      <c r="I460" s="170"/>
      <c r="J460" s="170"/>
      <c r="K460" s="170"/>
      <c r="L460" s="170"/>
      <c r="M460" s="219"/>
      <c r="N460" s="219"/>
      <c r="O460" s="219"/>
      <c r="P460" s="219"/>
      <c r="Q460" s="219"/>
      <c r="R460" s="219"/>
      <c r="S460" s="170"/>
    </row>
    <row r="461" ht="15.75" customHeight="1">
      <c r="C461" s="170"/>
      <c r="D461" s="170"/>
      <c r="E461" s="170"/>
      <c r="F461" s="170"/>
      <c r="G461" s="170"/>
      <c r="H461" s="170"/>
      <c r="I461" s="170"/>
      <c r="J461" s="170"/>
      <c r="K461" s="170"/>
      <c r="L461" s="170"/>
      <c r="M461" s="219"/>
      <c r="N461" s="219"/>
      <c r="O461" s="219"/>
      <c r="P461" s="219"/>
      <c r="Q461" s="219"/>
      <c r="R461" s="219"/>
      <c r="S461" s="170"/>
    </row>
    <row r="462" ht="15.75" customHeight="1">
      <c r="C462" s="170"/>
      <c r="D462" s="170"/>
      <c r="E462" s="170"/>
      <c r="F462" s="170"/>
      <c r="G462" s="170"/>
      <c r="H462" s="170"/>
      <c r="I462" s="170"/>
      <c r="J462" s="170"/>
      <c r="K462" s="170"/>
      <c r="L462" s="170"/>
      <c r="M462" s="219"/>
      <c r="N462" s="219"/>
      <c r="O462" s="219"/>
      <c r="P462" s="219"/>
      <c r="Q462" s="219"/>
      <c r="R462" s="219"/>
      <c r="S462" s="170"/>
    </row>
    <row r="463" ht="15.75" customHeight="1">
      <c r="C463" s="170"/>
      <c r="D463" s="170"/>
      <c r="E463" s="170"/>
      <c r="F463" s="170"/>
      <c r="G463" s="170"/>
      <c r="H463" s="170"/>
      <c r="I463" s="170"/>
      <c r="J463" s="170"/>
      <c r="K463" s="170"/>
      <c r="L463" s="170"/>
      <c r="M463" s="219"/>
      <c r="N463" s="219"/>
      <c r="O463" s="219"/>
      <c r="P463" s="219"/>
      <c r="Q463" s="219"/>
      <c r="R463" s="219"/>
      <c r="S463" s="170"/>
    </row>
    <row r="464" ht="15.75" customHeight="1">
      <c r="C464" s="170"/>
      <c r="D464" s="170"/>
      <c r="E464" s="170"/>
      <c r="F464" s="170"/>
      <c r="G464" s="170"/>
      <c r="H464" s="170"/>
      <c r="I464" s="170"/>
      <c r="J464" s="170"/>
      <c r="K464" s="170"/>
      <c r="L464" s="170"/>
      <c r="M464" s="219"/>
      <c r="N464" s="219"/>
      <c r="O464" s="219"/>
      <c r="P464" s="219"/>
      <c r="Q464" s="219"/>
      <c r="R464" s="219"/>
      <c r="S464" s="170"/>
    </row>
    <row r="465" ht="15.75" customHeight="1">
      <c r="C465" s="170"/>
      <c r="D465" s="170"/>
      <c r="E465" s="170"/>
      <c r="F465" s="170"/>
      <c r="G465" s="170"/>
      <c r="H465" s="170"/>
      <c r="I465" s="170"/>
      <c r="J465" s="170"/>
      <c r="K465" s="170"/>
      <c r="L465" s="170"/>
      <c r="M465" s="219"/>
      <c r="N465" s="219"/>
      <c r="O465" s="219"/>
      <c r="P465" s="219"/>
      <c r="Q465" s="219"/>
      <c r="R465" s="219"/>
      <c r="S465" s="170"/>
    </row>
    <row r="466" ht="15.75" customHeight="1">
      <c r="C466" s="170"/>
      <c r="D466" s="170"/>
      <c r="E466" s="170"/>
      <c r="F466" s="170"/>
      <c r="G466" s="170"/>
      <c r="H466" s="170"/>
      <c r="I466" s="170"/>
      <c r="J466" s="170"/>
      <c r="K466" s="170"/>
      <c r="L466" s="170"/>
      <c r="M466" s="219"/>
      <c r="N466" s="219"/>
      <c r="O466" s="219"/>
      <c r="P466" s="219"/>
      <c r="Q466" s="219"/>
      <c r="R466" s="219"/>
      <c r="S466" s="170"/>
    </row>
    <row r="467" ht="15.75" customHeight="1">
      <c r="C467" s="170"/>
      <c r="D467" s="170"/>
      <c r="E467" s="170"/>
      <c r="F467" s="170"/>
      <c r="G467" s="170"/>
      <c r="H467" s="170"/>
      <c r="I467" s="170"/>
      <c r="J467" s="170"/>
      <c r="K467" s="170"/>
      <c r="L467" s="170"/>
      <c r="M467" s="219"/>
      <c r="N467" s="219"/>
      <c r="O467" s="219"/>
      <c r="P467" s="219"/>
      <c r="Q467" s="219"/>
      <c r="R467" s="219"/>
      <c r="S467" s="170"/>
    </row>
    <row r="468" ht="15.75" customHeight="1">
      <c r="C468" s="170"/>
      <c r="D468" s="170"/>
      <c r="E468" s="170"/>
      <c r="F468" s="170"/>
      <c r="G468" s="170"/>
      <c r="H468" s="170"/>
      <c r="I468" s="170"/>
      <c r="J468" s="170"/>
      <c r="K468" s="170"/>
      <c r="L468" s="170"/>
      <c r="M468" s="219"/>
      <c r="N468" s="219"/>
      <c r="O468" s="219"/>
      <c r="P468" s="219"/>
      <c r="Q468" s="219"/>
      <c r="R468" s="219"/>
      <c r="S468" s="170"/>
    </row>
    <row r="469" ht="15.75" customHeight="1">
      <c r="C469" s="170"/>
      <c r="D469" s="170"/>
      <c r="E469" s="170"/>
      <c r="F469" s="170"/>
      <c r="G469" s="170"/>
      <c r="H469" s="170"/>
      <c r="I469" s="170"/>
      <c r="J469" s="170"/>
      <c r="K469" s="170"/>
      <c r="L469" s="170"/>
      <c r="M469" s="219"/>
      <c r="N469" s="219"/>
      <c r="O469" s="219"/>
      <c r="P469" s="219"/>
      <c r="Q469" s="219"/>
      <c r="R469" s="219"/>
      <c r="S469" s="170"/>
    </row>
    <row r="470" ht="15.75" customHeight="1">
      <c r="C470" s="170"/>
      <c r="D470" s="170"/>
      <c r="E470" s="170"/>
      <c r="F470" s="170"/>
      <c r="G470" s="170"/>
      <c r="H470" s="170"/>
      <c r="I470" s="170"/>
      <c r="J470" s="170"/>
      <c r="K470" s="170"/>
      <c r="L470" s="170"/>
      <c r="M470" s="219"/>
      <c r="N470" s="219"/>
      <c r="O470" s="219"/>
      <c r="P470" s="219"/>
      <c r="Q470" s="219"/>
      <c r="R470" s="219"/>
      <c r="S470" s="170"/>
    </row>
    <row r="471" ht="15.75" customHeight="1">
      <c r="C471" s="170"/>
      <c r="D471" s="170"/>
      <c r="E471" s="170"/>
      <c r="F471" s="170"/>
      <c r="G471" s="170"/>
      <c r="H471" s="170"/>
      <c r="I471" s="170"/>
      <c r="J471" s="170"/>
      <c r="K471" s="170"/>
      <c r="L471" s="170"/>
      <c r="M471" s="219"/>
      <c r="N471" s="219"/>
      <c r="O471" s="219"/>
      <c r="P471" s="219"/>
      <c r="Q471" s="219"/>
      <c r="R471" s="219"/>
      <c r="S471" s="170"/>
    </row>
    <row r="472" ht="15.75" customHeight="1">
      <c r="C472" s="170"/>
      <c r="D472" s="170"/>
      <c r="E472" s="170"/>
      <c r="F472" s="170"/>
      <c r="G472" s="170"/>
      <c r="H472" s="170"/>
      <c r="I472" s="170"/>
      <c r="J472" s="170"/>
      <c r="K472" s="170"/>
      <c r="L472" s="170"/>
      <c r="M472" s="219"/>
      <c r="N472" s="219"/>
      <c r="O472" s="219"/>
      <c r="P472" s="219"/>
      <c r="Q472" s="219"/>
      <c r="R472" s="219"/>
      <c r="S472" s="170"/>
    </row>
    <row r="473" ht="15.75" customHeight="1">
      <c r="C473" s="170"/>
      <c r="D473" s="170"/>
      <c r="E473" s="170"/>
      <c r="F473" s="170"/>
      <c r="G473" s="170"/>
      <c r="H473" s="170"/>
      <c r="I473" s="170"/>
      <c r="J473" s="170"/>
      <c r="K473" s="170"/>
      <c r="L473" s="170"/>
      <c r="M473" s="219"/>
      <c r="N473" s="219"/>
      <c r="O473" s="219"/>
      <c r="P473" s="219"/>
      <c r="Q473" s="219"/>
      <c r="R473" s="219"/>
      <c r="S473" s="170"/>
    </row>
    <row r="474" ht="15.75" customHeight="1">
      <c r="C474" s="170"/>
      <c r="D474" s="170"/>
      <c r="E474" s="170"/>
      <c r="F474" s="170"/>
      <c r="G474" s="170"/>
      <c r="H474" s="170"/>
      <c r="I474" s="170"/>
      <c r="J474" s="170"/>
      <c r="K474" s="170"/>
      <c r="L474" s="170"/>
      <c r="M474" s="219"/>
      <c r="N474" s="219"/>
      <c r="O474" s="219"/>
      <c r="P474" s="219"/>
      <c r="Q474" s="219"/>
      <c r="R474" s="219"/>
      <c r="S474" s="170"/>
    </row>
    <row r="475" ht="15.75" customHeight="1">
      <c r="C475" s="170"/>
      <c r="D475" s="170"/>
      <c r="E475" s="170"/>
      <c r="F475" s="170"/>
      <c r="G475" s="170"/>
      <c r="H475" s="170"/>
      <c r="I475" s="170"/>
      <c r="J475" s="170"/>
      <c r="K475" s="170"/>
      <c r="L475" s="170"/>
      <c r="M475" s="219"/>
      <c r="N475" s="219"/>
      <c r="O475" s="219"/>
      <c r="P475" s="219"/>
      <c r="Q475" s="219"/>
      <c r="R475" s="219"/>
      <c r="S475" s="170"/>
    </row>
    <row r="476" ht="15.75" customHeight="1">
      <c r="C476" s="170"/>
      <c r="D476" s="170"/>
      <c r="E476" s="170"/>
      <c r="F476" s="170"/>
      <c r="G476" s="170"/>
      <c r="H476" s="170"/>
      <c r="I476" s="170"/>
      <c r="J476" s="170"/>
      <c r="K476" s="170"/>
      <c r="L476" s="170"/>
      <c r="M476" s="219"/>
      <c r="N476" s="219"/>
      <c r="O476" s="219"/>
      <c r="P476" s="219"/>
      <c r="Q476" s="219"/>
      <c r="R476" s="219"/>
      <c r="S476" s="170"/>
    </row>
    <row r="477" ht="15.75" customHeight="1">
      <c r="C477" s="170"/>
      <c r="D477" s="170"/>
      <c r="E477" s="170"/>
      <c r="F477" s="170"/>
      <c r="G477" s="170"/>
      <c r="H477" s="170"/>
      <c r="I477" s="170"/>
      <c r="J477" s="170"/>
      <c r="K477" s="170"/>
      <c r="L477" s="170"/>
      <c r="M477" s="219"/>
      <c r="N477" s="219"/>
      <c r="O477" s="219"/>
      <c r="P477" s="219"/>
      <c r="Q477" s="219"/>
      <c r="R477" s="219"/>
      <c r="S477" s="170"/>
    </row>
    <row r="478" ht="15.75" customHeight="1">
      <c r="C478" s="170"/>
      <c r="D478" s="170"/>
      <c r="E478" s="170"/>
      <c r="F478" s="170"/>
      <c r="G478" s="170"/>
      <c r="H478" s="170"/>
      <c r="I478" s="170"/>
      <c r="J478" s="170"/>
      <c r="K478" s="170"/>
      <c r="L478" s="170"/>
      <c r="M478" s="219"/>
      <c r="N478" s="219"/>
      <c r="O478" s="219"/>
      <c r="P478" s="219"/>
      <c r="Q478" s="219"/>
      <c r="R478" s="219"/>
      <c r="S478" s="170"/>
    </row>
    <row r="479" ht="15.75" customHeight="1">
      <c r="C479" s="170"/>
      <c r="D479" s="170"/>
      <c r="E479" s="170"/>
      <c r="F479" s="170"/>
      <c r="G479" s="170"/>
      <c r="H479" s="170"/>
      <c r="I479" s="170"/>
      <c r="J479" s="170"/>
      <c r="K479" s="170"/>
      <c r="L479" s="170"/>
      <c r="M479" s="219"/>
      <c r="N479" s="219"/>
      <c r="O479" s="219"/>
      <c r="P479" s="219"/>
      <c r="Q479" s="219"/>
      <c r="R479" s="219"/>
      <c r="S479" s="170"/>
    </row>
    <row r="480" ht="15.75" customHeight="1">
      <c r="C480" s="170"/>
      <c r="D480" s="170"/>
      <c r="E480" s="170"/>
      <c r="F480" s="170"/>
      <c r="G480" s="170"/>
      <c r="H480" s="170"/>
      <c r="I480" s="170"/>
      <c r="J480" s="170"/>
      <c r="K480" s="170"/>
      <c r="L480" s="170"/>
      <c r="M480" s="219"/>
      <c r="N480" s="219"/>
      <c r="O480" s="219"/>
      <c r="P480" s="219"/>
      <c r="Q480" s="219"/>
      <c r="R480" s="219"/>
      <c r="S480" s="170"/>
    </row>
    <row r="481" ht="15.75" customHeight="1">
      <c r="C481" s="170"/>
      <c r="D481" s="170"/>
      <c r="E481" s="170"/>
      <c r="F481" s="170"/>
      <c r="G481" s="170"/>
      <c r="H481" s="170"/>
      <c r="I481" s="170"/>
      <c r="J481" s="170"/>
      <c r="K481" s="170"/>
      <c r="L481" s="170"/>
      <c r="M481" s="219"/>
      <c r="N481" s="219"/>
      <c r="O481" s="219"/>
      <c r="P481" s="219"/>
      <c r="Q481" s="219"/>
      <c r="R481" s="219"/>
      <c r="S481" s="170"/>
    </row>
    <row r="482" ht="15.75" customHeight="1">
      <c r="C482" s="170"/>
      <c r="D482" s="170"/>
      <c r="E482" s="170"/>
      <c r="F482" s="170"/>
      <c r="G482" s="170"/>
      <c r="H482" s="170"/>
      <c r="I482" s="170"/>
      <c r="J482" s="170"/>
      <c r="K482" s="170"/>
      <c r="L482" s="170"/>
      <c r="M482" s="219"/>
      <c r="N482" s="219"/>
      <c r="O482" s="219"/>
      <c r="P482" s="219"/>
      <c r="Q482" s="219"/>
      <c r="R482" s="219"/>
      <c r="S482" s="170"/>
    </row>
    <row r="483" ht="15.75" customHeight="1">
      <c r="C483" s="170"/>
      <c r="D483" s="170"/>
      <c r="E483" s="170"/>
      <c r="F483" s="170"/>
      <c r="G483" s="170"/>
      <c r="H483" s="170"/>
      <c r="I483" s="170"/>
      <c r="J483" s="170"/>
      <c r="K483" s="170"/>
      <c r="L483" s="170"/>
      <c r="M483" s="219"/>
      <c r="N483" s="219"/>
      <c r="O483" s="219"/>
      <c r="P483" s="219"/>
      <c r="Q483" s="219"/>
      <c r="R483" s="219"/>
      <c r="S483" s="170"/>
    </row>
    <row r="484" ht="15.75" customHeight="1">
      <c r="C484" s="170"/>
      <c r="D484" s="170"/>
      <c r="E484" s="170"/>
      <c r="F484" s="170"/>
      <c r="G484" s="170"/>
      <c r="H484" s="170"/>
      <c r="I484" s="170"/>
      <c r="J484" s="170"/>
      <c r="K484" s="170"/>
      <c r="L484" s="170"/>
      <c r="M484" s="219"/>
      <c r="N484" s="219"/>
      <c r="O484" s="219"/>
      <c r="P484" s="219"/>
      <c r="Q484" s="219"/>
      <c r="R484" s="219"/>
      <c r="S484" s="170"/>
    </row>
    <row r="485" ht="15.75" customHeight="1">
      <c r="C485" s="170"/>
      <c r="D485" s="170"/>
      <c r="E485" s="170"/>
      <c r="F485" s="170"/>
      <c r="G485" s="170"/>
      <c r="H485" s="170"/>
      <c r="I485" s="170"/>
      <c r="J485" s="170"/>
      <c r="K485" s="170"/>
      <c r="L485" s="170"/>
      <c r="M485" s="219"/>
      <c r="N485" s="219"/>
      <c r="O485" s="219"/>
      <c r="P485" s="219"/>
      <c r="Q485" s="219"/>
      <c r="R485" s="219"/>
      <c r="S485" s="170"/>
    </row>
    <row r="486" ht="15.75" customHeight="1">
      <c r="C486" s="170"/>
      <c r="D486" s="170"/>
      <c r="E486" s="170"/>
      <c r="F486" s="170"/>
      <c r="G486" s="170"/>
      <c r="H486" s="170"/>
      <c r="I486" s="170"/>
      <c r="J486" s="170"/>
      <c r="K486" s="170"/>
      <c r="L486" s="170"/>
      <c r="M486" s="219"/>
      <c r="N486" s="219"/>
      <c r="O486" s="219"/>
      <c r="P486" s="219"/>
      <c r="Q486" s="219"/>
      <c r="R486" s="219"/>
      <c r="S486" s="170"/>
    </row>
    <row r="487" ht="15.75" customHeight="1">
      <c r="C487" s="170"/>
      <c r="D487" s="170"/>
      <c r="E487" s="170"/>
      <c r="F487" s="170"/>
      <c r="G487" s="170"/>
      <c r="H487" s="170"/>
      <c r="I487" s="170"/>
      <c r="J487" s="170"/>
      <c r="K487" s="170"/>
      <c r="L487" s="170"/>
      <c r="M487" s="219"/>
      <c r="N487" s="219"/>
      <c r="O487" s="219"/>
      <c r="P487" s="219"/>
      <c r="Q487" s="219"/>
      <c r="R487" s="219"/>
      <c r="S487" s="170"/>
    </row>
    <row r="488" ht="15.75" customHeight="1">
      <c r="C488" s="170"/>
      <c r="D488" s="170"/>
      <c r="E488" s="170"/>
      <c r="F488" s="170"/>
      <c r="G488" s="170"/>
      <c r="H488" s="170"/>
      <c r="I488" s="170"/>
      <c r="J488" s="170"/>
      <c r="K488" s="170"/>
      <c r="L488" s="170"/>
      <c r="M488" s="219"/>
      <c r="N488" s="219"/>
      <c r="O488" s="219"/>
      <c r="P488" s="219"/>
      <c r="Q488" s="219"/>
      <c r="R488" s="219"/>
      <c r="S488" s="170"/>
    </row>
    <row r="489" ht="15.75" customHeight="1">
      <c r="C489" s="170"/>
      <c r="D489" s="170"/>
      <c r="E489" s="170"/>
      <c r="F489" s="170"/>
      <c r="G489" s="170"/>
      <c r="H489" s="170"/>
      <c r="I489" s="170"/>
      <c r="J489" s="170"/>
      <c r="K489" s="170"/>
      <c r="L489" s="170"/>
      <c r="M489" s="219"/>
      <c r="N489" s="219"/>
      <c r="O489" s="219"/>
      <c r="P489" s="219"/>
      <c r="Q489" s="219"/>
      <c r="R489" s="219"/>
      <c r="S489" s="170"/>
    </row>
    <row r="490" ht="15.75" customHeight="1">
      <c r="C490" s="170"/>
      <c r="D490" s="170"/>
      <c r="E490" s="170"/>
      <c r="F490" s="170"/>
      <c r="G490" s="170"/>
      <c r="H490" s="170"/>
      <c r="I490" s="170"/>
      <c r="J490" s="170"/>
      <c r="K490" s="170"/>
      <c r="L490" s="170"/>
      <c r="M490" s="219"/>
      <c r="N490" s="219"/>
      <c r="O490" s="219"/>
      <c r="P490" s="219"/>
      <c r="Q490" s="219"/>
      <c r="R490" s="219"/>
      <c r="S490" s="170"/>
    </row>
    <row r="491" ht="15.75" customHeight="1">
      <c r="C491" s="170"/>
      <c r="D491" s="170"/>
      <c r="E491" s="170"/>
      <c r="F491" s="170"/>
      <c r="G491" s="170"/>
      <c r="H491" s="170"/>
      <c r="I491" s="170"/>
      <c r="J491" s="170"/>
      <c r="K491" s="170"/>
      <c r="L491" s="170"/>
      <c r="M491" s="219"/>
      <c r="N491" s="219"/>
      <c r="O491" s="219"/>
      <c r="P491" s="219"/>
      <c r="Q491" s="219"/>
      <c r="R491" s="219"/>
      <c r="S491" s="170"/>
    </row>
    <row r="492" ht="15.75" customHeight="1">
      <c r="C492" s="170"/>
      <c r="D492" s="170"/>
      <c r="E492" s="170"/>
      <c r="F492" s="170"/>
      <c r="G492" s="170"/>
      <c r="H492" s="170"/>
      <c r="I492" s="170"/>
      <c r="J492" s="170"/>
      <c r="K492" s="170"/>
      <c r="L492" s="170"/>
      <c r="M492" s="219"/>
      <c r="N492" s="219"/>
      <c r="O492" s="219"/>
      <c r="P492" s="219"/>
      <c r="Q492" s="219"/>
      <c r="R492" s="219"/>
      <c r="S492" s="170"/>
    </row>
    <row r="493" ht="15.75" customHeight="1">
      <c r="C493" s="170"/>
      <c r="D493" s="170"/>
      <c r="E493" s="170"/>
      <c r="F493" s="170"/>
      <c r="G493" s="170"/>
      <c r="H493" s="170"/>
      <c r="I493" s="170"/>
      <c r="J493" s="170"/>
      <c r="K493" s="170"/>
      <c r="L493" s="170"/>
      <c r="M493" s="219"/>
      <c r="N493" s="219"/>
      <c r="O493" s="219"/>
      <c r="P493" s="219"/>
      <c r="Q493" s="219"/>
      <c r="R493" s="219"/>
      <c r="S493" s="170"/>
    </row>
    <row r="494" ht="15.75" customHeight="1">
      <c r="C494" s="170"/>
      <c r="D494" s="170"/>
      <c r="E494" s="170"/>
      <c r="F494" s="170"/>
      <c r="G494" s="170"/>
      <c r="H494" s="170"/>
      <c r="I494" s="170"/>
      <c r="J494" s="170"/>
      <c r="K494" s="170"/>
      <c r="L494" s="170"/>
      <c r="M494" s="219"/>
      <c r="N494" s="219"/>
      <c r="O494" s="219"/>
      <c r="P494" s="219"/>
      <c r="Q494" s="219"/>
      <c r="R494" s="219"/>
      <c r="S494" s="170"/>
    </row>
    <row r="495" ht="15.75" customHeight="1">
      <c r="C495" s="170"/>
      <c r="D495" s="170"/>
      <c r="E495" s="170"/>
      <c r="F495" s="170"/>
      <c r="G495" s="170"/>
      <c r="H495" s="170"/>
      <c r="I495" s="170"/>
      <c r="J495" s="170"/>
      <c r="K495" s="170"/>
      <c r="L495" s="170"/>
      <c r="M495" s="219"/>
      <c r="N495" s="219"/>
      <c r="O495" s="219"/>
      <c r="P495" s="219"/>
      <c r="Q495" s="219"/>
      <c r="R495" s="219"/>
      <c r="S495" s="170"/>
    </row>
    <row r="496" ht="15.75" customHeight="1">
      <c r="C496" s="170"/>
      <c r="D496" s="170"/>
      <c r="E496" s="170"/>
      <c r="F496" s="170"/>
      <c r="G496" s="170"/>
      <c r="H496" s="170"/>
      <c r="I496" s="170"/>
      <c r="J496" s="170"/>
      <c r="K496" s="170"/>
      <c r="L496" s="170"/>
      <c r="M496" s="219"/>
      <c r="N496" s="219"/>
      <c r="O496" s="219"/>
      <c r="P496" s="219"/>
      <c r="Q496" s="219"/>
      <c r="R496" s="219"/>
      <c r="S496" s="170"/>
    </row>
    <row r="497" ht="15.75" customHeight="1">
      <c r="C497" s="170"/>
      <c r="D497" s="170"/>
      <c r="E497" s="170"/>
      <c r="F497" s="170"/>
      <c r="G497" s="170"/>
      <c r="H497" s="170"/>
      <c r="I497" s="170"/>
      <c r="J497" s="170"/>
      <c r="K497" s="170"/>
      <c r="L497" s="170"/>
      <c r="M497" s="219"/>
      <c r="N497" s="219"/>
      <c r="O497" s="219"/>
      <c r="P497" s="219"/>
      <c r="Q497" s="219"/>
      <c r="R497" s="219"/>
      <c r="S497" s="170"/>
    </row>
    <row r="498" ht="15.75" customHeight="1">
      <c r="C498" s="170"/>
      <c r="D498" s="170"/>
      <c r="E498" s="170"/>
      <c r="F498" s="170"/>
      <c r="G498" s="170"/>
      <c r="H498" s="170"/>
      <c r="I498" s="170"/>
      <c r="J498" s="170"/>
      <c r="K498" s="170"/>
      <c r="L498" s="170"/>
      <c r="M498" s="219"/>
      <c r="N498" s="219"/>
      <c r="O498" s="219"/>
      <c r="P498" s="219"/>
      <c r="Q498" s="219"/>
      <c r="R498" s="219"/>
      <c r="S498" s="170"/>
    </row>
    <row r="499" ht="15.75" customHeight="1">
      <c r="C499" s="170"/>
      <c r="D499" s="170"/>
      <c r="E499" s="170"/>
      <c r="F499" s="170"/>
      <c r="G499" s="170"/>
      <c r="H499" s="170"/>
      <c r="I499" s="170"/>
      <c r="J499" s="170"/>
      <c r="K499" s="170"/>
      <c r="L499" s="170"/>
      <c r="M499" s="219"/>
      <c r="N499" s="219"/>
      <c r="O499" s="219"/>
      <c r="P499" s="219"/>
      <c r="Q499" s="219"/>
      <c r="R499" s="219"/>
      <c r="S499" s="170"/>
    </row>
    <row r="500" ht="15.75" customHeight="1">
      <c r="C500" s="170"/>
      <c r="D500" s="170"/>
      <c r="E500" s="170"/>
      <c r="F500" s="170"/>
      <c r="G500" s="170"/>
      <c r="H500" s="170"/>
      <c r="I500" s="170"/>
      <c r="J500" s="170"/>
      <c r="K500" s="170"/>
      <c r="L500" s="170"/>
      <c r="M500" s="219"/>
      <c r="N500" s="219"/>
      <c r="O500" s="219"/>
      <c r="P500" s="219"/>
      <c r="Q500" s="219"/>
      <c r="R500" s="219"/>
      <c r="S500" s="170"/>
    </row>
    <row r="501" ht="15.75" customHeight="1">
      <c r="C501" s="170"/>
      <c r="D501" s="170"/>
      <c r="E501" s="170"/>
      <c r="F501" s="170"/>
      <c r="G501" s="170"/>
      <c r="H501" s="170"/>
      <c r="I501" s="170"/>
      <c r="J501" s="170"/>
      <c r="K501" s="170"/>
      <c r="L501" s="170"/>
      <c r="M501" s="219"/>
      <c r="N501" s="219"/>
      <c r="O501" s="219"/>
      <c r="P501" s="219"/>
      <c r="Q501" s="219"/>
      <c r="R501" s="219"/>
      <c r="S501" s="170"/>
    </row>
    <row r="502" ht="15.75" customHeight="1">
      <c r="C502" s="170"/>
      <c r="D502" s="170"/>
      <c r="E502" s="170"/>
      <c r="F502" s="170"/>
      <c r="G502" s="170"/>
      <c r="H502" s="170"/>
      <c r="I502" s="170"/>
      <c r="J502" s="170"/>
      <c r="K502" s="170"/>
      <c r="L502" s="170"/>
      <c r="M502" s="219"/>
      <c r="N502" s="219"/>
      <c r="O502" s="219"/>
      <c r="P502" s="219"/>
      <c r="Q502" s="219"/>
      <c r="R502" s="219"/>
      <c r="S502" s="170"/>
    </row>
    <row r="503" ht="15.75" customHeight="1">
      <c r="C503" s="170"/>
      <c r="D503" s="170"/>
      <c r="E503" s="170"/>
      <c r="F503" s="170"/>
      <c r="G503" s="170"/>
      <c r="H503" s="170"/>
      <c r="I503" s="170"/>
      <c r="J503" s="170"/>
      <c r="K503" s="170"/>
      <c r="L503" s="170"/>
      <c r="M503" s="219"/>
      <c r="N503" s="219"/>
      <c r="O503" s="219"/>
      <c r="P503" s="219"/>
      <c r="Q503" s="219"/>
      <c r="R503" s="219"/>
      <c r="S503" s="170"/>
    </row>
    <row r="504" ht="15.75" customHeight="1">
      <c r="C504" s="170"/>
      <c r="D504" s="170"/>
      <c r="E504" s="170"/>
      <c r="F504" s="170"/>
      <c r="G504" s="170"/>
      <c r="H504" s="170"/>
      <c r="I504" s="170"/>
      <c r="J504" s="170"/>
      <c r="K504" s="170"/>
      <c r="L504" s="170"/>
      <c r="M504" s="219"/>
      <c r="N504" s="219"/>
      <c r="O504" s="219"/>
      <c r="P504" s="219"/>
      <c r="Q504" s="219"/>
      <c r="R504" s="219"/>
      <c r="S504" s="170"/>
    </row>
    <row r="505" ht="15.75" customHeight="1">
      <c r="C505" s="170"/>
      <c r="D505" s="170"/>
      <c r="E505" s="170"/>
      <c r="F505" s="170"/>
      <c r="G505" s="170"/>
      <c r="H505" s="170"/>
      <c r="I505" s="170"/>
      <c r="J505" s="170"/>
      <c r="K505" s="170"/>
      <c r="L505" s="170"/>
      <c r="M505" s="219"/>
      <c r="N505" s="219"/>
      <c r="O505" s="219"/>
      <c r="P505" s="219"/>
      <c r="Q505" s="219"/>
      <c r="R505" s="219"/>
      <c r="S505" s="170"/>
    </row>
    <row r="506" ht="15.75" customHeight="1">
      <c r="C506" s="170"/>
      <c r="D506" s="170"/>
      <c r="E506" s="170"/>
      <c r="F506" s="170"/>
      <c r="G506" s="170"/>
      <c r="H506" s="170"/>
      <c r="I506" s="170"/>
      <c r="J506" s="170"/>
      <c r="K506" s="170"/>
      <c r="L506" s="170"/>
      <c r="M506" s="219"/>
      <c r="N506" s="219"/>
      <c r="O506" s="219"/>
      <c r="P506" s="219"/>
      <c r="Q506" s="219"/>
      <c r="R506" s="219"/>
      <c r="S506" s="170"/>
    </row>
    <row r="507" ht="15.75" customHeight="1">
      <c r="C507" s="170"/>
      <c r="D507" s="170"/>
      <c r="E507" s="170"/>
      <c r="F507" s="170"/>
      <c r="G507" s="170"/>
      <c r="H507" s="170"/>
      <c r="I507" s="170"/>
      <c r="J507" s="170"/>
      <c r="K507" s="170"/>
      <c r="L507" s="170"/>
      <c r="M507" s="219"/>
      <c r="N507" s="219"/>
      <c r="O507" s="219"/>
      <c r="P507" s="219"/>
      <c r="Q507" s="219"/>
      <c r="R507" s="219"/>
      <c r="S507" s="170"/>
    </row>
    <row r="508" ht="15.75" customHeight="1">
      <c r="C508" s="170"/>
      <c r="D508" s="170"/>
      <c r="E508" s="170"/>
      <c r="F508" s="170"/>
      <c r="G508" s="170"/>
      <c r="H508" s="170"/>
      <c r="I508" s="170"/>
      <c r="J508" s="170"/>
      <c r="K508" s="170"/>
      <c r="L508" s="170"/>
      <c r="M508" s="219"/>
      <c r="N508" s="219"/>
      <c r="O508" s="219"/>
      <c r="P508" s="219"/>
      <c r="Q508" s="219"/>
      <c r="R508" s="219"/>
      <c r="S508" s="170"/>
    </row>
    <row r="509" ht="15.75" customHeight="1">
      <c r="C509" s="170"/>
      <c r="D509" s="170"/>
      <c r="E509" s="170"/>
      <c r="F509" s="170"/>
      <c r="G509" s="170"/>
      <c r="H509" s="170"/>
      <c r="I509" s="170"/>
      <c r="J509" s="170"/>
      <c r="K509" s="170"/>
      <c r="L509" s="170"/>
      <c r="M509" s="219"/>
      <c r="N509" s="219"/>
      <c r="O509" s="219"/>
      <c r="P509" s="219"/>
      <c r="Q509" s="219"/>
      <c r="R509" s="219"/>
      <c r="S509" s="170"/>
    </row>
    <row r="510" ht="15.75" customHeight="1">
      <c r="C510" s="170"/>
      <c r="D510" s="170"/>
      <c r="E510" s="170"/>
      <c r="F510" s="170"/>
      <c r="G510" s="170"/>
      <c r="H510" s="170"/>
      <c r="I510" s="170"/>
      <c r="J510" s="170"/>
      <c r="K510" s="170"/>
      <c r="L510" s="170"/>
      <c r="M510" s="219"/>
      <c r="N510" s="219"/>
      <c r="O510" s="219"/>
      <c r="P510" s="219"/>
      <c r="Q510" s="219"/>
      <c r="R510" s="219"/>
      <c r="S510" s="170"/>
    </row>
    <row r="511" ht="15.75" customHeight="1">
      <c r="C511" s="170"/>
      <c r="D511" s="170"/>
      <c r="E511" s="170"/>
      <c r="F511" s="170"/>
      <c r="G511" s="170"/>
      <c r="H511" s="170"/>
      <c r="I511" s="170"/>
      <c r="J511" s="170"/>
      <c r="K511" s="170"/>
      <c r="L511" s="170"/>
      <c r="M511" s="219"/>
      <c r="N511" s="219"/>
      <c r="O511" s="219"/>
      <c r="P511" s="219"/>
      <c r="Q511" s="219"/>
      <c r="R511" s="219"/>
      <c r="S511" s="170"/>
    </row>
    <row r="512" ht="15.75" customHeight="1">
      <c r="C512" s="170"/>
      <c r="D512" s="170"/>
      <c r="E512" s="170"/>
      <c r="F512" s="170"/>
      <c r="G512" s="170"/>
      <c r="H512" s="170"/>
      <c r="I512" s="170"/>
      <c r="J512" s="170"/>
      <c r="K512" s="170"/>
      <c r="L512" s="170"/>
      <c r="M512" s="219"/>
      <c r="N512" s="219"/>
      <c r="O512" s="219"/>
      <c r="P512" s="219"/>
      <c r="Q512" s="219"/>
      <c r="R512" s="219"/>
      <c r="S512" s="170"/>
    </row>
    <row r="513" ht="15.75" customHeight="1">
      <c r="C513" s="170"/>
      <c r="D513" s="170"/>
      <c r="E513" s="170"/>
      <c r="F513" s="170"/>
      <c r="G513" s="170"/>
      <c r="H513" s="170"/>
      <c r="I513" s="170"/>
      <c r="J513" s="170"/>
      <c r="K513" s="170"/>
      <c r="L513" s="170"/>
      <c r="M513" s="219"/>
      <c r="N513" s="219"/>
      <c r="O513" s="219"/>
      <c r="P513" s="219"/>
      <c r="Q513" s="219"/>
      <c r="R513" s="219"/>
      <c r="S513" s="170"/>
    </row>
    <row r="514" ht="15.75" customHeight="1">
      <c r="C514" s="170"/>
      <c r="D514" s="170"/>
      <c r="E514" s="170"/>
      <c r="F514" s="170"/>
      <c r="G514" s="170"/>
      <c r="H514" s="170"/>
      <c r="I514" s="170"/>
      <c r="J514" s="170"/>
      <c r="K514" s="170"/>
      <c r="L514" s="170"/>
      <c r="M514" s="219"/>
      <c r="N514" s="219"/>
      <c r="O514" s="219"/>
      <c r="P514" s="219"/>
      <c r="Q514" s="219"/>
      <c r="R514" s="219"/>
      <c r="S514" s="170"/>
    </row>
    <row r="515" ht="15.75" customHeight="1">
      <c r="C515" s="170"/>
      <c r="D515" s="170"/>
      <c r="E515" s="170"/>
      <c r="F515" s="170"/>
      <c r="G515" s="170"/>
      <c r="H515" s="170"/>
      <c r="I515" s="170"/>
      <c r="J515" s="170"/>
      <c r="K515" s="170"/>
      <c r="L515" s="170"/>
      <c r="M515" s="219"/>
      <c r="N515" s="219"/>
      <c r="O515" s="219"/>
      <c r="P515" s="219"/>
      <c r="Q515" s="219"/>
      <c r="R515" s="219"/>
      <c r="S515" s="170"/>
    </row>
    <row r="516" ht="15.75" customHeight="1">
      <c r="C516" s="170"/>
      <c r="D516" s="170"/>
      <c r="E516" s="170"/>
      <c r="F516" s="170"/>
      <c r="G516" s="170"/>
      <c r="H516" s="170"/>
      <c r="I516" s="170"/>
      <c r="J516" s="170"/>
      <c r="K516" s="170"/>
      <c r="L516" s="170"/>
      <c r="M516" s="219"/>
      <c r="N516" s="219"/>
      <c r="O516" s="219"/>
      <c r="P516" s="219"/>
      <c r="Q516" s="219"/>
      <c r="R516" s="219"/>
      <c r="S516" s="170"/>
    </row>
    <row r="517" ht="15.75" customHeight="1">
      <c r="C517" s="170"/>
      <c r="D517" s="170"/>
      <c r="E517" s="170"/>
      <c r="F517" s="170"/>
      <c r="G517" s="170"/>
      <c r="H517" s="170"/>
      <c r="I517" s="170"/>
      <c r="J517" s="170"/>
      <c r="K517" s="170"/>
      <c r="L517" s="170"/>
      <c r="M517" s="219"/>
      <c r="N517" s="219"/>
      <c r="O517" s="219"/>
      <c r="P517" s="219"/>
      <c r="Q517" s="219"/>
      <c r="R517" s="219"/>
      <c r="S517" s="170"/>
    </row>
    <row r="518" ht="15.75" customHeight="1">
      <c r="C518" s="170"/>
      <c r="D518" s="170"/>
      <c r="E518" s="170"/>
      <c r="F518" s="170"/>
      <c r="G518" s="170"/>
      <c r="H518" s="170"/>
      <c r="I518" s="170"/>
      <c r="J518" s="170"/>
      <c r="K518" s="170"/>
      <c r="L518" s="170"/>
      <c r="M518" s="219"/>
      <c r="N518" s="219"/>
      <c r="O518" s="219"/>
      <c r="P518" s="219"/>
      <c r="Q518" s="219"/>
      <c r="R518" s="219"/>
      <c r="S518" s="170"/>
    </row>
    <row r="519" ht="15.75" customHeight="1">
      <c r="C519" s="170"/>
      <c r="D519" s="170"/>
      <c r="E519" s="170"/>
      <c r="F519" s="170"/>
      <c r="G519" s="170"/>
      <c r="H519" s="170"/>
      <c r="I519" s="170"/>
      <c r="J519" s="170"/>
      <c r="K519" s="170"/>
      <c r="L519" s="170"/>
      <c r="M519" s="219"/>
      <c r="N519" s="219"/>
      <c r="O519" s="219"/>
      <c r="P519" s="219"/>
      <c r="Q519" s="219"/>
      <c r="R519" s="219"/>
      <c r="S519" s="170"/>
    </row>
    <row r="520" ht="15.75" customHeight="1">
      <c r="C520" s="170"/>
      <c r="D520" s="170"/>
      <c r="E520" s="170"/>
      <c r="F520" s="170"/>
      <c r="G520" s="170"/>
      <c r="H520" s="170"/>
      <c r="I520" s="170"/>
      <c r="J520" s="170"/>
      <c r="K520" s="170"/>
      <c r="L520" s="170"/>
      <c r="M520" s="219"/>
      <c r="N520" s="219"/>
      <c r="O520" s="219"/>
      <c r="P520" s="219"/>
      <c r="Q520" s="219"/>
      <c r="R520" s="219"/>
      <c r="S520" s="170"/>
    </row>
    <row r="521" ht="15.75" customHeight="1">
      <c r="C521" s="170"/>
      <c r="D521" s="170"/>
      <c r="E521" s="170"/>
      <c r="F521" s="170"/>
      <c r="G521" s="170"/>
      <c r="H521" s="170"/>
      <c r="I521" s="170"/>
      <c r="J521" s="170"/>
      <c r="K521" s="170"/>
      <c r="L521" s="170"/>
      <c r="M521" s="219"/>
      <c r="N521" s="219"/>
      <c r="O521" s="219"/>
      <c r="P521" s="219"/>
      <c r="Q521" s="219"/>
      <c r="R521" s="219"/>
      <c r="S521" s="170"/>
    </row>
    <row r="522" ht="15.75" customHeight="1">
      <c r="C522" s="170"/>
      <c r="D522" s="170"/>
      <c r="E522" s="170"/>
      <c r="F522" s="170"/>
      <c r="G522" s="170"/>
      <c r="H522" s="170"/>
      <c r="I522" s="170"/>
      <c r="J522" s="170"/>
      <c r="K522" s="170"/>
      <c r="L522" s="170"/>
      <c r="M522" s="219"/>
      <c r="N522" s="219"/>
      <c r="O522" s="219"/>
      <c r="P522" s="219"/>
      <c r="Q522" s="219"/>
      <c r="R522" s="219"/>
      <c r="S522" s="170"/>
    </row>
    <row r="523" ht="15.75" customHeight="1">
      <c r="C523" s="170"/>
      <c r="D523" s="170"/>
      <c r="E523" s="170"/>
      <c r="F523" s="170"/>
      <c r="G523" s="170"/>
      <c r="H523" s="170"/>
      <c r="I523" s="170"/>
      <c r="J523" s="170"/>
      <c r="K523" s="170"/>
      <c r="L523" s="170"/>
      <c r="M523" s="219"/>
      <c r="N523" s="219"/>
      <c r="O523" s="219"/>
      <c r="P523" s="219"/>
      <c r="Q523" s="219"/>
      <c r="R523" s="219"/>
      <c r="S523" s="170"/>
    </row>
    <row r="524" ht="15.75" customHeight="1">
      <c r="C524" s="170"/>
      <c r="D524" s="170"/>
      <c r="E524" s="170"/>
      <c r="F524" s="170"/>
      <c r="G524" s="170"/>
      <c r="H524" s="170"/>
      <c r="I524" s="170"/>
      <c r="J524" s="170"/>
      <c r="K524" s="170"/>
      <c r="L524" s="170"/>
      <c r="M524" s="219"/>
      <c r="N524" s="219"/>
      <c r="O524" s="219"/>
      <c r="P524" s="219"/>
      <c r="Q524" s="219"/>
      <c r="R524" s="219"/>
      <c r="S524" s="170"/>
    </row>
    <row r="525" ht="15.75" customHeight="1">
      <c r="C525" s="170"/>
      <c r="D525" s="170"/>
      <c r="E525" s="170"/>
      <c r="F525" s="170"/>
      <c r="G525" s="170"/>
      <c r="H525" s="170"/>
      <c r="I525" s="170"/>
      <c r="J525" s="170"/>
      <c r="K525" s="170"/>
      <c r="L525" s="170"/>
      <c r="M525" s="219"/>
      <c r="N525" s="219"/>
      <c r="O525" s="219"/>
      <c r="P525" s="219"/>
      <c r="Q525" s="219"/>
      <c r="R525" s="219"/>
      <c r="S525" s="170"/>
    </row>
    <row r="526" ht="15.75" customHeight="1">
      <c r="C526" s="170"/>
      <c r="D526" s="170"/>
      <c r="E526" s="170"/>
      <c r="F526" s="170"/>
      <c r="G526" s="170"/>
      <c r="H526" s="170"/>
      <c r="I526" s="170"/>
      <c r="J526" s="170"/>
      <c r="K526" s="170"/>
      <c r="L526" s="170"/>
      <c r="M526" s="219"/>
      <c r="N526" s="219"/>
      <c r="O526" s="219"/>
      <c r="P526" s="219"/>
      <c r="Q526" s="219"/>
      <c r="R526" s="219"/>
      <c r="S526" s="170"/>
    </row>
    <row r="527" ht="15.75" customHeight="1">
      <c r="C527" s="170"/>
      <c r="D527" s="170"/>
      <c r="E527" s="170"/>
      <c r="F527" s="170"/>
      <c r="G527" s="170"/>
      <c r="H527" s="170"/>
      <c r="I527" s="170"/>
      <c r="J527" s="170"/>
      <c r="K527" s="170"/>
      <c r="L527" s="170"/>
      <c r="M527" s="219"/>
      <c r="N527" s="219"/>
      <c r="O527" s="219"/>
      <c r="P527" s="219"/>
      <c r="Q527" s="219"/>
      <c r="R527" s="219"/>
      <c r="S527" s="170"/>
    </row>
    <row r="528" ht="15.75" customHeight="1">
      <c r="C528" s="170"/>
      <c r="D528" s="170"/>
      <c r="E528" s="170"/>
      <c r="F528" s="170"/>
      <c r="G528" s="170"/>
      <c r="H528" s="170"/>
      <c r="I528" s="170"/>
      <c r="J528" s="170"/>
      <c r="K528" s="170"/>
      <c r="L528" s="170"/>
      <c r="M528" s="219"/>
      <c r="N528" s="219"/>
      <c r="O528" s="219"/>
      <c r="P528" s="219"/>
      <c r="Q528" s="219"/>
      <c r="R528" s="219"/>
      <c r="S528" s="170"/>
    </row>
    <row r="529" ht="15.75" customHeight="1">
      <c r="C529" s="170"/>
      <c r="D529" s="170"/>
      <c r="E529" s="170"/>
      <c r="F529" s="170"/>
      <c r="G529" s="170"/>
      <c r="H529" s="170"/>
      <c r="I529" s="170"/>
      <c r="J529" s="170"/>
      <c r="K529" s="170"/>
      <c r="L529" s="170"/>
      <c r="M529" s="219"/>
      <c r="N529" s="219"/>
      <c r="O529" s="219"/>
      <c r="P529" s="219"/>
      <c r="Q529" s="219"/>
      <c r="R529" s="219"/>
      <c r="S529" s="170"/>
    </row>
    <row r="530" ht="15.75" customHeight="1">
      <c r="C530" s="170"/>
      <c r="D530" s="170"/>
      <c r="E530" s="170"/>
      <c r="F530" s="170"/>
      <c r="G530" s="170"/>
      <c r="H530" s="170"/>
      <c r="I530" s="170"/>
      <c r="J530" s="170"/>
      <c r="K530" s="170"/>
      <c r="L530" s="170"/>
      <c r="M530" s="219"/>
      <c r="N530" s="219"/>
      <c r="O530" s="219"/>
      <c r="P530" s="219"/>
      <c r="Q530" s="219"/>
      <c r="R530" s="219"/>
      <c r="S530" s="170"/>
    </row>
    <row r="531" ht="15.75" customHeight="1">
      <c r="C531" s="170"/>
      <c r="D531" s="170"/>
      <c r="E531" s="170"/>
      <c r="F531" s="170"/>
      <c r="G531" s="170"/>
      <c r="H531" s="170"/>
      <c r="I531" s="170"/>
      <c r="J531" s="170"/>
      <c r="K531" s="170"/>
      <c r="L531" s="170"/>
      <c r="M531" s="219"/>
      <c r="N531" s="219"/>
      <c r="O531" s="219"/>
      <c r="P531" s="219"/>
      <c r="Q531" s="219"/>
      <c r="R531" s="219"/>
      <c r="S531" s="170"/>
    </row>
    <row r="532" ht="15.75" customHeight="1">
      <c r="C532" s="170"/>
      <c r="D532" s="170"/>
      <c r="E532" s="170"/>
      <c r="F532" s="170"/>
      <c r="G532" s="170"/>
      <c r="H532" s="170"/>
      <c r="I532" s="170"/>
      <c r="J532" s="170"/>
      <c r="K532" s="170"/>
      <c r="L532" s="170"/>
      <c r="M532" s="219"/>
      <c r="N532" s="219"/>
      <c r="O532" s="219"/>
      <c r="P532" s="219"/>
      <c r="Q532" s="219"/>
      <c r="R532" s="219"/>
      <c r="S532" s="170"/>
    </row>
    <row r="533" ht="15.75" customHeight="1">
      <c r="C533" s="170"/>
      <c r="D533" s="170"/>
      <c r="E533" s="170"/>
      <c r="F533" s="170"/>
      <c r="G533" s="170"/>
      <c r="H533" s="170"/>
      <c r="I533" s="170"/>
      <c r="J533" s="170"/>
      <c r="K533" s="170"/>
      <c r="L533" s="170"/>
      <c r="M533" s="219"/>
      <c r="N533" s="219"/>
      <c r="O533" s="219"/>
      <c r="P533" s="219"/>
      <c r="Q533" s="219"/>
      <c r="R533" s="219"/>
      <c r="S533" s="170"/>
    </row>
    <row r="534" ht="15.75" customHeight="1">
      <c r="C534" s="170"/>
      <c r="D534" s="170"/>
      <c r="E534" s="170"/>
      <c r="F534" s="170"/>
      <c r="G534" s="170"/>
      <c r="H534" s="170"/>
      <c r="I534" s="170"/>
      <c r="J534" s="170"/>
      <c r="K534" s="170"/>
      <c r="L534" s="170"/>
      <c r="M534" s="219"/>
      <c r="N534" s="219"/>
      <c r="O534" s="219"/>
      <c r="P534" s="219"/>
      <c r="Q534" s="219"/>
      <c r="R534" s="219"/>
      <c r="S534" s="170"/>
    </row>
    <row r="535" ht="15.75" customHeight="1">
      <c r="C535" s="170"/>
      <c r="D535" s="170"/>
      <c r="E535" s="170"/>
      <c r="F535" s="170"/>
      <c r="G535" s="170"/>
      <c r="H535" s="170"/>
      <c r="I535" s="170"/>
      <c r="J535" s="170"/>
      <c r="K535" s="170"/>
      <c r="L535" s="170"/>
      <c r="M535" s="219"/>
      <c r="N535" s="219"/>
      <c r="O535" s="219"/>
      <c r="P535" s="219"/>
      <c r="Q535" s="219"/>
      <c r="R535" s="219"/>
      <c r="S535" s="170"/>
    </row>
    <row r="536" ht="15.75" customHeight="1">
      <c r="C536" s="170"/>
      <c r="D536" s="170"/>
      <c r="E536" s="170"/>
      <c r="F536" s="170"/>
      <c r="G536" s="170"/>
      <c r="H536" s="170"/>
      <c r="I536" s="170"/>
      <c r="J536" s="170"/>
      <c r="K536" s="170"/>
      <c r="L536" s="170"/>
      <c r="M536" s="219"/>
      <c r="N536" s="219"/>
      <c r="O536" s="219"/>
      <c r="P536" s="219"/>
      <c r="Q536" s="219"/>
      <c r="R536" s="219"/>
      <c r="S536" s="170"/>
    </row>
    <row r="537" ht="15.75" customHeight="1">
      <c r="C537" s="170"/>
      <c r="D537" s="170"/>
      <c r="E537" s="170"/>
      <c r="F537" s="170"/>
      <c r="G537" s="170"/>
      <c r="H537" s="170"/>
      <c r="I537" s="170"/>
      <c r="J537" s="170"/>
      <c r="K537" s="170"/>
      <c r="L537" s="170"/>
      <c r="M537" s="219"/>
      <c r="N537" s="219"/>
      <c r="O537" s="219"/>
      <c r="P537" s="219"/>
      <c r="Q537" s="219"/>
      <c r="R537" s="219"/>
      <c r="S537" s="170"/>
    </row>
    <row r="538" ht="15.75" customHeight="1">
      <c r="C538" s="170"/>
      <c r="D538" s="170"/>
      <c r="E538" s="170"/>
      <c r="F538" s="170"/>
      <c r="G538" s="170"/>
      <c r="H538" s="170"/>
      <c r="I538" s="170"/>
      <c r="J538" s="170"/>
      <c r="K538" s="170"/>
      <c r="L538" s="170"/>
      <c r="M538" s="219"/>
      <c r="N538" s="219"/>
      <c r="O538" s="219"/>
      <c r="P538" s="219"/>
      <c r="Q538" s="219"/>
      <c r="R538" s="219"/>
      <c r="S538" s="170"/>
    </row>
    <row r="539" ht="15.75" customHeight="1">
      <c r="C539" s="170"/>
      <c r="D539" s="170"/>
      <c r="E539" s="170"/>
      <c r="F539" s="170"/>
      <c r="G539" s="170"/>
      <c r="H539" s="170"/>
      <c r="I539" s="170"/>
      <c r="J539" s="170"/>
      <c r="K539" s="170"/>
      <c r="L539" s="170"/>
      <c r="M539" s="219"/>
      <c r="N539" s="219"/>
      <c r="O539" s="219"/>
      <c r="P539" s="219"/>
      <c r="Q539" s="219"/>
      <c r="R539" s="219"/>
      <c r="S539" s="170"/>
    </row>
    <row r="540" ht="15.75" customHeight="1">
      <c r="C540" s="170"/>
      <c r="D540" s="170"/>
      <c r="E540" s="170"/>
      <c r="F540" s="170"/>
      <c r="G540" s="170"/>
      <c r="H540" s="170"/>
      <c r="I540" s="170"/>
      <c r="J540" s="170"/>
      <c r="K540" s="170"/>
      <c r="L540" s="170"/>
      <c r="M540" s="219"/>
      <c r="N540" s="219"/>
      <c r="O540" s="219"/>
      <c r="P540" s="219"/>
      <c r="Q540" s="219"/>
      <c r="R540" s="219"/>
      <c r="S540" s="170"/>
    </row>
    <row r="541" ht="15.75" customHeight="1">
      <c r="C541" s="170"/>
      <c r="D541" s="170"/>
      <c r="E541" s="170"/>
      <c r="F541" s="170"/>
      <c r="G541" s="170"/>
      <c r="H541" s="170"/>
      <c r="I541" s="170"/>
      <c r="J541" s="170"/>
      <c r="K541" s="170"/>
      <c r="L541" s="170"/>
      <c r="M541" s="219"/>
      <c r="N541" s="219"/>
      <c r="O541" s="219"/>
      <c r="P541" s="219"/>
      <c r="Q541" s="219"/>
      <c r="R541" s="219"/>
      <c r="S541" s="170"/>
    </row>
    <row r="542" ht="15.75" customHeight="1">
      <c r="C542" s="170"/>
      <c r="D542" s="170"/>
      <c r="E542" s="170"/>
      <c r="F542" s="170"/>
      <c r="G542" s="170"/>
      <c r="H542" s="170"/>
      <c r="I542" s="170"/>
      <c r="J542" s="170"/>
      <c r="K542" s="170"/>
      <c r="L542" s="170"/>
      <c r="M542" s="219"/>
      <c r="N542" s="219"/>
      <c r="O542" s="219"/>
      <c r="P542" s="219"/>
      <c r="Q542" s="219"/>
      <c r="R542" s="219"/>
      <c r="S542" s="170"/>
    </row>
    <row r="543" ht="15.75" customHeight="1">
      <c r="C543" s="170"/>
      <c r="D543" s="170"/>
      <c r="E543" s="170"/>
      <c r="F543" s="170"/>
      <c r="G543" s="170"/>
      <c r="H543" s="170"/>
      <c r="I543" s="170"/>
      <c r="J543" s="170"/>
      <c r="K543" s="170"/>
      <c r="L543" s="170"/>
      <c r="M543" s="219"/>
      <c r="N543" s="219"/>
      <c r="O543" s="219"/>
      <c r="P543" s="219"/>
      <c r="Q543" s="219"/>
      <c r="R543" s="219"/>
      <c r="S543" s="170"/>
    </row>
    <row r="544" ht="15.75" customHeight="1">
      <c r="C544" s="170"/>
      <c r="D544" s="170"/>
      <c r="E544" s="170"/>
      <c r="F544" s="170"/>
      <c r="G544" s="170"/>
      <c r="H544" s="170"/>
      <c r="I544" s="170"/>
      <c r="J544" s="170"/>
      <c r="K544" s="170"/>
      <c r="L544" s="170"/>
      <c r="M544" s="219"/>
      <c r="N544" s="219"/>
      <c r="O544" s="219"/>
      <c r="P544" s="219"/>
      <c r="Q544" s="219"/>
      <c r="R544" s="219"/>
      <c r="S544" s="170"/>
    </row>
    <row r="545" ht="15.75" customHeight="1">
      <c r="C545" s="170"/>
      <c r="D545" s="170"/>
      <c r="E545" s="170"/>
      <c r="F545" s="170"/>
      <c r="G545" s="170"/>
      <c r="H545" s="170"/>
      <c r="I545" s="170"/>
      <c r="J545" s="170"/>
      <c r="K545" s="170"/>
      <c r="L545" s="170"/>
      <c r="M545" s="219"/>
      <c r="N545" s="219"/>
      <c r="O545" s="219"/>
      <c r="P545" s="219"/>
      <c r="Q545" s="219"/>
      <c r="R545" s="219"/>
      <c r="S545" s="170"/>
    </row>
    <row r="546" ht="15.75" customHeight="1">
      <c r="C546" s="170"/>
      <c r="D546" s="170"/>
      <c r="E546" s="170"/>
      <c r="F546" s="170"/>
      <c r="G546" s="170"/>
      <c r="H546" s="170"/>
      <c r="I546" s="170"/>
      <c r="J546" s="170"/>
      <c r="K546" s="170"/>
      <c r="L546" s="170"/>
      <c r="M546" s="219"/>
      <c r="N546" s="219"/>
      <c r="O546" s="219"/>
      <c r="P546" s="219"/>
      <c r="Q546" s="219"/>
      <c r="R546" s="219"/>
      <c r="S546" s="170"/>
    </row>
    <row r="547" ht="15.75" customHeight="1">
      <c r="C547" s="170"/>
      <c r="D547" s="170"/>
      <c r="E547" s="170"/>
      <c r="F547" s="170"/>
      <c r="G547" s="170"/>
      <c r="H547" s="170"/>
      <c r="I547" s="170"/>
      <c r="J547" s="170"/>
      <c r="K547" s="170"/>
      <c r="L547" s="170"/>
      <c r="M547" s="219"/>
      <c r="N547" s="219"/>
      <c r="O547" s="219"/>
      <c r="P547" s="219"/>
      <c r="Q547" s="219"/>
      <c r="R547" s="219"/>
      <c r="S547" s="170"/>
    </row>
    <row r="548" ht="15.75" customHeight="1">
      <c r="C548" s="170"/>
      <c r="D548" s="170"/>
      <c r="E548" s="170"/>
      <c r="F548" s="170"/>
      <c r="G548" s="170"/>
      <c r="H548" s="170"/>
      <c r="I548" s="170"/>
      <c r="J548" s="170"/>
      <c r="K548" s="170"/>
      <c r="L548" s="170"/>
      <c r="M548" s="219"/>
      <c r="N548" s="219"/>
      <c r="O548" s="219"/>
      <c r="P548" s="219"/>
      <c r="Q548" s="219"/>
      <c r="R548" s="219"/>
      <c r="S548" s="170"/>
    </row>
    <row r="549" ht="15.75" customHeight="1">
      <c r="C549" s="170"/>
      <c r="D549" s="170"/>
      <c r="E549" s="170"/>
      <c r="F549" s="170"/>
      <c r="G549" s="170"/>
      <c r="H549" s="170"/>
      <c r="I549" s="170"/>
      <c r="J549" s="170"/>
      <c r="K549" s="170"/>
      <c r="L549" s="170"/>
      <c r="M549" s="219"/>
      <c r="N549" s="219"/>
      <c r="O549" s="219"/>
      <c r="P549" s="219"/>
      <c r="Q549" s="219"/>
      <c r="R549" s="219"/>
      <c r="S549" s="170"/>
    </row>
    <row r="550" ht="15.75" customHeight="1">
      <c r="C550" s="170"/>
      <c r="D550" s="170"/>
      <c r="E550" s="170"/>
      <c r="F550" s="170"/>
      <c r="G550" s="170"/>
      <c r="H550" s="170"/>
      <c r="I550" s="170"/>
      <c r="J550" s="170"/>
      <c r="K550" s="170"/>
      <c r="L550" s="170"/>
      <c r="M550" s="219"/>
      <c r="N550" s="219"/>
      <c r="O550" s="219"/>
      <c r="P550" s="219"/>
      <c r="Q550" s="219"/>
      <c r="R550" s="219"/>
      <c r="S550" s="170"/>
    </row>
    <row r="551" ht="15.75" customHeight="1">
      <c r="C551" s="170"/>
      <c r="D551" s="170"/>
      <c r="E551" s="170"/>
      <c r="F551" s="170"/>
      <c r="G551" s="170"/>
      <c r="H551" s="170"/>
      <c r="I551" s="170"/>
      <c r="J551" s="170"/>
      <c r="K551" s="170"/>
      <c r="L551" s="170"/>
      <c r="M551" s="219"/>
      <c r="N551" s="219"/>
      <c r="O551" s="219"/>
      <c r="P551" s="219"/>
      <c r="Q551" s="219"/>
      <c r="R551" s="219"/>
      <c r="S551" s="170"/>
    </row>
    <row r="552" ht="15.75" customHeight="1">
      <c r="C552" s="170"/>
      <c r="D552" s="170"/>
      <c r="E552" s="170"/>
      <c r="F552" s="170"/>
      <c r="G552" s="170"/>
      <c r="H552" s="170"/>
      <c r="I552" s="170"/>
      <c r="J552" s="170"/>
      <c r="K552" s="170"/>
      <c r="L552" s="170"/>
      <c r="M552" s="219"/>
      <c r="N552" s="219"/>
      <c r="O552" s="219"/>
      <c r="P552" s="219"/>
      <c r="Q552" s="219"/>
      <c r="R552" s="219"/>
      <c r="S552" s="170"/>
    </row>
    <row r="553" ht="15.75" customHeight="1">
      <c r="C553" s="170"/>
      <c r="D553" s="170"/>
      <c r="E553" s="170"/>
      <c r="F553" s="170"/>
      <c r="G553" s="170"/>
      <c r="H553" s="170"/>
      <c r="I553" s="170"/>
      <c r="J553" s="170"/>
      <c r="K553" s="170"/>
      <c r="L553" s="170"/>
      <c r="M553" s="219"/>
      <c r="N553" s="219"/>
      <c r="O553" s="219"/>
      <c r="P553" s="219"/>
      <c r="Q553" s="219"/>
      <c r="R553" s="219"/>
      <c r="S553" s="170"/>
    </row>
    <row r="554" ht="15.75" customHeight="1">
      <c r="C554" s="170"/>
      <c r="D554" s="170"/>
      <c r="E554" s="170"/>
      <c r="F554" s="170"/>
      <c r="G554" s="170"/>
      <c r="H554" s="170"/>
      <c r="I554" s="170"/>
      <c r="J554" s="170"/>
      <c r="K554" s="170"/>
      <c r="L554" s="170"/>
      <c r="M554" s="219"/>
      <c r="N554" s="219"/>
      <c r="O554" s="219"/>
      <c r="P554" s="219"/>
      <c r="Q554" s="219"/>
      <c r="R554" s="219"/>
      <c r="S554" s="170"/>
    </row>
    <row r="555" ht="15.75" customHeight="1">
      <c r="C555" s="170"/>
      <c r="D555" s="170"/>
      <c r="E555" s="170"/>
      <c r="F555" s="170"/>
      <c r="G555" s="170"/>
      <c r="H555" s="170"/>
      <c r="I555" s="170"/>
      <c r="J555" s="170"/>
      <c r="K555" s="170"/>
      <c r="L555" s="170"/>
      <c r="M555" s="219"/>
      <c r="N555" s="219"/>
      <c r="O555" s="219"/>
      <c r="P555" s="219"/>
      <c r="Q555" s="219"/>
      <c r="R555" s="219"/>
      <c r="S555" s="170"/>
    </row>
    <row r="556" ht="15.75" customHeight="1">
      <c r="C556" s="170"/>
      <c r="D556" s="170"/>
      <c r="E556" s="170"/>
      <c r="F556" s="170"/>
      <c r="G556" s="170"/>
      <c r="H556" s="170"/>
      <c r="I556" s="170"/>
      <c r="J556" s="170"/>
      <c r="K556" s="170"/>
      <c r="L556" s="170"/>
      <c r="M556" s="219"/>
      <c r="N556" s="219"/>
      <c r="O556" s="219"/>
      <c r="P556" s="219"/>
      <c r="Q556" s="219"/>
      <c r="R556" s="219"/>
      <c r="S556" s="170"/>
    </row>
    <row r="557" ht="15.75" customHeight="1">
      <c r="C557" s="170"/>
      <c r="D557" s="170"/>
      <c r="E557" s="170"/>
      <c r="F557" s="170"/>
      <c r="G557" s="170"/>
      <c r="H557" s="170"/>
      <c r="I557" s="170"/>
      <c r="J557" s="170"/>
      <c r="K557" s="170"/>
      <c r="L557" s="170"/>
      <c r="M557" s="219"/>
      <c r="N557" s="219"/>
      <c r="O557" s="219"/>
      <c r="P557" s="219"/>
      <c r="Q557" s="219"/>
      <c r="R557" s="219"/>
      <c r="S557" s="170"/>
    </row>
    <row r="558" ht="15.75" customHeight="1">
      <c r="C558" s="170"/>
      <c r="D558" s="170"/>
      <c r="E558" s="170"/>
      <c r="F558" s="170"/>
      <c r="G558" s="170"/>
      <c r="H558" s="170"/>
      <c r="I558" s="170"/>
      <c r="J558" s="170"/>
      <c r="K558" s="170"/>
      <c r="L558" s="170"/>
      <c r="M558" s="219"/>
      <c r="N558" s="219"/>
      <c r="O558" s="219"/>
      <c r="P558" s="219"/>
      <c r="Q558" s="219"/>
      <c r="R558" s="219"/>
      <c r="S558" s="170"/>
    </row>
    <row r="559" ht="15.75" customHeight="1">
      <c r="C559" s="170"/>
      <c r="D559" s="170"/>
      <c r="E559" s="170"/>
      <c r="F559" s="170"/>
      <c r="G559" s="170"/>
      <c r="H559" s="170"/>
      <c r="I559" s="170"/>
      <c r="J559" s="170"/>
      <c r="K559" s="170"/>
      <c r="L559" s="170"/>
      <c r="M559" s="219"/>
      <c r="N559" s="219"/>
      <c r="O559" s="219"/>
      <c r="P559" s="219"/>
      <c r="Q559" s="219"/>
      <c r="R559" s="219"/>
      <c r="S559" s="170"/>
    </row>
    <row r="560" ht="15.75" customHeight="1">
      <c r="C560" s="170"/>
      <c r="D560" s="170"/>
      <c r="E560" s="170"/>
      <c r="F560" s="170"/>
      <c r="G560" s="170"/>
      <c r="H560" s="170"/>
      <c r="I560" s="170"/>
      <c r="J560" s="170"/>
      <c r="K560" s="170"/>
      <c r="L560" s="170"/>
      <c r="M560" s="219"/>
      <c r="N560" s="219"/>
      <c r="O560" s="219"/>
      <c r="P560" s="219"/>
      <c r="Q560" s="219"/>
      <c r="R560" s="219"/>
      <c r="S560" s="170"/>
    </row>
    <row r="561" ht="15.75" customHeight="1">
      <c r="C561" s="170"/>
      <c r="D561" s="170"/>
      <c r="E561" s="170"/>
      <c r="F561" s="170"/>
      <c r="G561" s="170"/>
      <c r="H561" s="170"/>
      <c r="I561" s="170"/>
      <c r="J561" s="170"/>
      <c r="K561" s="170"/>
      <c r="L561" s="170"/>
      <c r="M561" s="219"/>
      <c r="N561" s="219"/>
      <c r="O561" s="219"/>
      <c r="P561" s="219"/>
      <c r="Q561" s="219"/>
      <c r="R561" s="219"/>
      <c r="S561" s="170"/>
    </row>
    <row r="562" ht="15.75" customHeight="1">
      <c r="C562" s="170"/>
      <c r="D562" s="170"/>
      <c r="E562" s="170"/>
      <c r="F562" s="170"/>
      <c r="G562" s="170"/>
      <c r="H562" s="170"/>
      <c r="I562" s="170"/>
      <c r="J562" s="170"/>
      <c r="K562" s="170"/>
      <c r="L562" s="170"/>
      <c r="M562" s="219"/>
      <c r="N562" s="219"/>
      <c r="O562" s="219"/>
      <c r="P562" s="219"/>
      <c r="Q562" s="219"/>
      <c r="R562" s="219"/>
      <c r="S562" s="170"/>
    </row>
    <row r="563" ht="15.75" customHeight="1">
      <c r="C563" s="170"/>
      <c r="D563" s="170"/>
      <c r="E563" s="170"/>
      <c r="F563" s="170"/>
      <c r="G563" s="170"/>
      <c r="H563" s="170"/>
      <c r="I563" s="170"/>
      <c r="J563" s="170"/>
      <c r="K563" s="170"/>
      <c r="L563" s="170"/>
      <c r="M563" s="219"/>
      <c r="N563" s="219"/>
      <c r="O563" s="219"/>
      <c r="P563" s="219"/>
      <c r="Q563" s="219"/>
      <c r="R563" s="219"/>
      <c r="S563" s="170"/>
    </row>
    <row r="564" ht="15.75" customHeight="1">
      <c r="C564" s="170"/>
      <c r="D564" s="170"/>
      <c r="E564" s="170"/>
      <c r="F564" s="170"/>
      <c r="G564" s="170"/>
      <c r="H564" s="170"/>
      <c r="I564" s="170"/>
      <c r="J564" s="170"/>
      <c r="K564" s="170"/>
      <c r="L564" s="170"/>
      <c r="M564" s="219"/>
      <c r="N564" s="219"/>
      <c r="O564" s="219"/>
      <c r="P564" s="219"/>
      <c r="Q564" s="219"/>
      <c r="R564" s="219"/>
      <c r="S564" s="170"/>
    </row>
    <row r="565" ht="15.75" customHeight="1">
      <c r="C565" s="170"/>
      <c r="D565" s="170"/>
      <c r="E565" s="170"/>
      <c r="F565" s="170"/>
      <c r="G565" s="170"/>
      <c r="H565" s="170"/>
      <c r="I565" s="170"/>
      <c r="J565" s="170"/>
      <c r="K565" s="170"/>
      <c r="L565" s="170"/>
      <c r="M565" s="219"/>
      <c r="N565" s="219"/>
      <c r="O565" s="219"/>
      <c r="P565" s="219"/>
      <c r="Q565" s="219"/>
      <c r="R565" s="219"/>
      <c r="S565" s="170"/>
    </row>
    <row r="566" ht="15.75" customHeight="1">
      <c r="C566" s="170"/>
      <c r="D566" s="170"/>
      <c r="E566" s="170"/>
      <c r="F566" s="170"/>
      <c r="G566" s="170"/>
      <c r="H566" s="170"/>
      <c r="I566" s="170"/>
      <c r="J566" s="170"/>
      <c r="K566" s="170"/>
      <c r="L566" s="170"/>
      <c r="M566" s="219"/>
      <c r="N566" s="219"/>
      <c r="O566" s="219"/>
      <c r="P566" s="219"/>
      <c r="Q566" s="219"/>
      <c r="R566" s="219"/>
      <c r="S566" s="170"/>
    </row>
    <row r="567" ht="15.75" customHeight="1">
      <c r="C567" s="170"/>
      <c r="D567" s="170"/>
      <c r="E567" s="170"/>
      <c r="F567" s="170"/>
      <c r="G567" s="170"/>
      <c r="H567" s="170"/>
      <c r="I567" s="170"/>
      <c r="J567" s="170"/>
      <c r="K567" s="170"/>
      <c r="L567" s="170"/>
      <c r="M567" s="219"/>
      <c r="N567" s="219"/>
      <c r="O567" s="219"/>
      <c r="P567" s="219"/>
      <c r="Q567" s="219"/>
      <c r="R567" s="219"/>
      <c r="S567" s="170"/>
    </row>
    <row r="568" ht="15.75" customHeight="1">
      <c r="C568" s="170"/>
      <c r="D568" s="170"/>
      <c r="E568" s="170"/>
      <c r="F568" s="170"/>
      <c r="G568" s="170"/>
      <c r="H568" s="170"/>
      <c r="I568" s="170"/>
      <c r="J568" s="170"/>
      <c r="K568" s="170"/>
      <c r="L568" s="170"/>
      <c r="M568" s="219"/>
      <c r="N568" s="219"/>
      <c r="O568" s="219"/>
      <c r="P568" s="219"/>
      <c r="Q568" s="219"/>
      <c r="R568" s="219"/>
      <c r="S568" s="170"/>
    </row>
    <row r="569" ht="15.75" customHeight="1">
      <c r="C569" s="170"/>
      <c r="D569" s="170"/>
      <c r="E569" s="170"/>
      <c r="F569" s="170"/>
      <c r="G569" s="170"/>
      <c r="H569" s="170"/>
      <c r="I569" s="170"/>
      <c r="J569" s="170"/>
      <c r="K569" s="170"/>
      <c r="L569" s="170"/>
      <c r="M569" s="219"/>
      <c r="N569" s="219"/>
      <c r="O569" s="219"/>
      <c r="P569" s="219"/>
      <c r="Q569" s="219"/>
      <c r="R569" s="219"/>
      <c r="S569" s="170"/>
    </row>
    <row r="570" ht="15.75" customHeight="1">
      <c r="C570" s="170"/>
      <c r="D570" s="170"/>
      <c r="E570" s="170"/>
      <c r="F570" s="170"/>
      <c r="G570" s="170"/>
      <c r="H570" s="170"/>
      <c r="I570" s="170"/>
      <c r="J570" s="170"/>
      <c r="K570" s="170"/>
      <c r="L570" s="170"/>
      <c r="M570" s="219"/>
      <c r="N570" s="219"/>
      <c r="O570" s="219"/>
      <c r="P570" s="219"/>
      <c r="Q570" s="219"/>
      <c r="R570" s="219"/>
      <c r="S570" s="170"/>
    </row>
    <row r="571" ht="15.75" customHeight="1">
      <c r="C571" s="170"/>
      <c r="D571" s="170"/>
      <c r="E571" s="170"/>
      <c r="F571" s="170"/>
      <c r="G571" s="170"/>
      <c r="H571" s="170"/>
      <c r="I571" s="170"/>
      <c r="J571" s="170"/>
      <c r="K571" s="170"/>
      <c r="L571" s="170"/>
      <c r="M571" s="219"/>
      <c r="N571" s="219"/>
      <c r="O571" s="219"/>
      <c r="P571" s="219"/>
      <c r="Q571" s="219"/>
      <c r="R571" s="219"/>
      <c r="S571" s="170"/>
    </row>
    <row r="572" ht="15.75" customHeight="1">
      <c r="C572" s="170"/>
      <c r="D572" s="170"/>
      <c r="E572" s="170"/>
      <c r="F572" s="170"/>
      <c r="G572" s="170"/>
      <c r="H572" s="170"/>
      <c r="I572" s="170"/>
      <c r="J572" s="170"/>
      <c r="K572" s="170"/>
      <c r="L572" s="170"/>
      <c r="M572" s="219"/>
      <c r="N572" s="219"/>
      <c r="O572" s="219"/>
      <c r="P572" s="219"/>
      <c r="Q572" s="219"/>
      <c r="R572" s="219"/>
      <c r="S572" s="170"/>
    </row>
    <row r="573" ht="15.75" customHeight="1">
      <c r="C573" s="170"/>
      <c r="D573" s="170"/>
      <c r="E573" s="170"/>
      <c r="F573" s="170"/>
      <c r="G573" s="170"/>
      <c r="H573" s="170"/>
      <c r="I573" s="170"/>
      <c r="J573" s="170"/>
      <c r="K573" s="170"/>
      <c r="L573" s="170"/>
      <c r="M573" s="219"/>
      <c r="N573" s="219"/>
      <c r="O573" s="219"/>
      <c r="P573" s="219"/>
      <c r="Q573" s="219"/>
      <c r="R573" s="219"/>
      <c r="S573" s="170"/>
    </row>
    <row r="574" ht="15.75" customHeight="1">
      <c r="C574" s="170"/>
      <c r="D574" s="170"/>
      <c r="E574" s="170"/>
      <c r="F574" s="170"/>
      <c r="G574" s="170"/>
      <c r="H574" s="170"/>
      <c r="I574" s="170"/>
      <c r="J574" s="170"/>
      <c r="K574" s="170"/>
      <c r="L574" s="170"/>
      <c r="M574" s="219"/>
      <c r="N574" s="219"/>
      <c r="O574" s="219"/>
      <c r="P574" s="219"/>
      <c r="Q574" s="219"/>
      <c r="R574" s="219"/>
      <c r="S574" s="170"/>
    </row>
    <row r="575" ht="15.75" customHeight="1">
      <c r="C575" s="170"/>
      <c r="D575" s="170"/>
      <c r="E575" s="170"/>
      <c r="F575" s="170"/>
      <c r="G575" s="170"/>
      <c r="H575" s="170"/>
      <c r="I575" s="170"/>
      <c r="J575" s="170"/>
      <c r="K575" s="170"/>
      <c r="L575" s="170"/>
      <c r="M575" s="219"/>
      <c r="N575" s="219"/>
      <c r="O575" s="219"/>
      <c r="P575" s="219"/>
      <c r="Q575" s="219"/>
      <c r="R575" s="219"/>
      <c r="S575" s="170"/>
    </row>
    <row r="576" ht="15.75" customHeight="1">
      <c r="C576" s="170"/>
      <c r="D576" s="170"/>
      <c r="E576" s="170"/>
      <c r="F576" s="170"/>
      <c r="G576" s="170"/>
      <c r="H576" s="170"/>
      <c r="I576" s="170"/>
      <c r="J576" s="170"/>
      <c r="K576" s="170"/>
      <c r="L576" s="170"/>
      <c r="M576" s="219"/>
      <c r="N576" s="219"/>
      <c r="O576" s="219"/>
      <c r="P576" s="219"/>
      <c r="Q576" s="219"/>
      <c r="R576" s="219"/>
      <c r="S576" s="170"/>
    </row>
    <row r="577" ht="15.75" customHeight="1">
      <c r="C577" s="170"/>
      <c r="D577" s="170"/>
      <c r="E577" s="170"/>
      <c r="F577" s="170"/>
      <c r="G577" s="170"/>
      <c r="H577" s="170"/>
      <c r="I577" s="170"/>
      <c r="J577" s="170"/>
      <c r="K577" s="170"/>
      <c r="L577" s="170"/>
      <c r="M577" s="219"/>
      <c r="N577" s="219"/>
      <c r="O577" s="219"/>
      <c r="P577" s="219"/>
      <c r="Q577" s="219"/>
      <c r="R577" s="219"/>
      <c r="S577" s="170"/>
    </row>
    <row r="578" ht="15.75" customHeight="1">
      <c r="C578" s="170"/>
      <c r="D578" s="170"/>
      <c r="E578" s="170"/>
      <c r="F578" s="170"/>
      <c r="G578" s="170"/>
      <c r="H578" s="170"/>
      <c r="I578" s="170"/>
      <c r="J578" s="170"/>
      <c r="K578" s="170"/>
      <c r="L578" s="170"/>
      <c r="M578" s="219"/>
      <c r="N578" s="219"/>
      <c r="O578" s="219"/>
      <c r="P578" s="219"/>
      <c r="Q578" s="219"/>
      <c r="R578" s="219"/>
      <c r="S578" s="170"/>
    </row>
    <row r="579" ht="15.75" customHeight="1">
      <c r="C579" s="170"/>
      <c r="D579" s="170"/>
      <c r="E579" s="170"/>
      <c r="F579" s="170"/>
      <c r="G579" s="170"/>
      <c r="H579" s="170"/>
      <c r="I579" s="170"/>
      <c r="J579" s="170"/>
      <c r="K579" s="170"/>
      <c r="L579" s="170"/>
      <c r="M579" s="219"/>
      <c r="N579" s="219"/>
      <c r="O579" s="219"/>
      <c r="P579" s="219"/>
      <c r="Q579" s="219"/>
      <c r="R579" s="219"/>
      <c r="S579" s="170"/>
    </row>
    <row r="580" ht="15.75" customHeight="1">
      <c r="C580" s="170"/>
      <c r="D580" s="170"/>
      <c r="E580" s="170"/>
      <c r="F580" s="170"/>
      <c r="G580" s="170"/>
      <c r="H580" s="170"/>
      <c r="I580" s="170"/>
      <c r="J580" s="170"/>
      <c r="K580" s="170"/>
      <c r="L580" s="170"/>
      <c r="M580" s="219"/>
      <c r="N580" s="219"/>
      <c r="O580" s="219"/>
      <c r="P580" s="219"/>
      <c r="Q580" s="219"/>
      <c r="R580" s="219"/>
      <c r="S580" s="170"/>
    </row>
    <row r="581" ht="15.75" customHeight="1">
      <c r="C581" s="170"/>
      <c r="D581" s="170"/>
      <c r="E581" s="170"/>
      <c r="F581" s="170"/>
      <c r="G581" s="170"/>
      <c r="H581" s="170"/>
      <c r="I581" s="170"/>
      <c r="J581" s="170"/>
      <c r="K581" s="170"/>
      <c r="L581" s="170"/>
      <c r="M581" s="219"/>
      <c r="N581" s="219"/>
      <c r="O581" s="219"/>
      <c r="P581" s="219"/>
      <c r="Q581" s="219"/>
      <c r="R581" s="219"/>
      <c r="S581" s="170"/>
    </row>
    <row r="582" ht="15.75" customHeight="1">
      <c r="C582" s="170"/>
      <c r="D582" s="170"/>
      <c r="E582" s="170"/>
      <c r="F582" s="170"/>
      <c r="G582" s="170"/>
      <c r="H582" s="170"/>
      <c r="I582" s="170"/>
      <c r="J582" s="170"/>
      <c r="K582" s="170"/>
      <c r="L582" s="170"/>
      <c r="M582" s="219"/>
      <c r="N582" s="219"/>
      <c r="O582" s="219"/>
      <c r="P582" s="219"/>
      <c r="Q582" s="219"/>
      <c r="R582" s="219"/>
      <c r="S582" s="170"/>
    </row>
    <row r="583" ht="15.75" customHeight="1">
      <c r="C583" s="170"/>
      <c r="D583" s="170"/>
      <c r="E583" s="170"/>
      <c r="F583" s="170"/>
      <c r="G583" s="170"/>
      <c r="H583" s="170"/>
      <c r="I583" s="170"/>
      <c r="J583" s="170"/>
      <c r="K583" s="170"/>
      <c r="L583" s="170"/>
      <c r="M583" s="219"/>
      <c r="N583" s="219"/>
      <c r="O583" s="219"/>
      <c r="P583" s="219"/>
      <c r="Q583" s="219"/>
      <c r="R583" s="219"/>
      <c r="S583" s="170"/>
    </row>
    <row r="584" ht="15.75" customHeight="1">
      <c r="C584" s="170"/>
      <c r="D584" s="170"/>
      <c r="E584" s="170"/>
      <c r="F584" s="170"/>
      <c r="G584" s="170"/>
      <c r="H584" s="170"/>
      <c r="I584" s="170"/>
      <c r="J584" s="170"/>
      <c r="K584" s="170"/>
      <c r="L584" s="170"/>
      <c r="M584" s="219"/>
      <c r="N584" s="219"/>
      <c r="O584" s="219"/>
      <c r="P584" s="219"/>
      <c r="Q584" s="219"/>
      <c r="R584" s="219"/>
      <c r="S584" s="170"/>
    </row>
    <row r="585" ht="15.75" customHeight="1">
      <c r="C585" s="170"/>
      <c r="D585" s="170"/>
      <c r="E585" s="170"/>
      <c r="F585" s="170"/>
      <c r="G585" s="170"/>
      <c r="H585" s="170"/>
      <c r="I585" s="170"/>
      <c r="J585" s="170"/>
      <c r="K585" s="170"/>
      <c r="L585" s="170"/>
      <c r="M585" s="219"/>
      <c r="N585" s="219"/>
      <c r="O585" s="219"/>
      <c r="P585" s="219"/>
      <c r="Q585" s="219"/>
      <c r="R585" s="219"/>
      <c r="S585" s="170"/>
    </row>
    <row r="586" ht="15.75" customHeight="1">
      <c r="C586" s="170"/>
      <c r="D586" s="170"/>
      <c r="E586" s="170"/>
      <c r="F586" s="170"/>
      <c r="G586" s="170"/>
      <c r="H586" s="170"/>
      <c r="I586" s="170"/>
      <c r="J586" s="170"/>
      <c r="K586" s="170"/>
      <c r="L586" s="170"/>
      <c r="M586" s="219"/>
      <c r="N586" s="219"/>
      <c r="O586" s="219"/>
      <c r="P586" s="219"/>
      <c r="Q586" s="219"/>
      <c r="R586" s="219"/>
      <c r="S586" s="170"/>
    </row>
    <row r="587" ht="15.75" customHeight="1">
      <c r="C587" s="170"/>
      <c r="D587" s="170"/>
      <c r="E587" s="170"/>
      <c r="F587" s="170"/>
      <c r="G587" s="170"/>
      <c r="H587" s="170"/>
      <c r="I587" s="170"/>
      <c r="J587" s="170"/>
      <c r="K587" s="170"/>
      <c r="L587" s="170"/>
      <c r="M587" s="219"/>
      <c r="N587" s="219"/>
      <c r="O587" s="219"/>
      <c r="P587" s="219"/>
      <c r="Q587" s="219"/>
      <c r="R587" s="219"/>
      <c r="S587" s="170"/>
    </row>
    <row r="588" ht="15.75" customHeight="1">
      <c r="C588" s="170"/>
      <c r="D588" s="170"/>
      <c r="E588" s="170"/>
      <c r="F588" s="170"/>
      <c r="G588" s="170"/>
      <c r="H588" s="170"/>
      <c r="I588" s="170"/>
      <c r="J588" s="170"/>
      <c r="K588" s="170"/>
      <c r="L588" s="170"/>
      <c r="M588" s="219"/>
      <c r="N588" s="219"/>
      <c r="O588" s="219"/>
      <c r="P588" s="219"/>
      <c r="Q588" s="219"/>
      <c r="R588" s="219"/>
      <c r="S588" s="170"/>
    </row>
    <row r="589" ht="15.75" customHeight="1">
      <c r="C589" s="170"/>
      <c r="D589" s="170"/>
      <c r="E589" s="170"/>
      <c r="F589" s="170"/>
      <c r="G589" s="170"/>
      <c r="H589" s="170"/>
      <c r="I589" s="170"/>
      <c r="J589" s="170"/>
      <c r="K589" s="170"/>
      <c r="L589" s="170"/>
      <c r="M589" s="219"/>
      <c r="N589" s="219"/>
      <c r="O589" s="219"/>
      <c r="P589" s="219"/>
      <c r="Q589" s="219"/>
      <c r="R589" s="219"/>
      <c r="S589" s="170"/>
    </row>
    <row r="590" ht="15.75" customHeight="1">
      <c r="C590" s="170"/>
      <c r="D590" s="170"/>
      <c r="E590" s="170"/>
      <c r="F590" s="170"/>
      <c r="G590" s="170"/>
      <c r="H590" s="170"/>
      <c r="I590" s="170"/>
      <c r="J590" s="170"/>
      <c r="K590" s="170"/>
      <c r="L590" s="170"/>
      <c r="M590" s="219"/>
      <c r="N590" s="219"/>
      <c r="O590" s="219"/>
      <c r="P590" s="219"/>
      <c r="Q590" s="219"/>
      <c r="R590" s="219"/>
      <c r="S590" s="170"/>
    </row>
    <row r="591" ht="15.75" customHeight="1">
      <c r="C591" s="170"/>
      <c r="D591" s="170"/>
      <c r="E591" s="170"/>
      <c r="F591" s="170"/>
      <c r="G591" s="170"/>
      <c r="H591" s="170"/>
      <c r="I591" s="170"/>
      <c r="J591" s="170"/>
      <c r="K591" s="170"/>
      <c r="L591" s="170"/>
      <c r="M591" s="219"/>
      <c r="N591" s="219"/>
      <c r="O591" s="219"/>
      <c r="P591" s="219"/>
      <c r="Q591" s="219"/>
      <c r="R591" s="219"/>
      <c r="S591" s="170"/>
    </row>
    <row r="592" ht="15.75" customHeight="1">
      <c r="C592" s="170"/>
      <c r="D592" s="170"/>
      <c r="E592" s="170"/>
      <c r="F592" s="170"/>
      <c r="G592" s="170"/>
      <c r="H592" s="170"/>
      <c r="I592" s="170"/>
      <c r="J592" s="170"/>
      <c r="K592" s="170"/>
      <c r="L592" s="170"/>
      <c r="M592" s="219"/>
      <c r="N592" s="219"/>
      <c r="O592" s="219"/>
      <c r="P592" s="219"/>
      <c r="Q592" s="219"/>
      <c r="R592" s="219"/>
      <c r="S592" s="170"/>
    </row>
    <row r="593" ht="15.75" customHeight="1">
      <c r="C593" s="170"/>
      <c r="D593" s="170"/>
      <c r="E593" s="170"/>
      <c r="F593" s="170"/>
      <c r="G593" s="170"/>
      <c r="H593" s="170"/>
      <c r="I593" s="170"/>
      <c r="J593" s="170"/>
      <c r="K593" s="170"/>
      <c r="L593" s="170"/>
      <c r="M593" s="219"/>
      <c r="N593" s="219"/>
      <c r="O593" s="219"/>
      <c r="P593" s="219"/>
      <c r="Q593" s="219"/>
      <c r="R593" s="219"/>
      <c r="S593" s="170"/>
    </row>
    <row r="594" ht="15.75" customHeight="1">
      <c r="C594" s="170"/>
      <c r="D594" s="170"/>
      <c r="E594" s="170"/>
      <c r="F594" s="170"/>
      <c r="G594" s="170"/>
      <c r="H594" s="170"/>
      <c r="I594" s="170"/>
      <c r="J594" s="170"/>
      <c r="K594" s="170"/>
      <c r="L594" s="170"/>
      <c r="M594" s="219"/>
      <c r="N594" s="219"/>
      <c r="O594" s="219"/>
      <c r="P594" s="219"/>
      <c r="Q594" s="219"/>
      <c r="R594" s="219"/>
      <c r="S594" s="170"/>
    </row>
    <row r="595" ht="15.75" customHeight="1">
      <c r="C595" s="170"/>
      <c r="D595" s="170"/>
      <c r="E595" s="170"/>
      <c r="F595" s="170"/>
      <c r="G595" s="170"/>
      <c r="H595" s="170"/>
      <c r="I595" s="170"/>
      <c r="J595" s="170"/>
      <c r="K595" s="170"/>
      <c r="L595" s="170"/>
      <c r="M595" s="219"/>
      <c r="N595" s="219"/>
      <c r="O595" s="219"/>
      <c r="P595" s="219"/>
      <c r="Q595" s="219"/>
      <c r="R595" s="219"/>
      <c r="S595" s="170"/>
    </row>
    <row r="596" ht="15.75" customHeight="1">
      <c r="C596" s="170"/>
      <c r="D596" s="170"/>
      <c r="E596" s="170"/>
      <c r="F596" s="170"/>
      <c r="G596" s="170"/>
      <c r="H596" s="170"/>
      <c r="I596" s="170"/>
      <c r="J596" s="170"/>
      <c r="K596" s="170"/>
      <c r="L596" s="170"/>
      <c r="M596" s="219"/>
      <c r="N596" s="219"/>
      <c r="O596" s="219"/>
      <c r="P596" s="219"/>
      <c r="Q596" s="219"/>
      <c r="R596" s="219"/>
      <c r="S596" s="170"/>
    </row>
    <row r="597" ht="15.75" customHeight="1">
      <c r="C597" s="170"/>
      <c r="D597" s="170"/>
      <c r="E597" s="170"/>
      <c r="F597" s="170"/>
      <c r="G597" s="170"/>
      <c r="H597" s="170"/>
      <c r="I597" s="170"/>
      <c r="J597" s="170"/>
      <c r="K597" s="170"/>
      <c r="L597" s="170"/>
      <c r="M597" s="219"/>
      <c r="N597" s="219"/>
      <c r="O597" s="219"/>
      <c r="P597" s="219"/>
      <c r="Q597" s="219"/>
      <c r="R597" s="219"/>
      <c r="S597" s="170"/>
    </row>
    <row r="598" ht="15.75" customHeight="1">
      <c r="C598" s="170"/>
      <c r="D598" s="170"/>
      <c r="E598" s="170"/>
      <c r="F598" s="170"/>
      <c r="G598" s="170"/>
      <c r="H598" s="170"/>
      <c r="I598" s="170"/>
      <c r="J598" s="170"/>
      <c r="K598" s="170"/>
      <c r="L598" s="170"/>
      <c r="M598" s="219"/>
      <c r="N598" s="219"/>
      <c r="O598" s="219"/>
      <c r="P598" s="219"/>
      <c r="Q598" s="219"/>
      <c r="R598" s="219"/>
      <c r="S598" s="170"/>
    </row>
    <row r="599" ht="15.75" customHeight="1">
      <c r="C599" s="170"/>
      <c r="D599" s="170"/>
      <c r="E599" s="170"/>
      <c r="F599" s="170"/>
      <c r="G599" s="170"/>
      <c r="H599" s="170"/>
      <c r="I599" s="170"/>
      <c r="J599" s="170"/>
      <c r="K599" s="170"/>
      <c r="L599" s="170"/>
      <c r="M599" s="219"/>
      <c r="N599" s="219"/>
      <c r="O599" s="219"/>
      <c r="P599" s="219"/>
      <c r="Q599" s="219"/>
      <c r="R599" s="219"/>
      <c r="S599" s="170"/>
    </row>
    <row r="600" ht="15.75" customHeight="1">
      <c r="C600" s="170"/>
      <c r="D600" s="170"/>
      <c r="E600" s="170"/>
      <c r="F600" s="170"/>
      <c r="G600" s="170"/>
      <c r="H600" s="170"/>
      <c r="I600" s="170"/>
      <c r="J600" s="170"/>
      <c r="K600" s="170"/>
      <c r="L600" s="170"/>
      <c r="M600" s="219"/>
      <c r="N600" s="219"/>
      <c r="O600" s="219"/>
      <c r="P600" s="219"/>
      <c r="Q600" s="219"/>
      <c r="R600" s="219"/>
      <c r="S600" s="170"/>
    </row>
    <row r="601" ht="15.75" customHeight="1">
      <c r="C601" s="170"/>
      <c r="D601" s="170"/>
      <c r="E601" s="170"/>
      <c r="F601" s="170"/>
      <c r="G601" s="170"/>
      <c r="H601" s="170"/>
      <c r="I601" s="170"/>
      <c r="J601" s="170"/>
      <c r="K601" s="170"/>
      <c r="L601" s="170"/>
      <c r="M601" s="219"/>
      <c r="N601" s="219"/>
      <c r="O601" s="219"/>
      <c r="P601" s="219"/>
      <c r="Q601" s="219"/>
      <c r="R601" s="219"/>
      <c r="S601" s="170"/>
    </row>
    <row r="602" ht="15.75" customHeight="1">
      <c r="C602" s="170"/>
      <c r="D602" s="170"/>
      <c r="E602" s="170"/>
      <c r="F602" s="170"/>
      <c r="G602" s="170"/>
      <c r="H602" s="170"/>
      <c r="I602" s="170"/>
      <c r="J602" s="170"/>
      <c r="K602" s="170"/>
      <c r="L602" s="170"/>
      <c r="M602" s="219"/>
      <c r="N602" s="219"/>
      <c r="O602" s="219"/>
      <c r="P602" s="219"/>
      <c r="Q602" s="219"/>
      <c r="R602" s="219"/>
      <c r="S602" s="170"/>
    </row>
    <row r="603" ht="15.75" customHeight="1">
      <c r="C603" s="170"/>
      <c r="D603" s="170"/>
      <c r="E603" s="170"/>
      <c r="F603" s="170"/>
      <c r="G603" s="170"/>
      <c r="H603" s="170"/>
      <c r="I603" s="170"/>
      <c r="J603" s="170"/>
      <c r="K603" s="170"/>
      <c r="L603" s="170"/>
      <c r="M603" s="219"/>
      <c r="N603" s="219"/>
      <c r="O603" s="219"/>
      <c r="P603" s="219"/>
      <c r="Q603" s="219"/>
      <c r="R603" s="219"/>
      <c r="S603" s="170"/>
    </row>
    <row r="604" ht="15.75" customHeight="1">
      <c r="C604" s="170"/>
      <c r="D604" s="170"/>
      <c r="E604" s="170"/>
      <c r="F604" s="170"/>
      <c r="G604" s="170"/>
      <c r="H604" s="170"/>
      <c r="I604" s="170"/>
      <c r="J604" s="170"/>
      <c r="K604" s="170"/>
      <c r="L604" s="170"/>
      <c r="M604" s="219"/>
      <c r="N604" s="219"/>
      <c r="O604" s="219"/>
      <c r="P604" s="219"/>
      <c r="Q604" s="219"/>
      <c r="R604" s="219"/>
      <c r="S604" s="170"/>
    </row>
    <row r="605" ht="15.75" customHeight="1">
      <c r="C605" s="170"/>
      <c r="D605" s="170"/>
      <c r="E605" s="170"/>
      <c r="F605" s="170"/>
      <c r="G605" s="170"/>
      <c r="H605" s="170"/>
      <c r="I605" s="170"/>
      <c r="J605" s="170"/>
      <c r="K605" s="170"/>
      <c r="L605" s="170"/>
      <c r="M605" s="219"/>
      <c r="N605" s="219"/>
      <c r="O605" s="219"/>
      <c r="P605" s="219"/>
      <c r="Q605" s="219"/>
      <c r="R605" s="219"/>
      <c r="S605" s="170"/>
    </row>
    <row r="606" ht="15.75" customHeight="1">
      <c r="C606" s="170"/>
      <c r="D606" s="170"/>
      <c r="E606" s="170"/>
      <c r="F606" s="170"/>
      <c r="G606" s="170"/>
      <c r="H606" s="170"/>
      <c r="I606" s="170"/>
      <c r="J606" s="170"/>
      <c r="K606" s="170"/>
      <c r="L606" s="170"/>
      <c r="M606" s="219"/>
      <c r="N606" s="219"/>
      <c r="O606" s="219"/>
      <c r="P606" s="219"/>
      <c r="Q606" s="219"/>
      <c r="R606" s="219"/>
      <c r="S606" s="170"/>
    </row>
    <row r="607" ht="15.75" customHeight="1">
      <c r="C607" s="170"/>
      <c r="D607" s="170"/>
      <c r="E607" s="170"/>
      <c r="F607" s="170"/>
      <c r="G607" s="170"/>
      <c r="H607" s="170"/>
      <c r="I607" s="170"/>
      <c r="J607" s="170"/>
      <c r="K607" s="170"/>
      <c r="L607" s="170"/>
      <c r="M607" s="219"/>
      <c r="N607" s="219"/>
      <c r="O607" s="219"/>
      <c r="P607" s="219"/>
      <c r="Q607" s="219"/>
      <c r="R607" s="219"/>
      <c r="S607" s="170"/>
    </row>
    <row r="608" ht="15.75" customHeight="1">
      <c r="C608" s="170"/>
      <c r="D608" s="170"/>
      <c r="E608" s="170"/>
      <c r="F608" s="170"/>
      <c r="G608" s="170"/>
      <c r="H608" s="170"/>
      <c r="I608" s="170"/>
      <c r="J608" s="170"/>
      <c r="K608" s="170"/>
      <c r="L608" s="170"/>
      <c r="M608" s="219"/>
      <c r="N608" s="219"/>
      <c r="O608" s="219"/>
      <c r="P608" s="219"/>
      <c r="Q608" s="219"/>
      <c r="R608" s="219"/>
      <c r="S608" s="170"/>
    </row>
    <row r="609" ht="15.75" customHeight="1">
      <c r="C609" s="170"/>
      <c r="D609" s="170"/>
      <c r="E609" s="170"/>
      <c r="F609" s="170"/>
      <c r="G609" s="170"/>
      <c r="H609" s="170"/>
      <c r="I609" s="170"/>
      <c r="J609" s="170"/>
      <c r="K609" s="170"/>
      <c r="L609" s="170"/>
      <c r="M609" s="219"/>
      <c r="N609" s="219"/>
      <c r="O609" s="219"/>
      <c r="P609" s="219"/>
      <c r="Q609" s="219"/>
      <c r="R609" s="219"/>
      <c r="S609" s="170"/>
    </row>
    <row r="610" ht="15.75" customHeight="1">
      <c r="C610" s="170"/>
      <c r="D610" s="170"/>
      <c r="E610" s="170"/>
      <c r="F610" s="170"/>
      <c r="G610" s="170"/>
      <c r="H610" s="170"/>
      <c r="I610" s="170"/>
      <c r="J610" s="170"/>
      <c r="K610" s="170"/>
      <c r="L610" s="170"/>
      <c r="M610" s="219"/>
      <c r="N610" s="219"/>
      <c r="O610" s="219"/>
      <c r="P610" s="219"/>
      <c r="Q610" s="219"/>
      <c r="R610" s="219"/>
      <c r="S610" s="170"/>
    </row>
    <row r="611" ht="15.75" customHeight="1">
      <c r="C611" s="170"/>
      <c r="D611" s="170"/>
      <c r="E611" s="170"/>
      <c r="F611" s="170"/>
      <c r="G611" s="170"/>
      <c r="H611" s="170"/>
      <c r="I611" s="170"/>
      <c r="J611" s="170"/>
      <c r="K611" s="170"/>
      <c r="L611" s="170"/>
      <c r="M611" s="219"/>
      <c r="N611" s="219"/>
      <c r="O611" s="219"/>
      <c r="P611" s="219"/>
      <c r="Q611" s="219"/>
      <c r="R611" s="219"/>
      <c r="S611" s="170"/>
    </row>
    <row r="612" ht="15.75" customHeight="1">
      <c r="C612" s="170"/>
      <c r="D612" s="170"/>
      <c r="E612" s="170"/>
      <c r="F612" s="170"/>
      <c r="G612" s="170"/>
      <c r="H612" s="170"/>
      <c r="I612" s="170"/>
      <c r="J612" s="170"/>
      <c r="K612" s="170"/>
      <c r="L612" s="170"/>
      <c r="M612" s="219"/>
      <c r="N612" s="219"/>
      <c r="O612" s="219"/>
      <c r="P612" s="219"/>
      <c r="Q612" s="219"/>
      <c r="R612" s="219"/>
      <c r="S612" s="170"/>
    </row>
    <row r="613" ht="15.75" customHeight="1">
      <c r="C613" s="170"/>
      <c r="D613" s="170"/>
      <c r="E613" s="170"/>
      <c r="F613" s="170"/>
      <c r="G613" s="170"/>
      <c r="H613" s="170"/>
      <c r="I613" s="170"/>
      <c r="J613" s="170"/>
      <c r="K613" s="170"/>
      <c r="L613" s="170"/>
      <c r="M613" s="219"/>
      <c r="N613" s="219"/>
      <c r="O613" s="219"/>
      <c r="P613" s="219"/>
      <c r="Q613" s="219"/>
      <c r="R613" s="219"/>
      <c r="S613" s="170"/>
    </row>
    <row r="614" ht="15.75" customHeight="1">
      <c r="C614" s="170"/>
      <c r="D614" s="170"/>
      <c r="E614" s="170"/>
      <c r="F614" s="170"/>
      <c r="G614" s="170"/>
      <c r="H614" s="170"/>
      <c r="I614" s="170"/>
      <c r="J614" s="170"/>
      <c r="K614" s="170"/>
      <c r="L614" s="170"/>
      <c r="M614" s="219"/>
      <c r="N614" s="219"/>
      <c r="O614" s="219"/>
      <c r="P614" s="219"/>
      <c r="Q614" s="219"/>
      <c r="R614" s="219"/>
      <c r="S614" s="170"/>
    </row>
    <row r="615" ht="15.75" customHeight="1">
      <c r="C615" s="170"/>
      <c r="D615" s="170"/>
      <c r="E615" s="170"/>
      <c r="F615" s="170"/>
      <c r="G615" s="170"/>
      <c r="H615" s="170"/>
      <c r="I615" s="170"/>
      <c r="J615" s="170"/>
      <c r="K615" s="170"/>
      <c r="L615" s="170"/>
      <c r="M615" s="219"/>
      <c r="N615" s="219"/>
      <c r="O615" s="219"/>
      <c r="P615" s="219"/>
      <c r="Q615" s="219"/>
      <c r="R615" s="219"/>
      <c r="S615" s="170"/>
    </row>
    <row r="616" ht="15.75" customHeight="1">
      <c r="C616" s="170"/>
      <c r="D616" s="170"/>
      <c r="E616" s="170"/>
      <c r="F616" s="170"/>
      <c r="G616" s="170"/>
      <c r="H616" s="170"/>
      <c r="I616" s="170"/>
      <c r="J616" s="170"/>
      <c r="K616" s="170"/>
      <c r="L616" s="170"/>
      <c r="M616" s="219"/>
      <c r="N616" s="219"/>
      <c r="O616" s="219"/>
      <c r="P616" s="219"/>
      <c r="Q616" s="219"/>
      <c r="R616" s="219"/>
      <c r="S616" s="170"/>
    </row>
    <row r="617" ht="15.75" customHeight="1">
      <c r="C617" s="170"/>
      <c r="D617" s="170"/>
      <c r="E617" s="170"/>
      <c r="F617" s="170"/>
      <c r="G617" s="170"/>
      <c r="H617" s="170"/>
      <c r="I617" s="170"/>
      <c r="J617" s="170"/>
      <c r="K617" s="170"/>
      <c r="L617" s="170"/>
      <c r="M617" s="219"/>
      <c r="N617" s="219"/>
      <c r="O617" s="219"/>
      <c r="P617" s="219"/>
      <c r="Q617" s="219"/>
      <c r="R617" s="219"/>
      <c r="S617" s="170"/>
    </row>
    <row r="618" ht="15.75" customHeight="1">
      <c r="C618" s="170"/>
      <c r="D618" s="170"/>
      <c r="E618" s="170"/>
      <c r="F618" s="170"/>
      <c r="G618" s="170"/>
      <c r="H618" s="170"/>
      <c r="I618" s="170"/>
      <c r="J618" s="170"/>
      <c r="K618" s="170"/>
      <c r="L618" s="170"/>
      <c r="M618" s="219"/>
      <c r="N618" s="219"/>
      <c r="O618" s="219"/>
      <c r="P618" s="219"/>
      <c r="Q618" s="219"/>
      <c r="R618" s="219"/>
      <c r="S618" s="170"/>
    </row>
    <row r="619" ht="15.75" customHeight="1">
      <c r="C619" s="170"/>
      <c r="D619" s="170"/>
      <c r="E619" s="170"/>
      <c r="F619" s="170"/>
      <c r="G619" s="170"/>
      <c r="H619" s="170"/>
      <c r="I619" s="170"/>
      <c r="J619" s="170"/>
      <c r="K619" s="170"/>
      <c r="L619" s="170"/>
      <c r="M619" s="219"/>
      <c r="N619" s="219"/>
      <c r="O619" s="219"/>
      <c r="P619" s="219"/>
      <c r="Q619" s="219"/>
      <c r="R619" s="219"/>
      <c r="S619" s="170"/>
    </row>
    <row r="620" ht="15.75" customHeight="1">
      <c r="C620" s="170"/>
      <c r="D620" s="170"/>
      <c r="E620" s="170"/>
      <c r="F620" s="170"/>
      <c r="G620" s="170"/>
      <c r="H620" s="170"/>
      <c r="I620" s="170"/>
      <c r="J620" s="170"/>
      <c r="K620" s="170"/>
      <c r="L620" s="170"/>
      <c r="M620" s="219"/>
      <c r="N620" s="219"/>
      <c r="O620" s="219"/>
      <c r="P620" s="219"/>
      <c r="Q620" s="219"/>
      <c r="R620" s="219"/>
      <c r="S620" s="170"/>
    </row>
    <row r="621" ht="15.75" customHeight="1">
      <c r="C621" s="170"/>
      <c r="D621" s="170"/>
      <c r="E621" s="170"/>
      <c r="F621" s="170"/>
      <c r="G621" s="170"/>
      <c r="H621" s="170"/>
      <c r="I621" s="170"/>
      <c r="J621" s="170"/>
      <c r="K621" s="170"/>
      <c r="L621" s="170"/>
      <c r="M621" s="219"/>
      <c r="N621" s="219"/>
      <c r="O621" s="219"/>
      <c r="P621" s="219"/>
      <c r="Q621" s="219"/>
      <c r="R621" s="219"/>
      <c r="S621" s="170"/>
    </row>
    <row r="622" ht="15.75" customHeight="1">
      <c r="C622" s="170"/>
      <c r="D622" s="170"/>
      <c r="E622" s="170"/>
      <c r="F622" s="170"/>
      <c r="G622" s="170"/>
      <c r="H622" s="170"/>
      <c r="I622" s="170"/>
      <c r="J622" s="170"/>
      <c r="K622" s="170"/>
      <c r="L622" s="170"/>
      <c r="M622" s="219"/>
      <c r="N622" s="219"/>
      <c r="O622" s="219"/>
      <c r="P622" s="219"/>
      <c r="Q622" s="219"/>
      <c r="R622" s="219"/>
      <c r="S622" s="170"/>
    </row>
    <row r="623" ht="15.75" customHeight="1">
      <c r="C623" s="170"/>
      <c r="D623" s="170"/>
      <c r="E623" s="170"/>
      <c r="F623" s="170"/>
      <c r="G623" s="170"/>
      <c r="H623" s="170"/>
      <c r="I623" s="170"/>
      <c r="J623" s="170"/>
      <c r="K623" s="170"/>
      <c r="L623" s="170"/>
      <c r="M623" s="219"/>
      <c r="N623" s="219"/>
      <c r="O623" s="219"/>
      <c r="P623" s="219"/>
      <c r="Q623" s="219"/>
      <c r="R623" s="219"/>
      <c r="S623" s="170"/>
    </row>
    <row r="624" ht="15.75" customHeight="1">
      <c r="C624" s="170"/>
      <c r="D624" s="170"/>
      <c r="E624" s="170"/>
      <c r="F624" s="170"/>
      <c r="G624" s="170"/>
      <c r="H624" s="170"/>
      <c r="I624" s="170"/>
      <c r="J624" s="170"/>
      <c r="K624" s="170"/>
      <c r="L624" s="170"/>
      <c r="M624" s="219"/>
      <c r="N624" s="219"/>
      <c r="O624" s="219"/>
      <c r="P624" s="219"/>
      <c r="Q624" s="219"/>
      <c r="R624" s="219"/>
      <c r="S624" s="170"/>
    </row>
    <row r="625" ht="15.75" customHeight="1">
      <c r="C625" s="170"/>
      <c r="D625" s="170"/>
      <c r="E625" s="170"/>
      <c r="F625" s="170"/>
      <c r="G625" s="170"/>
      <c r="H625" s="170"/>
      <c r="I625" s="170"/>
      <c r="J625" s="170"/>
      <c r="K625" s="170"/>
      <c r="L625" s="170"/>
      <c r="M625" s="219"/>
      <c r="N625" s="219"/>
      <c r="O625" s="219"/>
      <c r="P625" s="219"/>
      <c r="Q625" s="219"/>
      <c r="R625" s="219"/>
      <c r="S625" s="170"/>
    </row>
    <row r="626" ht="15.75" customHeight="1">
      <c r="C626" s="170"/>
      <c r="D626" s="170"/>
      <c r="E626" s="170"/>
      <c r="F626" s="170"/>
      <c r="G626" s="170"/>
      <c r="H626" s="170"/>
      <c r="I626" s="170"/>
      <c r="J626" s="170"/>
      <c r="K626" s="170"/>
      <c r="L626" s="170"/>
      <c r="M626" s="219"/>
      <c r="N626" s="219"/>
      <c r="O626" s="219"/>
      <c r="P626" s="219"/>
      <c r="Q626" s="219"/>
      <c r="R626" s="219"/>
      <c r="S626" s="170"/>
    </row>
    <row r="627" ht="15.75" customHeight="1">
      <c r="C627" s="170"/>
      <c r="D627" s="170"/>
      <c r="E627" s="170"/>
      <c r="F627" s="170"/>
      <c r="G627" s="170"/>
      <c r="H627" s="170"/>
      <c r="I627" s="170"/>
      <c r="J627" s="170"/>
      <c r="K627" s="170"/>
      <c r="L627" s="170"/>
      <c r="M627" s="219"/>
      <c r="N627" s="219"/>
      <c r="O627" s="219"/>
      <c r="P627" s="219"/>
      <c r="Q627" s="219"/>
      <c r="R627" s="219"/>
      <c r="S627" s="170"/>
    </row>
    <row r="628" ht="15.75" customHeight="1">
      <c r="C628" s="170"/>
      <c r="D628" s="170"/>
      <c r="E628" s="170"/>
      <c r="F628" s="170"/>
      <c r="G628" s="170"/>
      <c r="H628" s="170"/>
      <c r="I628" s="170"/>
      <c r="J628" s="170"/>
      <c r="K628" s="170"/>
      <c r="L628" s="170"/>
      <c r="M628" s="219"/>
      <c r="N628" s="219"/>
      <c r="O628" s="219"/>
      <c r="P628" s="219"/>
      <c r="Q628" s="219"/>
      <c r="R628" s="219"/>
      <c r="S628" s="170"/>
    </row>
    <row r="629" ht="15.75" customHeight="1">
      <c r="C629" s="170"/>
      <c r="D629" s="170"/>
      <c r="E629" s="170"/>
      <c r="F629" s="170"/>
      <c r="G629" s="170"/>
      <c r="H629" s="170"/>
      <c r="I629" s="170"/>
      <c r="J629" s="170"/>
      <c r="K629" s="170"/>
      <c r="L629" s="170"/>
      <c r="M629" s="219"/>
      <c r="N629" s="219"/>
      <c r="O629" s="219"/>
      <c r="P629" s="219"/>
      <c r="Q629" s="219"/>
      <c r="R629" s="219"/>
      <c r="S629" s="170"/>
    </row>
    <row r="630" ht="15.75" customHeight="1">
      <c r="C630" s="170"/>
      <c r="D630" s="170"/>
      <c r="E630" s="170"/>
      <c r="F630" s="170"/>
      <c r="G630" s="170"/>
      <c r="H630" s="170"/>
      <c r="I630" s="170"/>
      <c r="J630" s="170"/>
      <c r="K630" s="170"/>
      <c r="L630" s="170"/>
      <c r="M630" s="219"/>
      <c r="N630" s="219"/>
      <c r="O630" s="219"/>
      <c r="P630" s="219"/>
      <c r="Q630" s="219"/>
      <c r="R630" s="219"/>
      <c r="S630" s="170"/>
    </row>
    <row r="631" ht="15.75" customHeight="1">
      <c r="C631" s="170"/>
      <c r="D631" s="170"/>
      <c r="E631" s="170"/>
      <c r="F631" s="170"/>
      <c r="G631" s="170"/>
      <c r="H631" s="170"/>
      <c r="I631" s="170"/>
      <c r="J631" s="170"/>
      <c r="K631" s="170"/>
      <c r="L631" s="170"/>
      <c r="M631" s="219"/>
      <c r="N631" s="219"/>
      <c r="O631" s="219"/>
      <c r="P631" s="219"/>
      <c r="Q631" s="219"/>
      <c r="R631" s="219"/>
      <c r="S631" s="170"/>
    </row>
    <row r="632" ht="15.75" customHeight="1">
      <c r="C632" s="170"/>
      <c r="D632" s="170"/>
      <c r="E632" s="170"/>
      <c r="F632" s="170"/>
      <c r="G632" s="170"/>
      <c r="H632" s="170"/>
      <c r="I632" s="170"/>
      <c r="J632" s="170"/>
      <c r="K632" s="170"/>
      <c r="L632" s="170"/>
      <c r="M632" s="219"/>
      <c r="N632" s="219"/>
      <c r="O632" s="219"/>
      <c r="P632" s="219"/>
      <c r="Q632" s="219"/>
      <c r="R632" s="219"/>
      <c r="S632" s="170"/>
    </row>
    <row r="633" ht="15.75" customHeight="1">
      <c r="C633" s="170"/>
      <c r="D633" s="170"/>
      <c r="E633" s="170"/>
      <c r="F633" s="170"/>
      <c r="G633" s="170"/>
      <c r="H633" s="170"/>
      <c r="I633" s="170"/>
      <c r="J633" s="170"/>
      <c r="K633" s="170"/>
      <c r="L633" s="170"/>
      <c r="M633" s="219"/>
      <c r="N633" s="219"/>
      <c r="O633" s="219"/>
      <c r="P633" s="219"/>
      <c r="Q633" s="219"/>
      <c r="R633" s="219"/>
      <c r="S633" s="170"/>
    </row>
    <row r="634" ht="15.75" customHeight="1">
      <c r="C634" s="170"/>
      <c r="D634" s="170"/>
      <c r="E634" s="170"/>
      <c r="F634" s="170"/>
      <c r="G634" s="170"/>
      <c r="H634" s="170"/>
      <c r="I634" s="170"/>
      <c r="J634" s="170"/>
      <c r="K634" s="170"/>
      <c r="L634" s="170"/>
      <c r="M634" s="219"/>
      <c r="N634" s="219"/>
      <c r="O634" s="219"/>
      <c r="P634" s="219"/>
      <c r="Q634" s="219"/>
      <c r="R634" s="219"/>
      <c r="S634" s="170"/>
    </row>
    <row r="635" ht="15.75" customHeight="1">
      <c r="C635" s="170"/>
      <c r="D635" s="170"/>
      <c r="E635" s="170"/>
      <c r="F635" s="170"/>
      <c r="G635" s="170"/>
      <c r="H635" s="170"/>
      <c r="I635" s="170"/>
      <c r="J635" s="170"/>
      <c r="K635" s="170"/>
      <c r="L635" s="170"/>
      <c r="M635" s="219"/>
      <c r="N635" s="219"/>
      <c r="O635" s="219"/>
      <c r="P635" s="219"/>
      <c r="Q635" s="219"/>
      <c r="R635" s="219"/>
      <c r="S635" s="170"/>
    </row>
    <row r="636" ht="15.75" customHeight="1">
      <c r="C636" s="170"/>
      <c r="D636" s="170"/>
      <c r="E636" s="170"/>
      <c r="F636" s="170"/>
      <c r="G636" s="170"/>
      <c r="H636" s="170"/>
      <c r="I636" s="170"/>
      <c r="J636" s="170"/>
      <c r="K636" s="170"/>
      <c r="L636" s="170"/>
      <c r="M636" s="219"/>
      <c r="N636" s="219"/>
      <c r="O636" s="219"/>
      <c r="P636" s="219"/>
      <c r="Q636" s="219"/>
      <c r="R636" s="219"/>
      <c r="S636" s="170"/>
    </row>
    <row r="637" ht="15.75" customHeight="1">
      <c r="C637" s="170"/>
      <c r="D637" s="170"/>
      <c r="E637" s="170"/>
      <c r="F637" s="170"/>
      <c r="G637" s="170"/>
      <c r="H637" s="170"/>
      <c r="I637" s="170"/>
      <c r="J637" s="170"/>
      <c r="K637" s="170"/>
      <c r="L637" s="170"/>
      <c r="M637" s="219"/>
      <c r="N637" s="219"/>
      <c r="O637" s="219"/>
      <c r="P637" s="219"/>
      <c r="Q637" s="219"/>
      <c r="R637" s="219"/>
      <c r="S637" s="170"/>
    </row>
    <row r="638" ht="15.75" customHeight="1">
      <c r="C638" s="170"/>
      <c r="D638" s="170"/>
      <c r="E638" s="170"/>
      <c r="F638" s="170"/>
      <c r="G638" s="170"/>
      <c r="H638" s="170"/>
      <c r="I638" s="170"/>
      <c r="J638" s="170"/>
      <c r="K638" s="170"/>
      <c r="L638" s="170"/>
      <c r="M638" s="219"/>
      <c r="N638" s="219"/>
      <c r="O638" s="219"/>
      <c r="P638" s="219"/>
      <c r="Q638" s="219"/>
      <c r="R638" s="219"/>
      <c r="S638" s="170"/>
    </row>
    <row r="639" ht="15.75" customHeight="1">
      <c r="C639" s="170"/>
      <c r="D639" s="170"/>
      <c r="E639" s="170"/>
      <c r="F639" s="170"/>
      <c r="G639" s="170"/>
      <c r="H639" s="170"/>
      <c r="I639" s="170"/>
      <c r="J639" s="170"/>
      <c r="K639" s="170"/>
      <c r="L639" s="170"/>
      <c r="M639" s="219"/>
      <c r="N639" s="219"/>
      <c r="O639" s="219"/>
      <c r="P639" s="219"/>
      <c r="Q639" s="219"/>
      <c r="R639" s="219"/>
      <c r="S639" s="170"/>
    </row>
    <row r="640" ht="15.75" customHeight="1">
      <c r="C640" s="170"/>
      <c r="D640" s="170"/>
      <c r="E640" s="170"/>
      <c r="F640" s="170"/>
      <c r="G640" s="170"/>
      <c r="H640" s="170"/>
      <c r="I640" s="170"/>
      <c r="J640" s="170"/>
      <c r="K640" s="170"/>
      <c r="L640" s="170"/>
      <c r="M640" s="219"/>
      <c r="N640" s="219"/>
      <c r="O640" s="219"/>
      <c r="P640" s="219"/>
      <c r="Q640" s="219"/>
      <c r="R640" s="219"/>
      <c r="S640" s="170"/>
    </row>
    <row r="641" ht="15.75" customHeight="1">
      <c r="C641" s="170"/>
      <c r="D641" s="170"/>
      <c r="E641" s="170"/>
      <c r="F641" s="170"/>
      <c r="G641" s="170"/>
      <c r="H641" s="170"/>
      <c r="I641" s="170"/>
      <c r="J641" s="170"/>
      <c r="K641" s="170"/>
      <c r="L641" s="170"/>
      <c r="M641" s="219"/>
      <c r="N641" s="219"/>
      <c r="O641" s="219"/>
      <c r="P641" s="219"/>
      <c r="Q641" s="219"/>
      <c r="R641" s="219"/>
      <c r="S641" s="170"/>
    </row>
    <row r="642" ht="15.75" customHeight="1">
      <c r="C642" s="170"/>
      <c r="D642" s="170"/>
      <c r="E642" s="170"/>
      <c r="F642" s="170"/>
      <c r="G642" s="170"/>
      <c r="H642" s="170"/>
      <c r="I642" s="170"/>
      <c r="J642" s="170"/>
      <c r="K642" s="170"/>
      <c r="L642" s="170"/>
      <c r="M642" s="219"/>
      <c r="N642" s="219"/>
      <c r="O642" s="219"/>
      <c r="P642" s="219"/>
      <c r="Q642" s="219"/>
      <c r="R642" s="219"/>
      <c r="S642" s="170"/>
    </row>
    <row r="643" ht="15.75" customHeight="1">
      <c r="C643" s="170"/>
      <c r="D643" s="170"/>
      <c r="E643" s="170"/>
      <c r="F643" s="170"/>
      <c r="G643" s="170"/>
      <c r="H643" s="170"/>
      <c r="I643" s="170"/>
      <c r="J643" s="170"/>
      <c r="K643" s="170"/>
      <c r="L643" s="170"/>
      <c r="M643" s="219"/>
      <c r="N643" s="219"/>
      <c r="O643" s="219"/>
      <c r="P643" s="219"/>
      <c r="Q643" s="219"/>
      <c r="R643" s="219"/>
      <c r="S643" s="170"/>
    </row>
    <row r="644" ht="15.75" customHeight="1">
      <c r="C644" s="170"/>
      <c r="D644" s="170"/>
      <c r="E644" s="170"/>
      <c r="F644" s="170"/>
      <c r="G644" s="170"/>
      <c r="H644" s="170"/>
      <c r="I644" s="170"/>
      <c r="J644" s="170"/>
      <c r="K644" s="170"/>
      <c r="L644" s="170"/>
      <c r="M644" s="219"/>
      <c r="N644" s="219"/>
      <c r="O644" s="219"/>
      <c r="P644" s="219"/>
      <c r="Q644" s="219"/>
      <c r="R644" s="219"/>
      <c r="S644" s="170"/>
    </row>
    <row r="645" ht="15.75" customHeight="1">
      <c r="C645" s="170"/>
      <c r="D645" s="170"/>
      <c r="E645" s="170"/>
      <c r="F645" s="170"/>
      <c r="G645" s="170"/>
      <c r="H645" s="170"/>
      <c r="I645" s="170"/>
      <c r="J645" s="170"/>
      <c r="K645" s="170"/>
      <c r="L645" s="170"/>
      <c r="M645" s="219"/>
      <c r="N645" s="219"/>
      <c r="O645" s="219"/>
      <c r="P645" s="219"/>
      <c r="Q645" s="219"/>
      <c r="R645" s="219"/>
      <c r="S645" s="170"/>
    </row>
    <row r="646" ht="15.75" customHeight="1">
      <c r="C646" s="170"/>
      <c r="D646" s="170"/>
      <c r="E646" s="170"/>
      <c r="F646" s="170"/>
      <c r="G646" s="170"/>
      <c r="H646" s="170"/>
      <c r="I646" s="170"/>
      <c r="J646" s="170"/>
      <c r="K646" s="170"/>
      <c r="L646" s="170"/>
      <c r="M646" s="219"/>
      <c r="N646" s="219"/>
      <c r="O646" s="219"/>
      <c r="P646" s="219"/>
      <c r="Q646" s="219"/>
      <c r="R646" s="219"/>
      <c r="S646" s="170"/>
    </row>
    <row r="647" ht="15.75" customHeight="1">
      <c r="C647" s="170"/>
      <c r="D647" s="170"/>
      <c r="E647" s="170"/>
      <c r="F647" s="170"/>
      <c r="G647" s="170"/>
      <c r="H647" s="170"/>
      <c r="I647" s="170"/>
      <c r="J647" s="170"/>
      <c r="K647" s="170"/>
      <c r="L647" s="170"/>
      <c r="M647" s="219"/>
      <c r="N647" s="219"/>
      <c r="O647" s="219"/>
      <c r="P647" s="219"/>
      <c r="Q647" s="219"/>
      <c r="R647" s="219"/>
      <c r="S647" s="170"/>
    </row>
    <row r="648" ht="15.75" customHeight="1">
      <c r="C648" s="170"/>
      <c r="D648" s="170"/>
      <c r="E648" s="170"/>
      <c r="F648" s="170"/>
      <c r="G648" s="170"/>
      <c r="H648" s="170"/>
      <c r="I648" s="170"/>
      <c r="J648" s="170"/>
      <c r="K648" s="170"/>
      <c r="L648" s="170"/>
      <c r="M648" s="219"/>
      <c r="N648" s="219"/>
      <c r="O648" s="219"/>
      <c r="P648" s="219"/>
      <c r="Q648" s="219"/>
      <c r="R648" s="219"/>
      <c r="S648" s="170"/>
    </row>
    <row r="649" ht="15.75" customHeight="1">
      <c r="C649" s="170"/>
      <c r="D649" s="170"/>
      <c r="E649" s="170"/>
      <c r="F649" s="170"/>
      <c r="G649" s="170"/>
      <c r="H649" s="170"/>
      <c r="I649" s="170"/>
      <c r="J649" s="170"/>
      <c r="K649" s="170"/>
      <c r="L649" s="170"/>
      <c r="M649" s="219"/>
      <c r="N649" s="219"/>
      <c r="O649" s="219"/>
      <c r="P649" s="219"/>
      <c r="Q649" s="219"/>
      <c r="R649" s="219"/>
      <c r="S649" s="170"/>
    </row>
    <row r="650" ht="15.75" customHeight="1">
      <c r="C650" s="170"/>
      <c r="D650" s="170"/>
      <c r="E650" s="170"/>
      <c r="F650" s="170"/>
      <c r="G650" s="170"/>
      <c r="H650" s="170"/>
      <c r="I650" s="170"/>
      <c r="J650" s="170"/>
      <c r="K650" s="170"/>
      <c r="L650" s="170"/>
      <c r="M650" s="219"/>
      <c r="N650" s="219"/>
      <c r="O650" s="219"/>
      <c r="P650" s="219"/>
      <c r="Q650" s="219"/>
      <c r="R650" s="219"/>
      <c r="S650" s="170"/>
    </row>
    <row r="651" ht="15.75" customHeight="1">
      <c r="C651" s="170"/>
      <c r="D651" s="170"/>
      <c r="E651" s="170"/>
      <c r="F651" s="170"/>
      <c r="G651" s="170"/>
      <c r="H651" s="170"/>
      <c r="I651" s="170"/>
      <c r="J651" s="170"/>
      <c r="K651" s="170"/>
      <c r="L651" s="170"/>
      <c r="M651" s="219"/>
      <c r="N651" s="219"/>
      <c r="O651" s="219"/>
      <c r="P651" s="219"/>
      <c r="Q651" s="219"/>
      <c r="R651" s="219"/>
      <c r="S651" s="170"/>
    </row>
    <row r="652" ht="15.75" customHeight="1">
      <c r="C652" s="170"/>
      <c r="D652" s="170"/>
      <c r="E652" s="170"/>
      <c r="F652" s="170"/>
      <c r="G652" s="170"/>
      <c r="H652" s="170"/>
      <c r="I652" s="170"/>
      <c r="J652" s="170"/>
      <c r="K652" s="170"/>
      <c r="L652" s="170"/>
      <c r="M652" s="219"/>
      <c r="N652" s="219"/>
      <c r="O652" s="219"/>
      <c r="P652" s="219"/>
      <c r="Q652" s="219"/>
      <c r="R652" s="219"/>
      <c r="S652" s="170"/>
    </row>
    <row r="653" ht="15.75" customHeight="1">
      <c r="C653" s="170"/>
      <c r="D653" s="170"/>
      <c r="E653" s="170"/>
      <c r="F653" s="170"/>
      <c r="G653" s="170"/>
      <c r="H653" s="170"/>
      <c r="I653" s="170"/>
      <c r="J653" s="170"/>
      <c r="K653" s="170"/>
      <c r="L653" s="170"/>
      <c r="M653" s="219"/>
      <c r="N653" s="219"/>
      <c r="O653" s="219"/>
      <c r="P653" s="219"/>
      <c r="Q653" s="219"/>
      <c r="R653" s="219"/>
      <c r="S653" s="170"/>
    </row>
    <row r="654" ht="15.75" customHeight="1">
      <c r="C654" s="170"/>
      <c r="D654" s="170"/>
      <c r="E654" s="170"/>
      <c r="F654" s="170"/>
      <c r="G654" s="170"/>
      <c r="H654" s="170"/>
      <c r="I654" s="170"/>
      <c r="J654" s="170"/>
      <c r="K654" s="170"/>
      <c r="L654" s="170"/>
      <c r="M654" s="219"/>
      <c r="N654" s="219"/>
      <c r="O654" s="219"/>
      <c r="P654" s="219"/>
      <c r="Q654" s="219"/>
      <c r="R654" s="219"/>
      <c r="S654" s="170"/>
    </row>
    <row r="655" ht="15.75" customHeight="1">
      <c r="C655" s="170"/>
      <c r="D655" s="170"/>
      <c r="E655" s="170"/>
      <c r="F655" s="170"/>
      <c r="G655" s="170"/>
      <c r="H655" s="170"/>
      <c r="I655" s="170"/>
      <c r="J655" s="170"/>
      <c r="K655" s="170"/>
      <c r="L655" s="170"/>
      <c r="M655" s="219"/>
      <c r="N655" s="219"/>
      <c r="O655" s="219"/>
      <c r="P655" s="219"/>
      <c r="Q655" s="219"/>
      <c r="R655" s="219"/>
      <c r="S655" s="170"/>
    </row>
    <row r="656" ht="15.75" customHeight="1">
      <c r="C656" s="170"/>
      <c r="D656" s="170"/>
      <c r="E656" s="170"/>
      <c r="F656" s="170"/>
      <c r="G656" s="170"/>
      <c r="H656" s="170"/>
      <c r="I656" s="170"/>
      <c r="J656" s="170"/>
      <c r="K656" s="170"/>
      <c r="L656" s="170"/>
      <c r="M656" s="219"/>
      <c r="N656" s="219"/>
      <c r="O656" s="219"/>
      <c r="P656" s="219"/>
      <c r="Q656" s="219"/>
      <c r="R656" s="219"/>
      <c r="S656" s="170"/>
    </row>
    <row r="657" ht="15.75" customHeight="1">
      <c r="C657" s="170"/>
      <c r="D657" s="170"/>
      <c r="E657" s="170"/>
      <c r="F657" s="170"/>
      <c r="G657" s="170"/>
      <c r="H657" s="170"/>
      <c r="I657" s="170"/>
      <c r="J657" s="170"/>
      <c r="K657" s="170"/>
      <c r="L657" s="170"/>
      <c r="M657" s="219"/>
      <c r="N657" s="219"/>
      <c r="O657" s="219"/>
      <c r="P657" s="219"/>
      <c r="Q657" s="219"/>
      <c r="R657" s="219"/>
      <c r="S657" s="170"/>
    </row>
    <row r="658" ht="15.75" customHeight="1">
      <c r="C658" s="170"/>
      <c r="D658" s="170"/>
      <c r="E658" s="170"/>
      <c r="F658" s="170"/>
      <c r="G658" s="170"/>
      <c r="H658" s="170"/>
      <c r="I658" s="170"/>
      <c r="J658" s="170"/>
      <c r="K658" s="170"/>
      <c r="L658" s="170"/>
      <c r="M658" s="219"/>
      <c r="N658" s="219"/>
      <c r="O658" s="219"/>
      <c r="P658" s="219"/>
      <c r="Q658" s="219"/>
      <c r="R658" s="219"/>
      <c r="S658" s="170"/>
    </row>
    <row r="659" ht="15.75" customHeight="1">
      <c r="C659" s="170"/>
      <c r="D659" s="170"/>
      <c r="E659" s="170"/>
      <c r="F659" s="170"/>
      <c r="G659" s="170"/>
      <c r="H659" s="170"/>
      <c r="I659" s="170"/>
      <c r="J659" s="170"/>
      <c r="K659" s="170"/>
      <c r="L659" s="170"/>
      <c r="M659" s="219"/>
      <c r="N659" s="219"/>
      <c r="O659" s="219"/>
      <c r="P659" s="219"/>
      <c r="Q659" s="219"/>
      <c r="R659" s="219"/>
      <c r="S659" s="170"/>
    </row>
    <row r="660" ht="15.75" customHeight="1">
      <c r="C660" s="170"/>
      <c r="D660" s="170"/>
      <c r="E660" s="170"/>
      <c r="F660" s="170"/>
      <c r="G660" s="170"/>
      <c r="H660" s="170"/>
      <c r="I660" s="170"/>
      <c r="J660" s="170"/>
      <c r="K660" s="170"/>
      <c r="L660" s="170"/>
      <c r="M660" s="219"/>
      <c r="N660" s="219"/>
      <c r="O660" s="219"/>
      <c r="P660" s="219"/>
      <c r="Q660" s="219"/>
      <c r="R660" s="219"/>
      <c r="S660" s="170"/>
    </row>
    <row r="661" ht="15.75" customHeight="1">
      <c r="C661" s="170"/>
      <c r="D661" s="170"/>
      <c r="E661" s="170"/>
      <c r="F661" s="170"/>
      <c r="G661" s="170"/>
      <c r="H661" s="170"/>
      <c r="I661" s="170"/>
      <c r="J661" s="170"/>
      <c r="K661" s="170"/>
      <c r="L661" s="170"/>
      <c r="M661" s="219"/>
      <c r="N661" s="219"/>
      <c r="O661" s="219"/>
      <c r="P661" s="219"/>
      <c r="Q661" s="219"/>
      <c r="R661" s="219"/>
      <c r="S661" s="170"/>
    </row>
    <row r="662" ht="15.75" customHeight="1">
      <c r="C662" s="170"/>
      <c r="D662" s="170"/>
      <c r="E662" s="170"/>
      <c r="F662" s="170"/>
      <c r="G662" s="170"/>
      <c r="H662" s="170"/>
      <c r="I662" s="170"/>
      <c r="J662" s="170"/>
      <c r="K662" s="170"/>
      <c r="L662" s="170"/>
      <c r="M662" s="219"/>
      <c r="N662" s="219"/>
      <c r="O662" s="219"/>
      <c r="P662" s="219"/>
      <c r="Q662" s="219"/>
      <c r="R662" s="219"/>
      <c r="S662" s="170"/>
    </row>
    <row r="663" ht="15.75" customHeight="1">
      <c r="C663" s="170"/>
      <c r="D663" s="170"/>
      <c r="E663" s="170"/>
      <c r="F663" s="170"/>
      <c r="G663" s="170"/>
      <c r="H663" s="170"/>
      <c r="I663" s="170"/>
      <c r="J663" s="170"/>
      <c r="K663" s="170"/>
      <c r="L663" s="170"/>
      <c r="M663" s="219"/>
      <c r="N663" s="219"/>
      <c r="O663" s="219"/>
      <c r="P663" s="219"/>
      <c r="Q663" s="219"/>
      <c r="R663" s="219"/>
      <c r="S663" s="170"/>
    </row>
    <row r="664" ht="15.75" customHeight="1">
      <c r="C664" s="170"/>
      <c r="D664" s="170"/>
      <c r="E664" s="170"/>
      <c r="F664" s="170"/>
      <c r="G664" s="170"/>
      <c r="H664" s="170"/>
      <c r="I664" s="170"/>
      <c r="J664" s="170"/>
      <c r="K664" s="170"/>
      <c r="L664" s="170"/>
      <c r="M664" s="219"/>
      <c r="N664" s="219"/>
      <c r="O664" s="219"/>
      <c r="P664" s="219"/>
      <c r="Q664" s="219"/>
      <c r="R664" s="219"/>
      <c r="S664" s="170"/>
    </row>
    <row r="665" ht="15.75" customHeight="1">
      <c r="C665" s="170"/>
      <c r="D665" s="170"/>
      <c r="E665" s="170"/>
      <c r="F665" s="170"/>
      <c r="G665" s="170"/>
      <c r="H665" s="170"/>
      <c r="I665" s="170"/>
      <c r="J665" s="170"/>
      <c r="K665" s="170"/>
      <c r="L665" s="170"/>
      <c r="M665" s="219"/>
      <c r="N665" s="219"/>
      <c r="O665" s="219"/>
      <c r="P665" s="219"/>
      <c r="Q665" s="219"/>
      <c r="R665" s="219"/>
      <c r="S665" s="170"/>
    </row>
    <row r="666" ht="15.75" customHeight="1">
      <c r="C666" s="170"/>
      <c r="D666" s="170"/>
      <c r="E666" s="170"/>
      <c r="F666" s="170"/>
      <c r="G666" s="170"/>
      <c r="H666" s="170"/>
      <c r="I666" s="170"/>
      <c r="J666" s="170"/>
      <c r="K666" s="170"/>
      <c r="L666" s="170"/>
      <c r="M666" s="219"/>
      <c r="N666" s="219"/>
      <c r="O666" s="219"/>
      <c r="P666" s="219"/>
      <c r="Q666" s="219"/>
      <c r="R666" s="219"/>
      <c r="S666" s="170"/>
    </row>
    <row r="667" ht="15.75" customHeight="1">
      <c r="C667" s="170"/>
      <c r="D667" s="170"/>
      <c r="E667" s="170"/>
      <c r="F667" s="170"/>
      <c r="G667" s="170"/>
      <c r="H667" s="170"/>
      <c r="I667" s="170"/>
      <c r="J667" s="170"/>
      <c r="K667" s="170"/>
      <c r="L667" s="170"/>
      <c r="M667" s="219"/>
      <c r="N667" s="219"/>
      <c r="O667" s="219"/>
      <c r="P667" s="219"/>
      <c r="Q667" s="219"/>
      <c r="R667" s="219"/>
      <c r="S667" s="170"/>
    </row>
    <row r="668" ht="15.75" customHeight="1">
      <c r="C668" s="170"/>
      <c r="D668" s="170"/>
      <c r="E668" s="170"/>
      <c r="F668" s="170"/>
      <c r="G668" s="170"/>
      <c r="H668" s="170"/>
      <c r="I668" s="170"/>
      <c r="J668" s="170"/>
      <c r="K668" s="170"/>
      <c r="L668" s="170"/>
      <c r="M668" s="219"/>
      <c r="N668" s="219"/>
      <c r="O668" s="219"/>
      <c r="P668" s="219"/>
      <c r="Q668" s="219"/>
      <c r="R668" s="219"/>
      <c r="S668" s="170"/>
    </row>
    <row r="669" ht="15.75" customHeight="1">
      <c r="C669" s="170"/>
      <c r="D669" s="170"/>
      <c r="E669" s="170"/>
      <c r="F669" s="170"/>
      <c r="G669" s="170"/>
      <c r="H669" s="170"/>
      <c r="I669" s="170"/>
      <c r="J669" s="170"/>
      <c r="K669" s="170"/>
      <c r="L669" s="170"/>
      <c r="M669" s="219"/>
      <c r="N669" s="219"/>
      <c r="O669" s="219"/>
      <c r="P669" s="219"/>
      <c r="Q669" s="219"/>
      <c r="R669" s="219"/>
      <c r="S669" s="170"/>
    </row>
    <row r="670" ht="15.75" customHeight="1">
      <c r="C670" s="170"/>
      <c r="D670" s="170"/>
      <c r="E670" s="170"/>
      <c r="F670" s="170"/>
      <c r="G670" s="170"/>
      <c r="H670" s="170"/>
      <c r="I670" s="170"/>
      <c r="J670" s="170"/>
      <c r="K670" s="170"/>
      <c r="L670" s="170"/>
      <c r="M670" s="219"/>
      <c r="N670" s="219"/>
      <c r="O670" s="219"/>
      <c r="P670" s="219"/>
      <c r="Q670" s="219"/>
      <c r="R670" s="219"/>
      <c r="S670" s="170"/>
    </row>
    <row r="671" ht="15.75" customHeight="1">
      <c r="C671" s="170"/>
      <c r="D671" s="170"/>
      <c r="E671" s="170"/>
      <c r="F671" s="170"/>
      <c r="G671" s="170"/>
      <c r="H671" s="170"/>
      <c r="I671" s="170"/>
      <c r="J671" s="170"/>
      <c r="K671" s="170"/>
      <c r="L671" s="170"/>
      <c r="M671" s="219"/>
      <c r="N671" s="219"/>
      <c r="O671" s="219"/>
      <c r="P671" s="219"/>
      <c r="Q671" s="219"/>
      <c r="R671" s="219"/>
      <c r="S671" s="170"/>
    </row>
    <row r="672" ht="15.75" customHeight="1">
      <c r="C672" s="170"/>
      <c r="D672" s="170"/>
      <c r="E672" s="170"/>
      <c r="F672" s="170"/>
      <c r="G672" s="170"/>
      <c r="H672" s="170"/>
      <c r="I672" s="170"/>
      <c r="J672" s="170"/>
      <c r="K672" s="170"/>
      <c r="L672" s="170"/>
      <c r="M672" s="219"/>
      <c r="N672" s="219"/>
      <c r="O672" s="219"/>
      <c r="P672" s="219"/>
      <c r="Q672" s="219"/>
      <c r="R672" s="219"/>
      <c r="S672" s="170"/>
    </row>
    <row r="673" ht="15.75" customHeight="1">
      <c r="C673" s="170"/>
      <c r="D673" s="170"/>
      <c r="E673" s="170"/>
      <c r="F673" s="170"/>
      <c r="G673" s="170"/>
      <c r="H673" s="170"/>
      <c r="I673" s="170"/>
      <c r="J673" s="170"/>
      <c r="K673" s="170"/>
      <c r="L673" s="170"/>
      <c r="M673" s="219"/>
      <c r="N673" s="219"/>
      <c r="O673" s="219"/>
      <c r="P673" s="219"/>
      <c r="Q673" s="219"/>
      <c r="R673" s="219"/>
      <c r="S673" s="170"/>
    </row>
    <row r="674" ht="15.75" customHeight="1">
      <c r="C674" s="170"/>
      <c r="D674" s="170"/>
      <c r="E674" s="170"/>
      <c r="F674" s="170"/>
      <c r="G674" s="170"/>
      <c r="H674" s="170"/>
      <c r="I674" s="170"/>
      <c r="J674" s="170"/>
      <c r="K674" s="170"/>
      <c r="L674" s="170"/>
      <c r="M674" s="219"/>
      <c r="N674" s="219"/>
      <c r="O674" s="219"/>
      <c r="P674" s="219"/>
      <c r="Q674" s="219"/>
      <c r="R674" s="219"/>
      <c r="S674" s="170"/>
    </row>
    <row r="675" ht="15.75" customHeight="1">
      <c r="C675" s="170"/>
      <c r="D675" s="170"/>
      <c r="E675" s="170"/>
      <c r="F675" s="170"/>
      <c r="G675" s="170"/>
      <c r="H675" s="170"/>
      <c r="I675" s="170"/>
      <c r="J675" s="170"/>
      <c r="K675" s="170"/>
      <c r="L675" s="170"/>
      <c r="M675" s="219"/>
      <c r="N675" s="219"/>
      <c r="O675" s="219"/>
      <c r="P675" s="219"/>
      <c r="Q675" s="219"/>
      <c r="R675" s="219"/>
      <c r="S675" s="170"/>
    </row>
    <row r="676" ht="15.75" customHeight="1">
      <c r="C676" s="170"/>
      <c r="D676" s="170"/>
      <c r="E676" s="170"/>
      <c r="F676" s="170"/>
      <c r="G676" s="170"/>
      <c r="H676" s="170"/>
      <c r="I676" s="170"/>
      <c r="J676" s="170"/>
      <c r="K676" s="170"/>
      <c r="L676" s="170"/>
      <c r="M676" s="219"/>
      <c r="N676" s="219"/>
      <c r="O676" s="219"/>
      <c r="P676" s="219"/>
      <c r="Q676" s="219"/>
      <c r="R676" s="219"/>
      <c r="S676" s="170"/>
    </row>
    <row r="677" ht="15.75" customHeight="1">
      <c r="C677" s="170"/>
      <c r="D677" s="170"/>
      <c r="E677" s="170"/>
      <c r="F677" s="170"/>
      <c r="G677" s="170"/>
      <c r="H677" s="170"/>
      <c r="I677" s="170"/>
      <c r="J677" s="170"/>
      <c r="K677" s="170"/>
      <c r="L677" s="170"/>
      <c r="M677" s="219"/>
      <c r="N677" s="219"/>
      <c r="O677" s="219"/>
      <c r="P677" s="219"/>
      <c r="Q677" s="219"/>
      <c r="R677" s="219"/>
      <c r="S677" s="170"/>
    </row>
    <row r="678" ht="15.75" customHeight="1">
      <c r="C678" s="170"/>
      <c r="D678" s="170"/>
      <c r="E678" s="170"/>
      <c r="F678" s="170"/>
      <c r="G678" s="170"/>
      <c r="H678" s="170"/>
      <c r="I678" s="170"/>
      <c r="J678" s="170"/>
      <c r="K678" s="170"/>
      <c r="L678" s="170"/>
      <c r="M678" s="219"/>
      <c r="N678" s="219"/>
      <c r="O678" s="219"/>
      <c r="P678" s="219"/>
      <c r="Q678" s="219"/>
      <c r="R678" s="219"/>
      <c r="S678" s="170"/>
    </row>
    <row r="679" ht="15.75" customHeight="1">
      <c r="C679" s="170"/>
      <c r="D679" s="170"/>
      <c r="E679" s="170"/>
      <c r="F679" s="170"/>
      <c r="G679" s="170"/>
      <c r="H679" s="170"/>
      <c r="I679" s="170"/>
      <c r="J679" s="170"/>
      <c r="K679" s="170"/>
      <c r="L679" s="170"/>
      <c r="M679" s="219"/>
      <c r="N679" s="219"/>
      <c r="O679" s="219"/>
      <c r="P679" s="219"/>
      <c r="Q679" s="219"/>
      <c r="R679" s="219"/>
      <c r="S679" s="170"/>
    </row>
    <row r="680" ht="15.75" customHeight="1">
      <c r="C680" s="170"/>
      <c r="D680" s="170"/>
      <c r="E680" s="170"/>
      <c r="F680" s="170"/>
      <c r="G680" s="170"/>
      <c r="H680" s="170"/>
      <c r="I680" s="170"/>
      <c r="J680" s="170"/>
      <c r="K680" s="170"/>
      <c r="L680" s="170"/>
      <c r="M680" s="219"/>
      <c r="N680" s="219"/>
      <c r="O680" s="219"/>
      <c r="P680" s="219"/>
      <c r="Q680" s="219"/>
      <c r="R680" s="219"/>
      <c r="S680" s="170"/>
    </row>
    <row r="681" ht="15.75" customHeight="1">
      <c r="C681" s="170"/>
      <c r="D681" s="170"/>
      <c r="E681" s="170"/>
      <c r="F681" s="170"/>
      <c r="G681" s="170"/>
      <c r="H681" s="170"/>
      <c r="I681" s="170"/>
      <c r="J681" s="170"/>
      <c r="K681" s="170"/>
      <c r="L681" s="170"/>
      <c r="M681" s="219"/>
      <c r="N681" s="219"/>
      <c r="O681" s="219"/>
      <c r="P681" s="219"/>
      <c r="Q681" s="219"/>
      <c r="R681" s="219"/>
      <c r="S681" s="170"/>
    </row>
    <row r="682" ht="15.75" customHeight="1">
      <c r="C682" s="170"/>
      <c r="D682" s="170"/>
      <c r="E682" s="170"/>
      <c r="F682" s="170"/>
      <c r="G682" s="170"/>
      <c r="H682" s="170"/>
      <c r="I682" s="170"/>
      <c r="J682" s="170"/>
      <c r="K682" s="170"/>
      <c r="L682" s="170"/>
      <c r="M682" s="219"/>
      <c r="N682" s="219"/>
      <c r="O682" s="219"/>
      <c r="P682" s="219"/>
      <c r="Q682" s="219"/>
      <c r="R682" s="219"/>
      <c r="S682" s="170"/>
    </row>
    <row r="683" ht="15.75" customHeight="1">
      <c r="C683" s="170"/>
      <c r="D683" s="170"/>
      <c r="E683" s="170"/>
      <c r="F683" s="170"/>
      <c r="G683" s="170"/>
      <c r="H683" s="170"/>
      <c r="I683" s="170"/>
      <c r="J683" s="170"/>
      <c r="K683" s="170"/>
      <c r="L683" s="170"/>
      <c r="M683" s="219"/>
      <c r="N683" s="219"/>
      <c r="O683" s="219"/>
      <c r="P683" s="219"/>
      <c r="Q683" s="219"/>
      <c r="R683" s="219"/>
      <c r="S683" s="170"/>
    </row>
    <row r="684" ht="15.75" customHeight="1">
      <c r="C684" s="170"/>
      <c r="D684" s="170"/>
      <c r="E684" s="170"/>
      <c r="F684" s="170"/>
      <c r="G684" s="170"/>
      <c r="H684" s="170"/>
      <c r="I684" s="170"/>
      <c r="J684" s="170"/>
      <c r="K684" s="170"/>
      <c r="L684" s="170"/>
      <c r="M684" s="219"/>
      <c r="N684" s="219"/>
      <c r="O684" s="219"/>
      <c r="P684" s="219"/>
      <c r="Q684" s="219"/>
      <c r="R684" s="219"/>
      <c r="S684" s="170"/>
    </row>
    <row r="685" ht="15.75" customHeight="1">
      <c r="C685" s="170"/>
      <c r="D685" s="170"/>
      <c r="E685" s="170"/>
      <c r="F685" s="170"/>
      <c r="G685" s="170"/>
      <c r="H685" s="170"/>
      <c r="I685" s="170"/>
      <c r="J685" s="170"/>
      <c r="K685" s="170"/>
      <c r="L685" s="170"/>
      <c r="M685" s="219"/>
      <c r="N685" s="219"/>
      <c r="O685" s="219"/>
      <c r="P685" s="219"/>
      <c r="Q685" s="219"/>
      <c r="R685" s="219"/>
      <c r="S685" s="170"/>
    </row>
    <row r="686" ht="15.75" customHeight="1">
      <c r="C686" s="170"/>
      <c r="D686" s="170"/>
      <c r="E686" s="170"/>
      <c r="F686" s="170"/>
      <c r="G686" s="170"/>
      <c r="H686" s="170"/>
      <c r="I686" s="170"/>
      <c r="J686" s="170"/>
      <c r="K686" s="170"/>
      <c r="L686" s="170"/>
      <c r="M686" s="219"/>
      <c r="N686" s="219"/>
      <c r="O686" s="219"/>
      <c r="P686" s="219"/>
      <c r="Q686" s="219"/>
      <c r="R686" s="219"/>
      <c r="S686" s="170"/>
    </row>
    <row r="687" ht="15.75" customHeight="1">
      <c r="C687" s="170"/>
      <c r="D687" s="170"/>
      <c r="E687" s="170"/>
      <c r="F687" s="170"/>
      <c r="G687" s="170"/>
      <c r="H687" s="170"/>
      <c r="I687" s="170"/>
      <c r="J687" s="170"/>
      <c r="K687" s="170"/>
      <c r="L687" s="170"/>
      <c r="M687" s="219"/>
      <c r="N687" s="219"/>
      <c r="O687" s="219"/>
      <c r="P687" s="219"/>
      <c r="Q687" s="219"/>
      <c r="R687" s="219"/>
      <c r="S687" s="170"/>
    </row>
    <row r="688" ht="15.75" customHeight="1">
      <c r="C688" s="170"/>
      <c r="D688" s="170"/>
      <c r="E688" s="170"/>
      <c r="F688" s="170"/>
      <c r="G688" s="170"/>
      <c r="H688" s="170"/>
      <c r="I688" s="170"/>
      <c r="J688" s="170"/>
      <c r="K688" s="170"/>
      <c r="L688" s="170"/>
      <c r="M688" s="219"/>
      <c r="N688" s="219"/>
      <c r="O688" s="219"/>
      <c r="P688" s="219"/>
      <c r="Q688" s="219"/>
      <c r="R688" s="219"/>
      <c r="S688" s="170"/>
    </row>
    <row r="689" ht="15.75" customHeight="1">
      <c r="C689" s="170"/>
      <c r="D689" s="170"/>
      <c r="E689" s="170"/>
      <c r="F689" s="170"/>
      <c r="G689" s="170"/>
      <c r="H689" s="170"/>
      <c r="I689" s="170"/>
      <c r="J689" s="170"/>
      <c r="K689" s="170"/>
      <c r="L689" s="170"/>
      <c r="M689" s="219"/>
      <c r="N689" s="219"/>
      <c r="O689" s="219"/>
      <c r="P689" s="219"/>
      <c r="Q689" s="219"/>
      <c r="R689" s="219"/>
      <c r="S689" s="170"/>
    </row>
    <row r="690" ht="15.75" customHeight="1">
      <c r="C690" s="170"/>
      <c r="D690" s="170"/>
      <c r="E690" s="170"/>
      <c r="F690" s="170"/>
      <c r="G690" s="170"/>
      <c r="H690" s="170"/>
      <c r="I690" s="170"/>
      <c r="J690" s="170"/>
      <c r="K690" s="170"/>
      <c r="L690" s="170"/>
      <c r="M690" s="219"/>
      <c r="N690" s="219"/>
      <c r="O690" s="219"/>
      <c r="P690" s="219"/>
      <c r="Q690" s="219"/>
      <c r="R690" s="219"/>
      <c r="S690" s="170"/>
    </row>
    <row r="691" ht="15.75" customHeight="1">
      <c r="C691" s="170"/>
      <c r="D691" s="170"/>
      <c r="E691" s="170"/>
      <c r="F691" s="170"/>
      <c r="G691" s="170"/>
      <c r="H691" s="170"/>
      <c r="I691" s="170"/>
      <c r="J691" s="170"/>
      <c r="K691" s="170"/>
      <c r="L691" s="170"/>
      <c r="M691" s="219"/>
      <c r="N691" s="219"/>
      <c r="O691" s="219"/>
      <c r="P691" s="219"/>
      <c r="Q691" s="219"/>
      <c r="R691" s="219"/>
      <c r="S691" s="170"/>
    </row>
    <row r="692" ht="15.75" customHeight="1">
      <c r="C692" s="170"/>
      <c r="D692" s="170"/>
      <c r="E692" s="170"/>
      <c r="F692" s="170"/>
      <c r="G692" s="170"/>
      <c r="H692" s="170"/>
      <c r="I692" s="170"/>
      <c r="J692" s="170"/>
      <c r="K692" s="170"/>
      <c r="L692" s="170"/>
      <c r="M692" s="219"/>
      <c r="N692" s="219"/>
      <c r="O692" s="219"/>
      <c r="P692" s="219"/>
      <c r="Q692" s="219"/>
      <c r="R692" s="219"/>
      <c r="S692" s="170"/>
    </row>
    <row r="693" ht="15.75" customHeight="1">
      <c r="C693" s="170"/>
      <c r="D693" s="170"/>
      <c r="E693" s="170"/>
      <c r="F693" s="170"/>
      <c r="G693" s="170"/>
      <c r="H693" s="170"/>
      <c r="I693" s="170"/>
      <c r="J693" s="170"/>
      <c r="K693" s="170"/>
      <c r="L693" s="170"/>
      <c r="M693" s="219"/>
      <c r="N693" s="219"/>
      <c r="O693" s="219"/>
      <c r="P693" s="219"/>
      <c r="Q693" s="219"/>
      <c r="R693" s="219"/>
      <c r="S693" s="170"/>
    </row>
    <row r="694" ht="15.75" customHeight="1">
      <c r="C694" s="170"/>
      <c r="D694" s="170"/>
      <c r="E694" s="170"/>
      <c r="F694" s="170"/>
      <c r="G694" s="170"/>
      <c r="H694" s="170"/>
      <c r="I694" s="170"/>
      <c r="J694" s="170"/>
      <c r="K694" s="170"/>
      <c r="L694" s="170"/>
      <c r="M694" s="219"/>
      <c r="N694" s="219"/>
      <c r="O694" s="219"/>
      <c r="P694" s="219"/>
      <c r="Q694" s="219"/>
      <c r="R694" s="219"/>
      <c r="S694" s="170"/>
    </row>
    <row r="695" ht="15.75" customHeight="1">
      <c r="C695" s="170"/>
      <c r="D695" s="170"/>
      <c r="E695" s="170"/>
      <c r="F695" s="170"/>
      <c r="G695" s="170"/>
      <c r="H695" s="170"/>
      <c r="I695" s="170"/>
      <c r="J695" s="170"/>
      <c r="K695" s="170"/>
      <c r="L695" s="170"/>
      <c r="M695" s="219"/>
      <c r="N695" s="219"/>
      <c r="O695" s="219"/>
      <c r="P695" s="219"/>
      <c r="Q695" s="219"/>
      <c r="R695" s="219"/>
      <c r="S695" s="170"/>
    </row>
    <row r="696" ht="15.75" customHeight="1">
      <c r="C696" s="170"/>
      <c r="D696" s="170"/>
      <c r="E696" s="170"/>
      <c r="F696" s="170"/>
      <c r="G696" s="170"/>
      <c r="H696" s="170"/>
      <c r="I696" s="170"/>
      <c r="J696" s="170"/>
      <c r="K696" s="170"/>
      <c r="L696" s="170"/>
      <c r="M696" s="219"/>
      <c r="N696" s="219"/>
      <c r="O696" s="219"/>
      <c r="P696" s="219"/>
      <c r="Q696" s="219"/>
      <c r="R696" s="219"/>
      <c r="S696" s="170"/>
    </row>
    <row r="697" ht="15.75" customHeight="1">
      <c r="C697" s="170"/>
      <c r="D697" s="170"/>
      <c r="E697" s="170"/>
      <c r="F697" s="170"/>
      <c r="G697" s="170"/>
      <c r="H697" s="170"/>
      <c r="I697" s="170"/>
      <c r="J697" s="170"/>
      <c r="K697" s="170"/>
      <c r="L697" s="170"/>
      <c r="M697" s="219"/>
      <c r="N697" s="219"/>
      <c r="O697" s="219"/>
      <c r="P697" s="219"/>
      <c r="Q697" s="219"/>
      <c r="R697" s="219"/>
      <c r="S697" s="170"/>
    </row>
    <row r="698" ht="15.75" customHeight="1">
      <c r="C698" s="170"/>
      <c r="D698" s="170"/>
      <c r="E698" s="170"/>
      <c r="F698" s="170"/>
      <c r="G698" s="170"/>
      <c r="H698" s="170"/>
      <c r="I698" s="170"/>
      <c r="J698" s="170"/>
      <c r="K698" s="170"/>
      <c r="L698" s="170"/>
      <c r="M698" s="219"/>
      <c r="N698" s="219"/>
      <c r="O698" s="219"/>
      <c r="P698" s="219"/>
      <c r="Q698" s="219"/>
      <c r="R698" s="219"/>
      <c r="S698" s="170"/>
    </row>
    <row r="699" ht="15.75" customHeight="1">
      <c r="C699" s="170"/>
      <c r="D699" s="170"/>
      <c r="E699" s="170"/>
      <c r="F699" s="170"/>
      <c r="G699" s="170"/>
      <c r="H699" s="170"/>
      <c r="I699" s="170"/>
      <c r="J699" s="170"/>
      <c r="K699" s="170"/>
      <c r="L699" s="170"/>
      <c r="M699" s="219"/>
      <c r="N699" s="219"/>
      <c r="O699" s="219"/>
      <c r="P699" s="219"/>
      <c r="Q699" s="219"/>
      <c r="R699" s="219"/>
      <c r="S699" s="170"/>
    </row>
    <row r="700" ht="15.75" customHeight="1">
      <c r="C700" s="170"/>
      <c r="D700" s="170"/>
      <c r="E700" s="170"/>
      <c r="F700" s="170"/>
      <c r="G700" s="170"/>
      <c r="H700" s="170"/>
      <c r="I700" s="170"/>
      <c r="J700" s="170"/>
      <c r="K700" s="170"/>
      <c r="L700" s="170"/>
      <c r="M700" s="219"/>
      <c r="N700" s="219"/>
      <c r="O700" s="219"/>
      <c r="P700" s="219"/>
      <c r="Q700" s="219"/>
      <c r="R700" s="219"/>
      <c r="S700" s="170"/>
    </row>
    <row r="701" ht="15.75" customHeight="1">
      <c r="C701" s="170"/>
      <c r="D701" s="170"/>
      <c r="E701" s="170"/>
      <c r="F701" s="170"/>
      <c r="G701" s="170"/>
      <c r="H701" s="170"/>
      <c r="I701" s="170"/>
      <c r="J701" s="170"/>
      <c r="K701" s="170"/>
      <c r="L701" s="170"/>
      <c r="M701" s="219"/>
      <c r="N701" s="219"/>
      <c r="O701" s="219"/>
      <c r="P701" s="219"/>
      <c r="Q701" s="219"/>
      <c r="R701" s="219"/>
      <c r="S701" s="170"/>
    </row>
    <row r="702" ht="15.75" customHeight="1">
      <c r="C702" s="170"/>
      <c r="D702" s="170"/>
      <c r="E702" s="170"/>
      <c r="F702" s="170"/>
      <c r="G702" s="170"/>
      <c r="H702" s="170"/>
      <c r="I702" s="170"/>
      <c r="J702" s="170"/>
      <c r="K702" s="170"/>
      <c r="L702" s="170"/>
      <c r="M702" s="219"/>
      <c r="N702" s="219"/>
      <c r="O702" s="219"/>
      <c r="P702" s="219"/>
      <c r="Q702" s="219"/>
      <c r="R702" s="219"/>
      <c r="S702" s="170"/>
    </row>
    <row r="703" ht="15.75" customHeight="1">
      <c r="C703" s="170"/>
      <c r="D703" s="170"/>
      <c r="E703" s="170"/>
      <c r="F703" s="170"/>
      <c r="G703" s="170"/>
      <c r="H703" s="170"/>
      <c r="I703" s="170"/>
      <c r="J703" s="170"/>
      <c r="K703" s="170"/>
      <c r="L703" s="170"/>
      <c r="M703" s="219"/>
      <c r="N703" s="219"/>
      <c r="O703" s="219"/>
      <c r="P703" s="219"/>
      <c r="Q703" s="219"/>
      <c r="R703" s="219"/>
      <c r="S703" s="170"/>
    </row>
    <row r="704" ht="15.75" customHeight="1">
      <c r="C704" s="170"/>
      <c r="D704" s="170"/>
      <c r="E704" s="170"/>
      <c r="F704" s="170"/>
      <c r="G704" s="170"/>
      <c r="H704" s="170"/>
      <c r="I704" s="170"/>
      <c r="J704" s="170"/>
      <c r="K704" s="170"/>
      <c r="L704" s="170"/>
      <c r="M704" s="219"/>
      <c r="N704" s="219"/>
      <c r="O704" s="219"/>
      <c r="P704" s="219"/>
      <c r="Q704" s="219"/>
      <c r="R704" s="219"/>
      <c r="S704" s="170"/>
    </row>
    <row r="705" ht="15.75" customHeight="1">
      <c r="C705" s="170"/>
      <c r="D705" s="170"/>
      <c r="E705" s="170"/>
      <c r="F705" s="170"/>
      <c r="G705" s="170"/>
      <c r="H705" s="170"/>
      <c r="I705" s="170"/>
      <c r="J705" s="170"/>
      <c r="K705" s="170"/>
      <c r="L705" s="170"/>
      <c r="M705" s="219"/>
      <c r="N705" s="219"/>
      <c r="O705" s="219"/>
      <c r="P705" s="219"/>
      <c r="Q705" s="219"/>
      <c r="R705" s="219"/>
      <c r="S705" s="170"/>
    </row>
    <row r="706" ht="15.75" customHeight="1">
      <c r="C706" s="170"/>
      <c r="D706" s="170"/>
      <c r="E706" s="170"/>
      <c r="F706" s="170"/>
      <c r="G706" s="170"/>
      <c r="H706" s="170"/>
      <c r="I706" s="170"/>
      <c r="J706" s="170"/>
      <c r="K706" s="170"/>
      <c r="L706" s="170"/>
      <c r="M706" s="219"/>
      <c r="N706" s="219"/>
      <c r="O706" s="219"/>
      <c r="P706" s="219"/>
      <c r="Q706" s="219"/>
      <c r="R706" s="219"/>
      <c r="S706" s="170"/>
    </row>
    <row r="707" ht="15.75" customHeight="1">
      <c r="C707" s="170"/>
      <c r="D707" s="170"/>
      <c r="E707" s="170"/>
      <c r="F707" s="170"/>
      <c r="G707" s="170"/>
      <c r="H707" s="170"/>
      <c r="I707" s="170"/>
      <c r="J707" s="170"/>
      <c r="K707" s="170"/>
      <c r="L707" s="170"/>
      <c r="M707" s="219"/>
      <c r="N707" s="219"/>
      <c r="O707" s="219"/>
      <c r="P707" s="219"/>
      <c r="Q707" s="219"/>
      <c r="R707" s="219"/>
      <c r="S707" s="170"/>
    </row>
    <row r="708" ht="15.75" customHeight="1">
      <c r="C708" s="170"/>
      <c r="D708" s="170"/>
      <c r="E708" s="170"/>
      <c r="F708" s="170"/>
      <c r="G708" s="170"/>
      <c r="H708" s="170"/>
      <c r="I708" s="170"/>
      <c r="J708" s="170"/>
      <c r="K708" s="170"/>
      <c r="L708" s="170"/>
      <c r="M708" s="219"/>
      <c r="N708" s="219"/>
      <c r="O708" s="219"/>
      <c r="P708" s="219"/>
      <c r="Q708" s="219"/>
      <c r="R708" s="219"/>
      <c r="S708" s="170"/>
    </row>
    <row r="709" ht="15.75" customHeight="1">
      <c r="C709" s="170"/>
      <c r="D709" s="170"/>
      <c r="E709" s="170"/>
      <c r="F709" s="170"/>
      <c r="G709" s="170"/>
      <c r="H709" s="170"/>
      <c r="I709" s="170"/>
      <c r="J709" s="170"/>
      <c r="K709" s="170"/>
      <c r="L709" s="170"/>
      <c r="M709" s="219"/>
      <c r="N709" s="219"/>
      <c r="O709" s="219"/>
      <c r="P709" s="219"/>
      <c r="Q709" s="219"/>
      <c r="R709" s="219"/>
      <c r="S709" s="170"/>
    </row>
    <row r="710" ht="15.75" customHeight="1">
      <c r="C710" s="170"/>
      <c r="D710" s="170"/>
      <c r="E710" s="170"/>
      <c r="F710" s="170"/>
      <c r="G710" s="170"/>
      <c r="H710" s="170"/>
      <c r="I710" s="170"/>
      <c r="J710" s="170"/>
      <c r="K710" s="170"/>
      <c r="L710" s="170"/>
      <c r="M710" s="219"/>
      <c r="N710" s="219"/>
      <c r="O710" s="219"/>
      <c r="P710" s="219"/>
      <c r="Q710" s="219"/>
      <c r="R710" s="219"/>
      <c r="S710" s="170"/>
    </row>
    <row r="711" ht="15.75" customHeight="1">
      <c r="C711" s="170"/>
      <c r="D711" s="170"/>
      <c r="E711" s="170"/>
      <c r="F711" s="170"/>
      <c r="G711" s="170"/>
      <c r="H711" s="170"/>
      <c r="I711" s="170"/>
      <c r="J711" s="170"/>
      <c r="K711" s="170"/>
      <c r="L711" s="170"/>
      <c r="M711" s="219"/>
      <c r="N711" s="219"/>
      <c r="O711" s="219"/>
      <c r="P711" s="219"/>
      <c r="Q711" s="219"/>
      <c r="R711" s="219"/>
      <c r="S711" s="170"/>
    </row>
    <row r="712" ht="15.75" customHeight="1">
      <c r="C712" s="170"/>
      <c r="D712" s="170"/>
      <c r="E712" s="170"/>
      <c r="F712" s="170"/>
      <c r="G712" s="170"/>
      <c r="H712" s="170"/>
      <c r="I712" s="170"/>
      <c r="J712" s="170"/>
      <c r="K712" s="170"/>
      <c r="L712" s="170"/>
      <c r="M712" s="219"/>
      <c r="N712" s="219"/>
      <c r="O712" s="219"/>
      <c r="P712" s="219"/>
      <c r="Q712" s="219"/>
      <c r="R712" s="219"/>
      <c r="S712" s="170"/>
    </row>
    <row r="713" ht="15.75" customHeight="1">
      <c r="C713" s="170"/>
      <c r="D713" s="170"/>
      <c r="E713" s="170"/>
      <c r="F713" s="170"/>
      <c r="G713" s="170"/>
      <c r="H713" s="170"/>
      <c r="I713" s="170"/>
      <c r="J713" s="170"/>
      <c r="K713" s="170"/>
      <c r="L713" s="170"/>
      <c r="M713" s="219"/>
      <c r="N713" s="219"/>
      <c r="O713" s="219"/>
      <c r="P713" s="219"/>
      <c r="Q713" s="219"/>
      <c r="R713" s="219"/>
      <c r="S713" s="170"/>
    </row>
    <row r="714" ht="15.75" customHeight="1">
      <c r="C714" s="170"/>
      <c r="D714" s="170"/>
      <c r="E714" s="170"/>
      <c r="F714" s="170"/>
      <c r="G714" s="170"/>
      <c r="H714" s="170"/>
      <c r="I714" s="170"/>
      <c r="J714" s="170"/>
      <c r="K714" s="170"/>
      <c r="L714" s="170"/>
      <c r="M714" s="219"/>
      <c r="N714" s="219"/>
      <c r="O714" s="219"/>
      <c r="P714" s="219"/>
      <c r="Q714" s="219"/>
      <c r="R714" s="219"/>
      <c r="S714" s="170"/>
    </row>
    <row r="715" ht="15.75" customHeight="1">
      <c r="C715" s="170"/>
      <c r="D715" s="170"/>
      <c r="E715" s="170"/>
      <c r="F715" s="170"/>
      <c r="G715" s="170"/>
      <c r="H715" s="170"/>
      <c r="I715" s="170"/>
      <c r="J715" s="170"/>
      <c r="K715" s="170"/>
      <c r="L715" s="170"/>
      <c r="M715" s="219"/>
      <c r="N715" s="219"/>
      <c r="O715" s="219"/>
      <c r="P715" s="219"/>
      <c r="Q715" s="219"/>
      <c r="R715" s="219"/>
      <c r="S715" s="170"/>
    </row>
    <row r="716" ht="15.75" customHeight="1">
      <c r="C716" s="170"/>
      <c r="D716" s="170"/>
      <c r="E716" s="170"/>
      <c r="F716" s="170"/>
      <c r="G716" s="170"/>
      <c r="H716" s="170"/>
      <c r="I716" s="170"/>
      <c r="J716" s="170"/>
      <c r="K716" s="170"/>
      <c r="L716" s="170"/>
      <c r="M716" s="219"/>
      <c r="N716" s="219"/>
      <c r="O716" s="219"/>
      <c r="P716" s="219"/>
      <c r="Q716" s="219"/>
      <c r="R716" s="219"/>
      <c r="S716" s="170"/>
    </row>
    <row r="717" ht="15.75" customHeight="1">
      <c r="C717" s="170"/>
      <c r="D717" s="170"/>
      <c r="E717" s="170"/>
      <c r="F717" s="170"/>
      <c r="G717" s="170"/>
      <c r="H717" s="170"/>
      <c r="I717" s="170"/>
      <c r="J717" s="170"/>
      <c r="K717" s="170"/>
      <c r="L717" s="170"/>
      <c r="M717" s="219"/>
      <c r="N717" s="219"/>
      <c r="O717" s="219"/>
      <c r="P717" s="219"/>
      <c r="Q717" s="219"/>
      <c r="R717" s="219"/>
      <c r="S717" s="170"/>
    </row>
    <row r="718" ht="15.75" customHeight="1">
      <c r="C718" s="170"/>
      <c r="D718" s="170"/>
      <c r="E718" s="170"/>
      <c r="F718" s="170"/>
      <c r="G718" s="170"/>
      <c r="H718" s="170"/>
      <c r="I718" s="170"/>
      <c r="J718" s="170"/>
      <c r="K718" s="170"/>
      <c r="L718" s="170"/>
      <c r="M718" s="219"/>
      <c r="N718" s="219"/>
      <c r="O718" s="219"/>
      <c r="P718" s="219"/>
      <c r="Q718" s="219"/>
      <c r="R718" s="219"/>
      <c r="S718" s="170"/>
    </row>
    <row r="719" ht="15.75" customHeight="1">
      <c r="C719" s="170"/>
      <c r="D719" s="170"/>
      <c r="E719" s="170"/>
      <c r="F719" s="170"/>
      <c r="G719" s="170"/>
      <c r="H719" s="170"/>
      <c r="I719" s="170"/>
      <c r="J719" s="170"/>
      <c r="K719" s="170"/>
      <c r="L719" s="170"/>
      <c r="M719" s="219"/>
      <c r="N719" s="219"/>
      <c r="O719" s="219"/>
      <c r="P719" s="219"/>
      <c r="Q719" s="219"/>
      <c r="R719" s="219"/>
      <c r="S719" s="170"/>
    </row>
    <row r="720" ht="15.75" customHeight="1">
      <c r="C720" s="170"/>
      <c r="D720" s="170"/>
      <c r="E720" s="170"/>
      <c r="F720" s="170"/>
      <c r="G720" s="170"/>
      <c r="H720" s="170"/>
      <c r="I720" s="170"/>
      <c r="J720" s="170"/>
      <c r="K720" s="170"/>
      <c r="L720" s="170"/>
      <c r="M720" s="219"/>
      <c r="N720" s="219"/>
      <c r="O720" s="219"/>
      <c r="P720" s="219"/>
      <c r="Q720" s="219"/>
      <c r="R720" s="219"/>
      <c r="S720" s="170"/>
    </row>
    <row r="721" ht="15.75" customHeight="1">
      <c r="C721" s="170"/>
      <c r="D721" s="170"/>
      <c r="E721" s="170"/>
      <c r="F721" s="170"/>
      <c r="G721" s="170"/>
      <c r="H721" s="170"/>
      <c r="I721" s="170"/>
      <c r="J721" s="170"/>
      <c r="K721" s="170"/>
      <c r="L721" s="170"/>
      <c r="M721" s="219"/>
      <c r="N721" s="219"/>
      <c r="O721" s="219"/>
      <c r="P721" s="219"/>
      <c r="Q721" s="219"/>
      <c r="R721" s="219"/>
      <c r="S721" s="170"/>
    </row>
    <row r="722" ht="15.75" customHeight="1">
      <c r="C722" s="170"/>
      <c r="D722" s="170"/>
      <c r="E722" s="170"/>
      <c r="F722" s="170"/>
      <c r="G722" s="170"/>
      <c r="H722" s="170"/>
      <c r="I722" s="170"/>
      <c r="J722" s="170"/>
      <c r="K722" s="170"/>
      <c r="L722" s="170"/>
      <c r="M722" s="219"/>
      <c r="N722" s="219"/>
      <c r="O722" s="219"/>
      <c r="P722" s="219"/>
      <c r="Q722" s="219"/>
      <c r="R722" s="219"/>
      <c r="S722" s="170"/>
    </row>
    <row r="723" ht="15.75" customHeight="1">
      <c r="C723" s="170"/>
      <c r="D723" s="170"/>
      <c r="E723" s="170"/>
      <c r="F723" s="170"/>
      <c r="G723" s="170"/>
      <c r="H723" s="170"/>
      <c r="I723" s="170"/>
      <c r="J723" s="170"/>
      <c r="K723" s="170"/>
      <c r="L723" s="170"/>
      <c r="M723" s="219"/>
      <c r="N723" s="219"/>
      <c r="O723" s="219"/>
      <c r="P723" s="219"/>
      <c r="Q723" s="219"/>
      <c r="R723" s="219"/>
      <c r="S723" s="170"/>
    </row>
    <row r="724" ht="15.75" customHeight="1">
      <c r="C724" s="170"/>
      <c r="D724" s="170"/>
      <c r="E724" s="170"/>
      <c r="F724" s="170"/>
      <c r="G724" s="170"/>
      <c r="H724" s="170"/>
      <c r="I724" s="170"/>
      <c r="J724" s="170"/>
      <c r="K724" s="170"/>
      <c r="L724" s="170"/>
      <c r="M724" s="219"/>
      <c r="N724" s="219"/>
      <c r="O724" s="219"/>
      <c r="P724" s="219"/>
      <c r="Q724" s="219"/>
      <c r="R724" s="219"/>
      <c r="S724" s="170"/>
    </row>
    <row r="725" ht="15.75" customHeight="1">
      <c r="C725" s="170"/>
      <c r="D725" s="170"/>
      <c r="E725" s="170"/>
      <c r="F725" s="170"/>
      <c r="G725" s="170"/>
      <c r="H725" s="170"/>
      <c r="I725" s="170"/>
      <c r="J725" s="170"/>
      <c r="K725" s="170"/>
      <c r="L725" s="170"/>
      <c r="M725" s="219"/>
      <c r="N725" s="219"/>
      <c r="O725" s="219"/>
      <c r="P725" s="219"/>
      <c r="Q725" s="219"/>
      <c r="R725" s="219"/>
      <c r="S725" s="170"/>
    </row>
    <row r="726" ht="15.75" customHeight="1">
      <c r="C726" s="170"/>
      <c r="D726" s="170"/>
      <c r="E726" s="170"/>
      <c r="F726" s="170"/>
      <c r="G726" s="170"/>
      <c r="H726" s="170"/>
      <c r="I726" s="170"/>
      <c r="J726" s="170"/>
      <c r="K726" s="170"/>
      <c r="L726" s="170"/>
      <c r="M726" s="219"/>
      <c r="N726" s="219"/>
      <c r="O726" s="219"/>
      <c r="P726" s="219"/>
      <c r="Q726" s="219"/>
      <c r="R726" s="219"/>
      <c r="S726" s="170"/>
    </row>
    <row r="727" ht="15.75" customHeight="1">
      <c r="C727" s="170"/>
      <c r="D727" s="170"/>
      <c r="E727" s="170"/>
      <c r="F727" s="170"/>
      <c r="G727" s="170"/>
      <c r="H727" s="170"/>
      <c r="I727" s="170"/>
      <c r="J727" s="170"/>
      <c r="K727" s="170"/>
      <c r="L727" s="170"/>
      <c r="M727" s="219"/>
      <c r="N727" s="219"/>
      <c r="O727" s="219"/>
      <c r="P727" s="219"/>
      <c r="Q727" s="219"/>
      <c r="R727" s="219"/>
      <c r="S727" s="170"/>
    </row>
    <row r="728" ht="15.75" customHeight="1">
      <c r="C728" s="170"/>
      <c r="D728" s="170"/>
      <c r="E728" s="170"/>
      <c r="F728" s="170"/>
      <c r="G728" s="170"/>
      <c r="H728" s="170"/>
      <c r="I728" s="170"/>
      <c r="J728" s="170"/>
      <c r="K728" s="170"/>
      <c r="L728" s="170"/>
      <c r="M728" s="219"/>
      <c r="N728" s="219"/>
      <c r="O728" s="219"/>
      <c r="P728" s="219"/>
      <c r="Q728" s="219"/>
      <c r="R728" s="219"/>
      <c r="S728" s="170"/>
    </row>
    <row r="729" ht="15.75" customHeight="1">
      <c r="C729" s="170"/>
      <c r="D729" s="170"/>
      <c r="E729" s="170"/>
      <c r="F729" s="170"/>
      <c r="G729" s="170"/>
      <c r="H729" s="170"/>
      <c r="I729" s="170"/>
      <c r="J729" s="170"/>
      <c r="K729" s="170"/>
      <c r="L729" s="170"/>
      <c r="M729" s="219"/>
      <c r="N729" s="219"/>
      <c r="O729" s="219"/>
      <c r="P729" s="219"/>
      <c r="Q729" s="219"/>
      <c r="R729" s="219"/>
      <c r="S729" s="170"/>
    </row>
    <row r="730" ht="15.75" customHeight="1">
      <c r="C730" s="170"/>
      <c r="D730" s="170"/>
      <c r="E730" s="170"/>
      <c r="F730" s="170"/>
      <c r="G730" s="170"/>
      <c r="H730" s="170"/>
      <c r="I730" s="170"/>
      <c r="J730" s="170"/>
      <c r="K730" s="170"/>
      <c r="L730" s="170"/>
      <c r="M730" s="219"/>
      <c r="N730" s="219"/>
      <c r="O730" s="219"/>
      <c r="P730" s="219"/>
      <c r="Q730" s="219"/>
      <c r="R730" s="219"/>
      <c r="S730" s="170"/>
    </row>
    <row r="731" ht="15.75" customHeight="1">
      <c r="C731" s="170"/>
      <c r="D731" s="170"/>
      <c r="E731" s="170"/>
      <c r="F731" s="170"/>
      <c r="G731" s="170"/>
      <c r="H731" s="170"/>
      <c r="I731" s="170"/>
      <c r="J731" s="170"/>
      <c r="K731" s="170"/>
      <c r="L731" s="170"/>
      <c r="M731" s="219"/>
      <c r="N731" s="219"/>
      <c r="O731" s="219"/>
      <c r="P731" s="219"/>
      <c r="Q731" s="219"/>
      <c r="R731" s="219"/>
      <c r="S731" s="170"/>
    </row>
    <row r="732" ht="15.75" customHeight="1">
      <c r="C732" s="170"/>
      <c r="D732" s="170"/>
      <c r="E732" s="170"/>
      <c r="F732" s="170"/>
      <c r="G732" s="170"/>
      <c r="H732" s="170"/>
      <c r="I732" s="170"/>
      <c r="J732" s="170"/>
      <c r="K732" s="170"/>
      <c r="L732" s="170"/>
      <c r="M732" s="219"/>
      <c r="N732" s="219"/>
      <c r="O732" s="219"/>
      <c r="P732" s="219"/>
      <c r="Q732" s="219"/>
      <c r="R732" s="219"/>
      <c r="S732" s="170"/>
    </row>
    <row r="733" ht="15.75" customHeight="1">
      <c r="C733" s="170"/>
      <c r="D733" s="170"/>
      <c r="E733" s="170"/>
      <c r="F733" s="170"/>
      <c r="G733" s="170"/>
      <c r="H733" s="170"/>
      <c r="I733" s="170"/>
      <c r="J733" s="170"/>
      <c r="K733" s="170"/>
      <c r="L733" s="170"/>
      <c r="M733" s="219"/>
      <c r="N733" s="219"/>
      <c r="O733" s="219"/>
      <c r="P733" s="219"/>
      <c r="Q733" s="219"/>
      <c r="R733" s="219"/>
      <c r="S733" s="170"/>
    </row>
    <row r="734" ht="15.75" customHeight="1">
      <c r="C734" s="170"/>
      <c r="D734" s="170"/>
      <c r="E734" s="170"/>
      <c r="F734" s="170"/>
      <c r="G734" s="170"/>
      <c r="H734" s="170"/>
      <c r="I734" s="170"/>
      <c r="J734" s="170"/>
      <c r="K734" s="170"/>
      <c r="L734" s="170"/>
      <c r="M734" s="219"/>
      <c r="N734" s="219"/>
      <c r="O734" s="219"/>
      <c r="P734" s="219"/>
      <c r="Q734" s="219"/>
      <c r="R734" s="219"/>
      <c r="S734" s="170"/>
    </row>
    <row r="735" ht="15.75" customHeight="1">
      <c r="C735" s="170"/>
      <c r="D735" s="170"/>
      <c r="E735" s="170"/>
      <c r="F735" s="170"/>
      <c r="G735" s="170"/>
      <c r="H735" s="170"/>
      <c r="I735" s="170"/>
      <c r="J735" s="170"/>
      <c r="K735" s="170"/>
      <c r="L735" s="170"/>
      <c r="M735" s="219"/>
      <c r="N735" s="219"/>
      <c r="O735" s="219"/>
      <c r="P735" s="219"/>
      <c r="Q735" s="219"/>
      <c r="R735" s="219"/>
      <c r="S735" s="170"/>
    </row>
    <row r="736" ht="15.75" customHeight="1">
      <c r="C736" s="170"/>
      <c r="D736" s="170"/>
      <c r="E736" s="170"/>
      <c r="F736" s="170"/>
      <c r="G736" s="170"/>
      <c r="H736" s="170"/>
      <c r="I736" s="170"/>
      <c r="J736" s="170"/>
      <c r="K736" s="170"/>
      <c r="L736" s="170"/>
      <c r="M736" s="219"/>
      <c r="N736" s="219"/>
      <c r="O736" s="219"/>
      <c r="P736" s="219"/>
      <c r="Q736" s="219"/>
      <c r="R736" s="219"/>
      <c r="S736" s="170"/>
    </row>
    <row r="737" ht="15.75" customHeight="1">
      <c r="C737" s="170"/>
      <c r="D737" s="170"/>
      <c r="E737" s="170"/>
      <c r="F737" s="170"/>
      <c r="G737" s="170"/>
      <c r="H737" s="170"/>
      <c r="I737" s="170"/>
      <c r="J737" s="170"/>
      <c r="K737" s="170"/>
      <c r="L737" s="170"/>
      <c r="M737" s="219"/>
      <c r="N737" s="219"/>
      <c r="O737" s="219"/>
      <c r="P737" s="219"/>
      <c r="Q737" s="219"/>
      <c r="R737" s="219"/>
      <c r="S737" s="170"/>
    </row>
    <row r="738" ht="15.75" customHeight="1">
      <c r="C738" s="170"/>
      <c r="D738" s="170"/>
      <c r="E738" s="170"/>
      <c r="F738" s="170"/>
      <c r="G738" s="170"/>
      <c r="H738" s="170"/>
      <c r="I738" s="170"/>
      <c r="J738" s="170"/>
      <c r="K738" s="170"/>
      <c r="L738" s="170"/>
      <c r="M738" s="219"/>
      <c r="N738" s="219"/>
      <c r="O738" s="219"/>
      <c r="P738" s="219"/>
      <c r="Q738" s="219"/>
      <c r="R738" s="219"/>
      <c r="S738" s="170"/>
    </row>
    <row r="739" ht="15.75" customHeight="1">
      <c r="C739" s="170"/>
      <c r="D739" s="170"/>
      <c r="E739" s="170"/>
      <c r="F739" s="170"/>
      <c r="G739" s="170"/>
      <c r="H739" s="170"/>
      <c r="I739" s="170"/>
      <c r="J739" s="170"/>
      <c r="K739" s="170"/>
      <c r="L739" s="170"/>
      <c r="M739" s="219"/>
      <c r="N739" s="219"/>
      <c r="O739" s="219"/>
      <c r="P739" s="219"/>
      <c r="Q739" s="219"/>
      <c r="R739" s="219"/>
      <c r="S739" s="170"/>
    </row>
    <row r="740" ht="15.75" customHeight="1">
      <c r="C740" s="170"/>
      <c r="D740" s="170"/>
      <c r="E740" s="170"/>
      <c r="F740" s="170"/>
      <c r="G740" s="170"/>
      <c r="H740" s="170"/>
      <c r="I740" s="170"/>
      <c r="J740" s="170"/>
      <c r="K740" s="170"/>
      <c r="L740" s="170"/>
      <c r="M740" s="219"/>
      <c r="N740" s="219"/>
      <c r="O740" s="219"/>
      <c r="P740" s="219"/>
      <c r="Q740" s="219"/>
      <c r="R740" s="219"/>
      <c r="S740" s="170"/>
    </row>
    <row r="741" ht="15.75" customHeight="1">
      <c r="C741" s="170"/>
      <c r="D741" s="170"/>
      <c r="E741" s="170"/>
      <c r="F741" s="170"/>
      <c r="G741" s="170"/>
      <c r="H741" s="170"/>
      <c r="I741" s="170"/>
      <c r="J741" s="170"/>
      <c r="K741" s="170"/>
      <c r="L741" s="170"/>
      <c r="M741" s="219"/>
      <c r="N741" s="219"/>
      <c r="O741" s="219"/>
      <c r="P741" s="219"/>
      <c r="Q741" s="219"/>
      <c r="R741" s="219"/>
      <c r="S741" s="170"/>
    </row>
    <row r="742" ht="15.75" customHeight="1">
      <c r="C742" s="170"/>
      <c r="D742" s="170"/>
      <c r="E742" s="170"/>
      <c r="F742" s="170"/>
      <c r="G742" s="170"/>
      <c r="H742" s="170"/>
      <c r="I742" s="170"/>
      <c r="J742" s="170"/>
      <c r="K742" s="170"/>
      <c r="L742" s="170"/>
      <c r="M742" s="219"/>
      <c r="N742" s="219"/>
      <c r="O742" s="219"/>
      <c r="P742" s="219"/>
      <c r="Q742" s="219"/>
      <c r="R742" s="219"/>
      <c r="S742" s="170"/>
    </row>
    <row r="743" ht="15.75" customHeight="1">
      <c r="C743" s="170"/>
      <c r="D743" s="170"/>
      <c r="E743" s="170"/>
      <c r="F743" s="170"/>
      <c r="G743" s="170"/>
      <c r="H743" s="170"/>
      <c r="I743" s="170"/>
      <c r="J743" s="170"/>
      <c r="K743" s="170"/>
      <c r="L743" s="170"/>
      <c r="M743" s="219"/>
      <c r="N743" s="219"/>
      <c r="O743" s="219"/>
      <c r="P743" s="219"/>
      <c r="Q743" s="219"/>
      <c r="R743" s="219"/>
      <c r="S743" s="170"/>
    </row>
    <row r="744" ht="15.75" customHeight="1">
      <c r="C744" s="170"/>
      <c r="D744" s="170"/>
      <c r="E744" s="170"/>
      <c r="F744" s="170"/>
      <c r="G744" s="170"/>
      <c r="H744" s="170"/>
      <c r="I744" s="170"/>
      <c r="J744" s="170"/>
      <c r="K744" s="170"/>
      <c r="L744" s="170"/>
      <c r="M744" s="219"/>
      <c r="N744" s="219"/>
      <c r="O744" s="219"/>
      <c r="P744" s="219"/>
      <c r="Q744" s="219"/>
      <c r="R744" s="219"/>
      <c r="S744" s="170"/>
    </row>
    <row r="745" ht="15.75" customHeight="1">
      <c r="C745" s="170"/>
      <c r="D745" s="170"/>
      <c r="E745" s="170"/>
      <c r="F745" s="170"/>
      <c r="G745" s="170"/>
      <c r="H745" s="170"/>
      <c r="I745" s="170"/>
      <c r="J745" s="170"/>
      <c r="K745" s="170"/>
      <c r="L745" s="170"/>
      <c r="M745" s="219"/>
      <c r="N745" s="219"/>
      <c r="O745" s="219"/>
      <c r="P745" s="219"/>
      <c r="Q745" s="219"/>
      <c r="R745" s="219"/>
      <c r="S745" s="170"/>
    </row>
    <row r="746" ht="15.75" customHeight="1">
      <c r="C746" s="170"/>
      <c r="D746" s="170"/>
      <c r="E746" s="170"/>
      <c r="F746" s="170"/>
      <c r="G746" s="170"/>
      <c r="H746" s="170"/>
      <c r="I746" s="170"/>
      <c r="J746" s="170"/>
      <c r="K746" s="170"/>
      <c r="L746" s="170"/>
      <c r="M746" s="219"/>
      <c r="N746" s="219"/>
      <c r="O746" s="219"/>
      <c r="P746" s="219"/>
      <c r="Q746" s="219"/>
      <c r="R746" s="219"/>
      <c r="S746" s="170"/>
    </row>
    <row r="747" ht="15.75" customHeight="1">
      <c r="C747" s="170"/>
      <c r="D747" s="170"/>
      <c r="E747" s="170"/>
      <c r="F747" s="170"/>
      <c r="G747" s="170"/>
      <c r="H747" s="170"/>
      <c r="I747" s="170"/>
      <c r="J747" s="170"/>
      <c r="K747" s="170"/>
      <c r="L747" s="170"/>
      <c r="M747" s="219"/>
      <c r="N747" s="219"/>
      <c r="O747" s="219"/>
      <c r="P747" s="219"/>
      <c r="Q747" s="219"/>
      <c r="R747" s="219"/>
      <c r="S747" s="170"/>
    </row>
    <row r="748" ht="15.75" customHeight="1">
      <c r="C748" s="170"/>
      <c r="D748" s="170"/>
      <c r="E748" s="170"/>
      <c r="F748" s="170"/>
      <c r="G748" s="170"/>
      <c r="H748" s="170"/>
      <c r="I748" s="170"/>
      <c r="J748" s="170"/>
      <c r="K748" s="170"/>
      <c r="L748" s="170"/>
      <c r="M748" s="219"/>
      <c r="N748" s="219"/>
      <c r="O748" s="219"/>
      <c r="P748" s="219"/>
      <c r="Q748" s="219"/>
      <c r="R748" s="219"/>
      <c r="S748" s="170"/>
    </row>
    <row r="749" ht="15.75" customHeight="1">
      <c r="C749" s="170"/>
      <c r="D749" s="170"/>
      <c r="E749" s="170"/>
      <c r="F749" s="170"/>
      <c r="G749" s="170"/>
      <c r="H749" s="170"/>
      <c r="I749" s="170"/>
      <c r="J749" s="170"/>
      <c r="K749" s="170"/>
      <c r="L749" s="170"/>
      <c r="M749" s="219"/>
      <c r="N749" s="219"/>
      <c r="O749" s="219"/>
      <c r="P749" s="219"/>
      <c r="Q749" s="219"/>
      <c r="R749" s="219"/>
      <c r="S749" s="170"/>
    </row>
    <row r="750" ht="15.75" customHeight="1">
      <c r="C750" s="170"/>
      <c r="D750" s="170"/>
      <c r="E750" s="170"/>
      <c r="F750" s="170"/>
      <c r="G750" s="170"/>
      <c r="H750" s="170"/>
      <c r="I750" s="170"/>
      <c r="J750" s="170"/>
      <c r="K750" s="170"/>
      <c r="L750" s="170"/>
      <c r="M750" s="219"/>
      <c r="N750" s="219"/>
      <c r="O750" s="219"/>
      <c r="P750" s="219"/>
      <c r="Q750" s="219"/>
      <c r="R750" s="219"/>
      <c r="S750" s="170"/>
    </row>
    <row r="751" ht="15.75" customHeight="1">
      <c r="C751" s="170"/>
      <c r="D751" s="170"/>
      <c r="E751" s="170"/>
      <c r="F751" s="170"/>
      <c r="G751" s="170"/>
      <c r="H751" s="170"/>
      <c r="I751" s="170"/>
      <c r="J751" s="170"/>
      <c r="K751" s="170"/>
      <c r="L751" s="170"/>
      <c r="M751" s="219"/>
      <c r="N751" s="219"/>
      <c r="O751" s="219"/>
      <c r="P751" s="219"/>
      <c r="Q751" s="219"/>
      <c r="R751" s="219"/>
      <c r="S751" s="170"/>
    </row>
    <row r="752" ht="15.75" customHeight="1">
      <c r="C752" s="170"/>
      <c r="D752" s="170"/>
      <c r="E752" s="170"/>
      <c r="F752" s="170"/>
      <c r="G752" s="170"/>
      <c r="H752" s="170"/>
      <c r="I752" s="170"/>
      <c r="J752" s="170"/>
      <c r="K752" s="170"/>
      <c r="L752" s="170"/>
      <c r="M752" s="219"/>
      <c r="N752" s="219"/>
      <c r="O752" s="219"/>
      <c r="P752" s="219"/>
      <c r="Q752" s="219"/>
      <c r="R752" s="219"/>
      <c r="S752" s="170"/>
    </row>
    <row r="753" ht="15.75" customHeight="1">
      <c r="C753" s="170"/>
      <c r="D753" s="170"/>
      <c r="E753" s="170"/>
      <c r="F753" s="170"/>
      <c r="G753" s="170"/>
      <c r="H753" s="170"/>
      <c r="I753" s="170"/>
      <c r="J753" s="170"/>
      <c r="K753" s="170"/>
      <c r="L753" s="170"/>
      <c r="M753" s="219"/>
      <c r="N753" s="219"/>
      <c r="O753" s="219"/>
      <c r="P753" s="219"/>
      <c r="Q753" s="219"/>
      <c r="R753" s="219"/>
      <c r="S753" s="170"/>
    </row>
    <row r="754" ht="15.75" customHeight="1">
      <c r="C754" s="170"/>
      <c r="D754" s="170"/>
      <c r="E754" s="170"/>
      <c r="F754" s="170"/>
      <c r="G754" s="170"/>
      <c r="H754" s="170"/>
      <c r="I754" s="170"/>
      <c r="J754" s="170"/>
      <c r="K754" s="170"/>
      <c r="L754" s="170"/>
      <c r="M754" s="219"/>
      <c r="N754" s="219"/>
      <c r="O754" s="219"/>
      <c r="P754" s="219"/>
      <c r="Q754" s="219"/>
      <c r="R754" s="219"/>
      <c r="S754" s="170"/>
    </row>
    <row r="755" ht="15.75" customHeight="1">
      <c r="C755" s="170"/>
      <c r="D755" s="170"/>
      <c r="E755" s="170"/>
      <c r="F755" s="170"/>
      <c r="G755" s="170"/>
      <c r="H755" s="170"/>
      <c r="I755" s="170"/>
      <c r="J755" s="170"/>
      <c r="K755" s="170"/>
      <c r="L755" s="170"/>
      <c r="M755" s="219"/>
      <c r="N755" s="219"/>
      <c r="O755" s="219"/>
      <c r="P755" s="219"/>
      <c r="Q755" s="219"/>
      <c r="R755" s="219"/>
      <c r="S755" s="170"/>
    </row>
    <row r="756" ht="15.75" customHeight="1">
      <c r="C756" s="170"/>
      <c r="D756" s="170"/>
      <c r="E756" s="170"/>
      <c r="F756" s="170"/>
      <c r="G756" s="170"/>
      <c r="H756" s="170"/>
      <c r="I756" s="170"/>
      <c r="J756" s="170"/>
      <c r="K756" s="170"/>
      <c r="L756" s="170"/>
      <c r="M756" s="219"/>
      <c r="N756" s="219"/>
      <c r="O756" s="219"/>
      <c r="P756" s="219"/>
      <c r="Q756" s="219"/>
      <c r="R756" s="219"/>
      <c r="S756" s="170"/>
    </row>
    <row r="757" ht="15.75" customHeight="1">
      <c r="C757" s="170"/>
      <c r="D757" s="170"/>
      <c r="E757" s="170"/>
      <c r="F757" s="170"/>
      <c r="G757" s="170"/>
      <c r="H757" s="170"/>
      <c r="I757" s="170"/>
      <c r="J757" s="170"/>
      <c r="K757" s="170"/>
      <c r="L757" s="170"/>
      <c r="M757" s="219"/>
      <c r="N757" s="219"/>
      <c r="O757" s="219"/>
      <c r="P757" s="219"/>
      <c r="Q757" s="219"/>
      <c r="R757" s="219"/>
      <c r="S757" s="170"/>
    </row>
    <row r="758" ht="15.75" customHeight="1">
      <c r="C758" s="170"/>
      <c r="D758" s="170"/>
      <c r="E758" s="170"/>
      <c r="F758" s="170"/>
      <c r="G758" s="170"/>
      <c r="H758" s="170"/>
      <c r="I758" s="170"/>
      <c r="J758" s="170"/>
      <c r="K758" s="170"/>
      <c r="L758" s="170"/>
      <c r="M758" s="219"/>
      <c r="N758" s="219"/>
      <c r="O758" s="219"/>
      <c r="P758" s="219"/>
      <c r="Q758" s="219"/>
      <c r="R758" s="219"/>
      <c r="S758" s="170"/>
    </row>
    <row r="759" ht="15.75" customHeight="1">
      <c r="C759" s="170"/>
      <c r="D759" s="170"/>
      <c r="E759" s="170"/>
      <c r="F759" s="170"/>
      <c r="G759" s="170"/>
      <c r="H759" s="170"/>
      <c r="I759" s="170"/>
      <c r="J759" s="170"/>
      <c r="K759" s="170"/>
      <c r="L759" s="170"/>
      <c r="M759" s="219"/>
      <c r="N759" s="219"/>
      <c r="O759" s="219"/>
      <c r="P759" s="219"/>
      <c r="Q759" s="219"/>
      <c r="R759" s="219"/>
      <c r="S759" s="170"/>
    </row>
    <row r="760" ht="15.75" customHeight="1">
      <c r="C760" s="170"/>
      <c r="D760" s="170"/>
      <c r="E760" s="170"/>
      <c r="F760" s="170"/>
      <c r="G760" s="170"/>
      <c r="H760" s="170"/>
      <c r="I760" s="170"/>
      <c r="J760" s="170"/>
      <c r="K760" s="170"/>
      <c r="L760" s="170"/>
      <c r="M760" s="219"/>
      <c r="N760" s="219"/>
      <c r="O760" s="219"/>
      <c r="P760" s="219"/>
      <c r="Q760" s="219"/>
      <c r="R760" s="219"/>
      <c r="S760" s="170"/>
    </row>
    <row r="761" ht="15.75" customHeight="1">
      <c r="C761" s="170"/>
      <c r="D761" s="170"/>
      <c r="E761" s="170"/>
      <c r="F761" s="170"/>
      <c r="G761" s="170"/>
      <c r="H761" s="170"/>
      <c r="I761" s="170"/>
      <c r="J761" s="170"/>
      <c r="K761" s="170"/>
      <c r="L761" s="170"/>
      <c r="M761" s="219"/>
      <c r="N761" s="219"/>
      <c r="O761" s="219"/>
      <c r="P761" s="219"/>
      <c r="Q761" s="219"/>
      <c r="R761" s="219"/>
      <c r="S761" s="170"/>
    </row>
    <row r="762" ht="15.75" customHeight="1">
      <c r="C762" s="170"/>
      <c r="D762" s="170"/>
      <c r="E762" s="170"/>
      <c r="F762" s="170"/>
      <c r="G762" s="170"/>
      <c r="H762" s="170"/>
      <c r="I762" s="170"/>
      <c r="J762" s="170"/>
      <c r="K762" s="170"/>
      <c r="L762" s="170"/>
      <c r="M762" s="219"/>
      <c r="N762" s="219"/>
      <c r="O762" s="219"/>
      <c r="P762" s="219"/>
      <c r="Q762" s="219"/>
      <c r="R762" s="219"/>
      <c r="S762" s="170"/>
    </row>
    <row r="763" ht="15.75" customHeight="1">
      <c r="C763" s="170"/>
      <c r="D763" s="170"/>
      <c r="E763" s="170"/>
      <c r="F763" s="170"/>
      <c r="G763" s="170"/>
      <c r="H763" s="170"/>
      <c r="I763" s="170"/>
      <c r="J763" s="170"/>
      <c r="K763" s="170"/>
      <c r="L763" s="170"/>
      <c r="M763" s="219"/>
      <c r="N763" s="219"/>
      <c r="O763" s="219"/>
      <c r="P763" s="219"/>
      <c r="Q763" s="219"/>
      <c r="R763" s="219"/>
      <c r="S763" s="170"/>
    </row>
    <row r="764" ht="15.75" customHeight="1">
      <c r="C764" s="170"/>
      <c r="D764" s="170"/>
      <c r="E764" s="170"/>
      <c r="F764" s="170"/>
      <c r="G764" s="170"/>
      <c r="H764" s="170"/>
      <c r="I764" s="170"/>
      <c r="J764" s="170"/>
      <c r="K764" s="170"/>
      <c r="L764" s="170"/>
      <c r="M764" s="219"/>
      <c r="N764" s="219"/>
      <c r="O764" s="219"/>
      <c r="P764" s="219"/>
      <c r="Q764" s="219"/>
      <c r="R764" s="219"/>
      <c r="S764" s="170"/>
    </row>
    <row r="765" ht="15.75" customHeight="1">
      <c r="C765" s="170"/>
      <c r="D765" s="170"/>
      <c r="E765" s="170"/>
      <c r="F765" s="170"/>
      <c r="G765" s="170"/>
      <c r="H765" s="170"/>
      <c r="I765" s="170"/>
      <c r="J765" s="170"/>
      <c r="K765" s="170"/>
      <c r="L765" s="170"/>
      <c r="M765" s="219"/>
      <c r="N765" s="219"/>
      <c r="O765" s="219"/>
      <c r="P765" s="219"/>
      <c r="Q765" s="219"/>
      <c r="R765" s="219"/>
      <c r="S765" s="170"/>
    </row>
    <row r="766" ht="15.75" customHeight="1">
      <c r="C766" s="170"/>
      <c r="D766" s="170"/>
      <c r="E766" s="170"/>
      <c r="F766" s="170"/>
      <c r="G766" s="170"/>
      <c r="H766" s="170"/>
      <c r="I766" s="170"/>
      <c r="J766" s="170"/>
      <c r="K766" s="170"/>
      <c r="L766" s="170"/>
      <c r="M766" s="219"/>
      <c r="N766" s="219"/>
      <c r="O766" s="219"/>
      <c r="P766" s="219"/>
      <c r="Q766" s="219"/>
      <c r="R766" s="219"/>
      <c r="S766" s="170"/>
    </row>
    <row r="767" ht="15.75" customHeight="1">
      <c r="C767" s="170"/>
      <c r="D767" s="170"/>
      <c r="E767" s="170"/>
      <c r="F767" s="170"/>
      <c r="G767" s="170"/>
      <c r="H767" s="170"/>
      <c r="I767" s="170"/>
      <c r="J767" s="170"/>
      <c r="K767" s="170"/>
      <c r="L767" s="170"/>
      <c r="M767" s="219"/>
      <c r="N767" s="219"/>
      <c r="O767" s="219"/>
      <c r="P767" s="219"/>
      <c r="Q767" s="219"/>
      <c r="R767" s="219"/>
      <c r="S767" s="170"/>
    </row>
    <row r="768" ht="15.75" customHeight="1">
      <c r="C768" s="170"/>
      <c r="D768" s="170"/>
      <c r="E768" s="170"/>
      <c r="F768" s="170"/>
      <c r="G768" s="170"/>
      <c r="H768" s="170"/>
      <c r="I768" s="170"/>
      <c r="J768" s="170"/>
      <c r="K768" s="170"/>
      <c r="L768" s="170"/>
      <c r="M768" s="219"/>
      <c r="N768" s="219"/>
      <c r="O768" s="219"/>
      <c r="P768" s="219"/>
      <c r="Q768" s="219"/>
      <c r="R768" s="219"/>
      <c r="S768" s="170"/>
    </row>
    <row r="769" ht="15.75" customHeight="1">
      <c r="C769" s="170"/>
      <c r="D769" s="170"/>
      <c r="E769" s="170"/>
      <c r="F769" s="170"/>
      <c r="G769" s="170"/>
      <c r="H769" s="170"/>
      <c r="I769" s="170"/>
      <c r="J769" s="170"/>
      <c r="K769" s="170"/>
      <c r="L769" s="170"/>
      <c r="M769" s="219"/>
      <c r="N769" s="219"/>
      <c r="O769" s="219"/>
      <c r="P769" s="219"/>
      <c r="Q769" s="219"/>
      <c r="R769" s="219"/>
      <c r="S769" s="170"/>
    </row>
    <row r="770" ht="15.75" customHeight="1">
      <c r="C770" s="170"/>
      <c r="D770" s="170"/>
      <c r="E770" s="170"/>
      <c r="F770" s="170"/>
      <c r="G770" s="170"/>
      <c r="H770" s="170"/>
      <c r="I770" s="170"/>
      <c r="J770" s="170"/>
      <c r="K770" s="170"/>
      <c r="L770" s="170"/>
      <c r="M770" s="219"/>
      <c r="N770" s="219"/>
      <c r="O770" s="219"/>
      <c r="P770" s="219"/>
      <c r="Q770" s="219"/>
      <c r="R770" s="219"/>
      <c r="S770" s="170"/>
    </row>
    <row r="771" ht="15.75" customHeight="1">
      <c r="C771" s="170"/>
      <c r="D771" s="170"/>
      <c r="E771" s="170"/>
      <c r="F771" s="170"/>
      <c r="G771" s="170"/>
      <c r="H771" s="170"/>
      <c r="I771" s="170"/>
      <c r="J771" s="170"/>
      <c r="K771" s="170"/>
      <c r="L771" s="170"/>
      <c r="M771" s="219"/>
      <c r="N771" s="219"/>
      <c r="O771" s="219"/>
      <c r="P771" s="219"/>
      <c r="Q771" s="219"/>
      <c r="R771" s="219"/>
      <c r="S771" s="170"/>
    </row>
    <row r="772" ht="15.75" customHeight="1">
      <c r="C772" s="170"/>
      <c r="D772" s="170"/>
      <c r="E772" s="170"/>
      <c r="F772" s="170"/>
      <c r="G772" s="170"/>
      <c r="H772" s="170"/>
      <c r="I772" s="170"/>
      <c r="J772" s="170"/>
      <c r="K772" s="170"/>
      <c r="L772" s="170"/>
      <c r="M772" s="219"/>
      <c r="N772" s="219"/>
      <c r="O772" s="219"/>
      <c r="P772" s="219"/>
      <c r="Q772" s="219"/>
      <c r="R772" s="219"/>
      <c r="S772" s="170"/>
    </row>
    <row r="773" ht="15.75" customHeight="1">
      <c r="C773" s="170"/>
      <c r="D773" s="170"/>
      <c r="E773" s="170"/>
      <c r="F773" s="170"/>
      <c r="G773" s="170"/>
      <c r="H773" s="170"/>
      <c r="I773" s="170"/>
      <c r="J773" s="170"/>
      <c r="K773" s="170"/>
      <c r="L773" s="170"/>
      <c r="M773" s="219"/>
      <c r="N773" s="219"/>
      <c r="O773" s="219"/>
      <c r="P773" s="219"/>
      <c r="Q773" s="219"/>
      <c r="R773" s="219"/>
      <c r="S773" s="170"/>
    </row>
    <row r="774" ht="15.75" customHeight="1">
      <c r="C774" s="170"/>
      <c r="D774" s="170"/>
      <c r="E774" s="170"/>
      <c r="F774" s="170"/>
      <c r="G774" s="170"/>
      <c r="H774" s="170"/>
      <c r="I774" s="170"/>
      <c r="J774" s="170"/>
      <c r="K774" s="170"/>
      <c r="L774" s="170"/>
      <c r="M774" s="219"/>
      <c r="N774" s="219"/>
      <c r="O774" s="219"/>
      <c r="P774" s="219"/>
      <c r="Q774" s="219"/>
      <c r="R774" s="219"/>
      <c r="S774" s="170"/>
    </row>
    <row r="775" ht="15.75" customHeight="1">
      <c r="C775" s="170"/>
      <c r="D775" s="170"/>
      <c r="E775" s="170"/>
      <c r="F775" s="170"/>
      <c r="G775" s="170"/>
      <c r="H775" s="170"/>
      <c r="I775" s="170"/>
      <c r="J775" s="170"/>
      <c r="K775" s="170"/>
      <c r="L775" s="170"/>
      <c r="M775" s="219"/>
      <c r="N775" s="219"/>
      <c r="O775" s="219"/>
      <c r="P775" s="219"/>
      <c r="Q775" s="219"/>
      <c r="R775" s="219"/>
      <c r="S775" s="170"/>
    </row>
    <row r="776" ht="15.75" customHeight="1">
      <c r="C776" s="170"/>
      <c r="D776" s="170"/>
      <c r="E776" s="170"/>
      <c r="F776" s="170"/>
      <c r="G776" s="170"/>
      <c r="H776" s="170"/>
      <c r="I776" s="170"/>
      <c r="J776" s="170"/>
      <c r="K776" s="170"/>
      <c r="L776" s="170"/>
      <c r="M776" s="219"/>
      <c r="N776" s="219"/>
      <c r="O776" s="219"/>
      <c r="P776" s="219"/>
      <c r="Q776" s="219"/>
      <c r="R776" s="219"/>
      <c r="S776" s="170"/>
    </row>
    <row r="777" ht="15.75" customHeight="1">
      <c r="C777" s="170"/>
      <c r="D777" s="170"/>
      <c r="E777" s="170"/>
      <c r="F777" s="170"/>
      <c r="G777" s="170"/>
      <c r="H777" s="170"/>
      <c r="I777" s="170"/>
      <c r="J777" s="170"/>
      <c r="K777" s="170"/>
      <c r="L777" s="170"/>
      <c r="M777" s="219"/>
      <c r="N777" s="219"/>
      <c r="O777" s="219"/>
      <c r="P777" s="219"/>
      <c r="Q777" s="219"/>
      <c r="R777" s="219"/>
      <c r="S777" s="170"/>
    </row>
    <row r="778" ht="15.75" customHeight="1">
      <c r="C778" s="170"/>
      <c r="D778" s="170"/>
      <c r="E778" s="170"/>
      <c r="F778" s="170"/>
      <c r="G778" s="170"/>
      <c r="H778" s="170"/>
      <c r="I778" s="170"/>
      <c r="J778" s="170"/>
      <c r="K778" s="170"/>
      <c r="L778" s="170"/>
      <c r="M778" s="219"/>
      <c r="N778" s="219"/>
      <c r="O778" s="219"/>
      <c r="P778" s="219"/>
      <c r="Q778" s="219"/>
      <c r="R778" s="219"/>
      <c r="S778" s="170"/>
    </row>
    <row r="779" ht="15.75" customHeight="1">
      <c r="C779" s="170"/>
      <c r="D779" s="170"/>
      <c r="E779" s="170"/>
      <c r="F779" s="170"/>
      <c r="G779" s="170"/>
      <c r="H779" s="170"/>
      <c r="I779" s="170"/>
      <c r="J779" s="170"/>
      <c r="K779" s="170"/>
      <c r="L779" s="170"/>
      <c r="M779" s="219"/>
      <c r="N779" s="219"/>
      <c r="O779" s="219"/>
      <c r="P779" s="219"/>
      <c r="Q779" s="219"/>
      <c r="R779" s="219"/>
      <c r="S779" s="170"/>
    </row>
    <row r="780" ht="15.75" customHeight="1">
      <c r="C780" s="170"/>
      <c r="D780" s="170"/>
      <c r="E780" s="170"/>
      <c r="F780" s="170"/>
      <c r="G780" s="170"/>
      <c r="H780" s="170"/>
      <c r="I780" s="170"/>
      <c r="J780" s="170"/>
      <c r="K780" s="170"/>
      <c r="L780" s="170"/>
      <c r="M780" s="219"/>
      <c r="N780" s="219"/>
      <c r="O780" s="219"/>
      <c r="P780" s="219"/>
      <c r="Q780" s="219"/>
      <c r="R780" s="219"/>
      <c r="S780" s="170"/>
    </row>
    <row r="781" ht="15.75" customHeight="1">
      <c r="C781" s="170"/>
      <c r="D781" s="170"/>
      <c r="E781" s="170"/>
      <c r="F781" s="170"/>
      <c r="G781" s="170"/>
      <c r="H781" s="170"/>
      <c r="I781" s="170"/>
      <c r="J781" s="170"/>
      <c r="K781" s="170"/>
      <c r="L781" s="170"/>
      <c r="M781" s="219"/>
      <c r="N781" s="219"/>
      <c r="O781" s="219"/>
      <c r="P781" s="219"/>
      <c r="Q781" s="219"/>
      <c r="R781" s="219"/>
      <c r="S781" s="170"/>
    </row>
    <row r="782" ht="15.75" customHeight="1">
      <c r="C782" s="170"/>
      <c r="D782" s="170"/>
      <c r="E782" s="170"/>
      <c r="F782" s="170"/>
      <c r="G782" s="170"/>
      <c r="H782" s="170"/>
      <c r="I782" s="170"/>
      <c r="J782" s="170"/>
      <c r="K782" s="170"/>
      <c r="L782" s="170"/>
      <c r="M782" s="219"/>
      <c r="N782" s="219"/>
      <c r="O782" s="219"/>
      <c r="P782" s="219"/>
      <c r="Q782" s="219"/>
      <c r="R782" s="219"/>
      <c r="S782" s="170"/>
    </row>
    <row r="783" ht="15.75" customHeight="1">
      <c r="C783" s="170"/>
      <c r="D783" s="170"/>
      <c r="E783" s="170"/>
      <c r="F783" s="170"/>
      <c r="G783" s="170"/>
      <c r="H783" s="170"/>
      <c r="I783" s="170"/>
      <c r="J783" s="170"/>
      <c r="K783" s="170"/>
      <c r="L783" s="170"/>
      <c r="M783" s="219"/>
      <c r="N783" s="219"/>
      <c r="O783" s="219"/>
      <c r="P783" s="219"/>
      <c r="Q783" s="219"/>
      <c r="R783" s="219"/>
      <c r="S783" s="170"/>
    </row>
    <row r="784" ht="15.75" customHeight="1">
      <c r="C784" s="170"/>
      <c r="D784" s="170"/>
      <c r="E784" s="170"/>
      <c r="F784" s="170"/>
      <c r="G784" s="170"/>
      <c r="H784" s="170"/>
      <c r="I784" s="170"/>
      <c r="J784" s="170"/>
      <c r="K784" s="170"/>
      <c r="L784" s="170"/>
      <c r="M784" s="219"/>
      <c r="N784" s="219"/>
      <c r="O784" s="219"/>
      <c r="P784" s="219"/>
      <c r="Q784" s="219"/>
      <c r="R784" s="219"/>
      <c r="S784" s="170"/>
    </row>
    <row r="785" ht="15.75" customHeight="1">
      <c r="C785" s="170"/>
      <c r="D785" s="170"/>
      <c r="E785" s="170"/>
      <c r="F785" s="170"/>
      <c r="G785" s="170"/>
      <c r="H785" s="170"/>
      <c r="I785" s="170"/>
      <c r="J785" s="170"/>
      <c r="K785" s="170"/>
      <c r="L785" s="170"/>
      <c r="M785" s="219"/>
      <c r="N785" s="219"/>
      <c r="O785" s="219"/>
      <c r="P785" s="219"/>
      <c r="Q785" s="219"/>
      <c r="R785" s="219"/>
      <c r="S785" s="170"/>
    </row>
    <row r="786" ht="15.75" customHeight="1">
      <c r="C786" s="170"/>
      <c r="D786" s="170"/>
      <c r="E786" s="170"/>
      <c r="F786" s="170"/>
      <c r="G786" s="170"/>
      <c r="H786" s="170"/>
      <c r="I786" s="170"/>
      <c r="J786" s="170"/>
      <c r="K786" s="170"/>
      <c r="L786" s="170"/>
      <c r="M786" s="219"/>
      <c r="N786" s="219"/>
      <c r="O786" s="219"/>
      <c r="P786" s="219"/>
      <c r="Q786" s="219"/>
      <c r="R786" s="219"/>
      <c r="S786" s="170"/>
    </row>
    <row r="787" ht="15.75" customHeight="1">
      <c r="C787" s="170"/>
      <c r="D787" s="170"/>
      <c r="E787" s="170"/>
      <c r="F787" s="170"/>
      <c r="G787" s="170"/>
      <c r="H787" s="170"/>
      <c r="I787" s="170"/>
      <c r="J787" s="170"/>
      <c r="K787" s="170"/>
      <c r="L787" s="170"/>
      <c r="M787" s="219"/>
      <c r="N787" s="219"/>
      <c r="O787" s="219"/>
      <c r="P787" s="219"/>
      <c r="Q787" s="219"/>
      <c r="R787" s="219"/>
      <c r="S787" s="170"/>
    </row>
    <row r="788" ht="15.75" customHeight="1">
      <c r="C788" s="170"/>
      <c r="D788" s="170"/>
      <c r="E788" s="170"/>
      <c r="F788" s="170"/>
      <c r="G788" s="170"/>
      <c r="H788" s="170"/>
      <c r="I788" s="170"/>
      <c r="J788" s="170"/>
      <c r="K788" s="170"/>
      <c r="L788" s="170"/>
      <c r="M788" s="219"/>
      <c r="N788" s="219"/>
      <c r="O788" s="219"/>
      <c r="P788" s="219"/>
      <c r="Q788" s="219"/>
      <c r="R788" s="219"/>
      <c r="S788" s="170"/>
    </row>
    <row r="789" ht="15.75" customHeight="1">
      <c r="C789" s="170"/>
      <c r="D789" s="170"/>
      <c r="E789" s="170"/>
      <c r="F789" s="170"/>
      <c r="G789" s="170"/>
      <c r="H789" s="170"/>
      <c r="I789" s="170"/>
      <c r="J789" s="170"/>
      <c r="K789" s="170"/>
      <c r="L789" s="170"/>
      <c r="M789" s="219"/>
      <c r="N789" s="219"/>
      <c r="O789" s="219"/>
      <c r="P789" s="219"/>
      <c r="Q789" s="219"/>
      <c r="R789" s="219"/>
      <c r="S789" s="170"/>
    </row>
    <row r="790" ht="15.75" customHeight="1">
      <c r="C790" s="170"/>
      <c r="D790" s="170"/>
      <c r="E790" s="170"/>
      <c r="F790" s="170"/>
      <c r="G790" s="170"/>
      <c r="H790" s="170"/>
      <c r="I790" s="170"/>
      <c r="J790" s="170"/>
      <c r="K790" s="170"/>
      <c r="L790" s="170"/>
      <c r="M790" s="219"/>
      <c r="N790" s="219"/>
      <c r="O790" s="219"/>
      <c r="P790" s="219"/>
      <c r="Q790" s="219"/>
      <c r="R790" s="219"/>
      <c r="S790" s="170"/>
    </row>
    <row r="791" ht="15.75" customHeight="1">
      <c r="C791" s="170"/>
      <c r="D791" s="170"/>
      <c r="E791" s="170"/>
      <c r="F791" s="170"/>
      <c r="G791" s="170"/>
      <c r="H791" s="170"/>
      <c r="I791" s="170"/>
      <c r="J791" s="170"/>
      <c r="K791" s="170"/>
      <c r="L791" s="170"/>
      <c r="M791" s="219"/>
      <c r="N791" s="219"/>
      <c r="O791" s="219"/>
      <c r="P791" s="219"/>
      <c r="Q791" s="219"/>
      <c r="R791" s="219"/>
      <c r="S791" s="170"/>
    </row>
    <row r="792" ht="15.75" customHeight="1">
      <c r="C792" s="170"/>
      <c r="D792" s="170"/>
      <c r="E792" s="170"/>
      <c r="F792" s="170"/>
      <c r="G792" s="170"/>
      <c r="H792" s="170"/>
      <c r="I792" s="170"/>
      <c r="J792" s="170"/>
      <c r="K792" s="170"/>
      <c r="L792" s="170"/>
      <c r="M792" s="219"/>
      <c r="N792" s="219"/>
      <c r="O792" s="219"/>
      <c r="P792" s="219"/>
      <c r="Q792" s="219"/>
      <c r="R792" s="219"/>
      <c r="S792" s="170"/>
    </row>
    <row r="793" ht="15.75" customHeight="1">
      <c r="C793" s="170"/>
      <c r="D793" s="170"/>
      <c r="E793" s="170"/>
      <c r="F793" s="170"/>
      <c r="G793" s="170"/>
      <c r="H793" s="170"/>
      <c r="I793" s="170"/>
      <c r="J793" s="170"/>
      <c r="K793" s="170"/>
      <c r="L793" s="170"/>
      <c r="M793" s="219"/>
      <c r="N793" s="219"/>
      <c r="O793" s="219"/>
      <c r="P793" s="219"/>
      <c r="Q793" s="219"/>
      <c r="R793" s="219"/>
      <c r="S793" s="170"/>
    </row>
    <row r="794" ht="15.75" customHeight="1">
      <c r="C794" s="170"/>
      <c r="D794" s="170"/>
      <c r="E794" s="170"/>
      <c r="F794" s="170"/>
      <c r="G794" s="170"/>
      <c r="H794" s="170"/>
      <c r="I794" s="170"/>
      <c r="J794" s="170"/>
      <c r="K794" s="170"/>
      <c r="L794" s="170"/>
      <c r="M794" s="219"/>
      <c r="N794" s="219"/>
      <c r="O794" s="219"/>
      <c r="P794" s="219"/>
      <c r="Q794" s="219"/>
      <c r="R794" s="219"/>
      <c r="S794" s="170"/>
    </row>
    <row r="795" ht="15.75" customHeight="1">
      <c r="C795" s="170"/>
      <c r="D795" s="170"/>
      <c r="E795" s="170"/>
      <c r="F795" s="170"/>
      <c r="G795" s="170"/>
      <c r="H795" s="170"/>
      <c r="I795" s="170"/>
      <c r="J795" s="170"/>
      <c r="K795" s="170"/>
      <c r="L795" s="170"/>
      <c r="M795" s="219"/>
      <c r="N795" s="219"/>
      <c r="O795" s="219"/>
      <c r="P795" s="219"/>
      <c r="Q795" s="219"/>
      <c r="R795" s="219"/>
      <c r="S795" s="170"/>
    </row>
    <row r="796" ht="15.75" customHeight="1">
      <c r="C796" s="170"/>
      <c r="D796" s="170"/>
      <c r="E796" s="170"/>
      <c r="F796" s="170"/>
      <c r="G796" s="170"/>
      <c r="H796" s="170"/>
      <c r="I796" s="170"/>
      <c r="J796" s="170"/>
      <c r="K796" s="170"/>
      <c r="L796" s="170"/>
      <c r="M796" s="219"/>
      <c r="N796" s="219"/>
      <c r="O796" s="219"/>
      <c r="P796" s="219"/>
      <c r="Q796" s="219"/>
      <c r="R796" s="219"/>
      <c r="S796" s="170"/>
    </row>
    <row r="797" ht="15.75" customHeight="1">
      <c r="C797" s="170"/>
      <c r="D797" s="170"/>
      <c r="E797" s="170"/>
      <c r="F797" s="170"/>
      <c r="G797" s="170"/>
      <c r="H797" s="170"/>
      <c r="I797" s="170"/>
      <c r="J797" s="170"/>
      <c r="K797" s="170"/>
      <c r="L797" s="170"/>
      <c r="M797" s="219"/>
      <c r="N797" s="219"/>
      <c r="O797" s="219"/>
      <c r="P797" s="219"/>
      <c r="Q797" s="219"/>
      <c r="R797" s="219"/>
      <c r="S797" s="170"/>
    </row>
    <row r="798" ht="15.75" customHeight="1">
      <c r="C798" s="170"/>
      <c r="D798" s="170"/>
      <c r="E798" s="170"/>
      <c r="F798" s="170"/>
      <c r="G798" s="170"/>
      <c r="H798" s="170"/>
      <c r="I798" s="170"/>
      <c r="J798" s="170"/>
      <c r="K798" s="170"/>
      <c r="L798" s="170"/>
      <c r="M798" s="219"/>
      <c r="N798" s="219"/>
      <c r="O798" s="219"/>
      <c r="P798" s="219"/>
      <c r="Q798" s="219"/>
      <c r="R798" s="219"/>
      <c r="S798" s="170"/>
    </row>
    <row r="799" ht="15.75" customHeight="1">
      <c r="C799" s="170"/>
      <c r="D799" s="170"/>
      <c r="E799" s="170"/>
      <c r="F799" s="170"/>
      <c r="G799" s="170"/>
      <c r="H799" s="170"/>
      <c r="I799" s="170"/>
      <c r="J799" s="170"/>
      <c r="K799" s="170"/>
      <c r="L799" s="170"/>
      <c r="M799" s="219"/>
      <c r="N799" s="219"/>
      <c r="O799" s="219"/>
      <c r="P799" s="219"/>
      <c r="Q799" s="219"/>
      <c r="R799" s="219"/>
      <c r="S799" s="170"/>
    </row>
    <row r="800" ht="15.75" customHeight="1">
      <c r="C800" s="170"/>
      <c r="D800" s="170"/>
      <c r="E800" s="170"/>
      <c r="F800" s="170"/>
      <c r="G800" s="170"/>
      <c r="H800" s="170"/>
      <c r="I800" s="170"/>
      <c r="J800" s="170"/>
      <c r="K800" s="170"/>
      <c r="L800" s="170"/>
      <c r="M800" s="219"/>
      <c r="N800" s="219"/>
      <c r="O800" s="219"/>
      <c r="P800" s="219"/>
      <c r="Q800" s="219"/>
      <c r="R800" s="219"/>
      <c r="S800" s="170"/>
    </row>
    <row r="801" ht="15.75" customHeight="1">
      <c r="C801" s="170"/>
      <c r="D801" s="170"/>
      <c r="E801" s="170"/>
      <c r="F801" s="170"/>
      <c r="G801" s="170"/>
      <c r="H801" s="170"/>
      <c r="I801" s="170"/>
      <c r="J801" s="170"/>
      <c r="K801" s="170"/>
      <c r="L801" s="170"/>
      <c r="M801" s="219"/>
      <c r="N801" s="219"/>
      <c r="O801" s="219"/>
      <c r="P801" s="219"/>
      <c r="Q801" s="219"/>
      <c r="R801" s="219"/>
      <c r="S801" s="170"/>
    </row>
    <row r="802" ht="15.75" customHeight="1">
      <c r="C802" s="170"/>
      <c r="D802" s="170"/>
      <c r="E802" s="170"/>
      <c r="F802" s="170"/>
      <c r="G802" s="170"/>
      <c r="H802" s="170"/>
      <c r="I802" s="170"/>
      <c r="J802" s="170"/>
      <c r="K802" s="170"/>
      <c r="L802" s="170"/>
      <c r="M802" s="219"/>
      <c r="N802" s="219"/>
      <c r="O802" s="219"/>
      <c r="P802" s="219"/>
      <c r="Q802" s="219"/>
      <c r="R802" s="219"/>
      <c r="S802" s="170"/>
    </row>
    <row r="803" ht="15.75" customHeight="1">
      <c r="C803" s="170"/>
      <c r="D803" s="170"/>
      <c r="E803" s="170"/>
      <c r="F803" s="170"/>
      <c r="G803" s="170"/>
      <c r="H803" s="170"/>
      <c r="I803" s="170"/>
      <c r="J803" s="170"/>
      <c r="K803" s="170"/>
      <c r="L803" s="170"/>
      <c r="M803" s="219"/>
      <c r="N803" s="219"/>
      <c r="O803" s="219"/>
      <c r="P803" s="219"/>
      <c r="Q803" s="219"/>
      <c r="R803" s="219"/>
      <c r="S803" s="170"/>
    </row>
    <row r="804" ht="15.75" customHeight="1">
      <c r="C804" s="170"/>
      <c r="D804" s="170"/>
      <c r="E804" s="170"/>
      <c r="F804" s="170"/>
      <c r="G804" s="170"/>
      <c r="H804" s="170"/>
      <c r="I804" s="170"/>
      <c r="J804" s="170"/>
      <c r="K804" s="170"/>
      <c r="L804" s="170"/>
      <c r="M804" s="219"/>
      <c r="N804" s="219"/>
      <c r="O804" s="219"/>
      <c r="P804" s="219"/>
      <c r="Q804" s="219"/>
      <c r="R804" s="219"/>
      <c r="S804" s="170"/>
    </row>
    <row r="805" ht="15.75" customHeight="1">
      <c r="C805" s="170"/>
      <c r="D805" s="170"/>
      <c r="E805" s="170"/>
      <c r="F805" s="170"/>
      <c r="G805" s="170"/>
      <c r="H805" s="170"/>
      <c r="I805" s="170"/>
      <c r="J805" s="170"/>
      <c r="K805" s="170"/>
      <c r="L805" s="170"/>
      <c r="M805" s="219"/>
      <c r="N805" s="219"/>
      <c r="O805" s="219"/>
      <c r="P805" s="219"/>
      <c r="Q805" s="219"/>
      <c r="R805" s="219"/>
      <c r="S805" s="170"/>
    </row>
    <row r="806" ht="15.75" customHeight="1">
      <c r="C806" s="170"/>
      <c r="D806" s="170"/>
      <c r="E806" s="170"/>
      <c r="F806" s="170"/>
      <c r="G806" s="170"/>
      <c r="H806" s="170"/>
      <c r="I806" s="170"/>
      <c r="J806" s="170"/>
      <c r="K806" s="170"/>
      <c r="L806" s="170"/>
      <c r="M806" s="219"/>
      <c r="N806" s="219"/>
      <c r="O806" s="219"/>
      <c r="P806" s="219"/>
      <c r="Q806" s="219"/>
      <c r="R806" s="219"/>
      <c r="S806" s="170"/>
    </row>
    <row r="807" ht="15.75" customHeight="1">
      <c r="C807" s="170"/>
      <c r="D807" s="170"/>
      <c r="E807" s="170"/>
      <c r="F807" s="170"/>
      <c r="G807" s="170"/>
      <c r="H807" s="170"/>
      <c r="I807" s="170"/>
      <c r="J807" s="170"/>
      <c r="K807" s="170"/>
      <c r="L807" s="170"/>
      <c r="M807" s="219"/>
      <c r="N807" s="219"/>
      <c r="O807" s="219"/>
      <c r="P807" s="219"/>
      <c r="Q807" s="219"/>
      <c r="R807" s="219"/>
      <c r="S807" s="170"/>
    </row>
    <row r="808" ht="15.75" customHeight="1">
      <c r="C808" s="170"/>
      <c r="D808" s="170"/>
      <c r="E808" s="170"/>
      <c r="F808" s="170"/>
      <c r="G808" s="170"/>
      <c r="H808" s="170"/>
      <c r="I808" s="170"/>
      <c r="J808" s="170"/>
      <c r="K808" s="170"/>
      <c r="L808" s="170"/>
      <c r="M808" s="219"/>
      <c r="N808" s="219"/>
      <c r="O808" s="219"/>
      <c r="P808" s="219"/>
      <c r="Q808" s="219"/>
      <c r="R808" s="219"/>
      <c r="S808" s="170"/>
    </row>
    <row r="809" ht="15.75" customHeight="1">
      <c r="C809" s="170"/>
      <c r="D809" s="170"/>
      <c r="E809" s="170"/>
      <c r="F809" s="170"/>
      <c r="G809" s="170"/>
      <c r="H809" s="170"/>
      <c r="I809" s="170"/>
      <c r="J809" s="170"/>
      <c r="K809" s="170"/>
      <c r="L809" s="170"/>
      <c r="M809" s="219"/>
      <c r="N809" s="219"/>
      <c r="O809" s="219"/>
      <c r="P809" s="219"/>
      <c r="Q809" s="219"/>
      <c r="R809" s="219"/>
      <c r="S809" s="170"/>
    </row>
    <row r="810" ht="15.75" customHeight="1">
      <c r="C810" s="170"/>
      <c r="D810" s="170"/>
      <c r="E810" s="170"/>
      <c r="F810" s="170"/>
      <c r="G810" s="170"/>
      <c r="H810" s="170"/>
      <c r="I810" s="170"/>
      <c r="J810" s="170"/>
      <c r="K810" s="170"/>
      <c r="L810" s="170"/>
      <c r="M810" s="219"/>
      <c r="N810" s="219"/>
      <c r="O810" s="219"/>
      <c r="P810" s="219"/>
      <c r="Q810" s="219"/>
      <c r="R810" s="219"/>
      <c r="S810" s="170"/>
    </row>
    <row r="811" ht="15.75" customHeight="1">
      <c r="C811" s="170"/>
      <c r="D811" s="170"/>
      <c r="E811" s="170"/>
      <c r="F811" s="170"/>
      <c r="G811" s="170"/>
      <c r="H811" s="170"/>
      <c r="I811" s="170"/>
      <c r="J811" s="170"/>
      <c r="K811" s="170"/>
      <c r="L811" s="170"/>
      <c r="M811" s="219"/>
      <c r="N811" s="219"/>
      <c r="O811" s="219"/>
      <c r="P811" s="219"/>
      <c r="Q811" s="219"/>
      <c r="R811" s="219"/>
      <c r="S811" s="170"/>
    </row>
    <row r="812" ht="15.75" customHeight="1">
      <c r="C812" s="170"/>
      <c r="D812" s="170"/>
      <c r="E812" s="170"/>
      <c r="F812" s="170"/>
      <c r="G812" s="170"/>
      <c r="H812" s="170"/>
      <c r="I812" s="170"/>
      <c r="J812" s="170"/>
      <c r="K812" s="170"/>
      <c r="L812" s="170"/>
      <c r="M812" s="219"/>
      <c r="N812" s="219"/>
      <c r="O812" s="219"/>
      <c r="P812" s="219"/>
      <c r="Q812" s="219"/>
      <c r="R812" s="219"/>
      <c r="S812" s="170"/>
    </row>
    <row r="813" ht="15.75" customHeight="1">
      <c r="C813" s="170"/>
      <c r="D813" s="170"/>
      <c r="E813" s="170"/>
      <c r="F813" s="170"/>
      <c r="G813" s="170"/>
      <c r="H813" s="170"/>
      <c r="I813" s="170"/>
      <c r="J813" s="170"/>
      <c r="K813" s="170"/>
      <c r="L813" s="170"/>
      <c r="M813" s="219"/>
      <c r="N813" s="219"/>
      <c r="O813" s="219"/>
      <c r="P813" s="219"/>
      <c r="Q813" s="219"/>
      <c r="R813" s="219"/>
      <c r="S813" s="170"/>
    </row>
    <row r="814" ht="15.75" customHeight="1">
      <c r="C814" s="170"/>
      <c r="D814" s="170"/>
      <c r="E814" s="170"/>
      <c r="F814" s="170"/>
      <c r="G814" s="170"/>
      <c r="H814" s="170"/>
      <c r="I814" s="170"/>
      <c r="J814" s="170"/>
      <c r="K814" s="170"/>
      <c r="L814" s="170"/>
      <c r="M814" s="219"/>
      <c r="N814" s="219"/>
      <c r="O814" s="219"/>
      <c r="P814" s="219"/>
      <c r="Q814" s="219"/>
      <c r="R814" s="219"/>
      <c r="S814" s="170"/>
    </row>
    <row r="815" ht="15.75" customHeight="1">
      <c r="C815" s="170"/>
      <c r="D815" s="170"/>
      <c r="E815" s="170"/>
      <c r="F815" s="170"/>
      <c r="G815" s="170"/>
      <c r="H815" s="170"/>
      <c r="I815" s="170"/>
      <c r="J815" s="170"/>
      <c r="K815" s="170"/>
      <c r="L815" s="170"/>
      <c r="M815" s="219"/>
      <c r="N815" s="219"/>
      <c r="O815" s="219"/>
      <c r="P815" s="219"/>
      <c r="Q815" s="219"/>
      <c r="R815" s="219"/>
      <c r="S815" s="170"/>
    </row>
    <row r="816" ht="15.75" customHeight="1">
      <c r="C816" s="170"/>
      <c r="D816" s="170"/>
      <c r="E816" s="170"/>
      <c r="F816" s="170"/>
      <c r="G816" s="170"/>
      <c r="H816" s="170"/>
      <c r="I816" s="170"/>
      <c r="J816" s="170"/>
      <c r="K816" s="170"/>
      <c r="L816" s="170"/>
      <c r="M816" s="219"/>
      <c r="N816" s="219"/>
      <c r="O816" s="219"/>
      <c r="P816" s="219"/>
      <c r="Q816" s="219"/>
      <c r="R816" s="219"/>
      <c r="S816" s="170"/>
    </row>
    <row r="817" ht="15.75" customHeight="1">
      <c r="C817" s="170"/>
      <c r="D817" s="170"/>
      <c r="E817" s="170"/>
      <c r="F817" s="170"/>
      <c r="G817" s="170"/>
      <c r="H817" s="170"/>
      <c r="I817" s="170"/>
      <c r="J817" s="170"/>
      <c r="K817" s="170"/>
      <c r="L817" s="170"/>
      <c r="M817" s="219"/>
      <c r="N817" s="219"/>
      <c r="O817" s="219"/>
      <c r="P817" s="219"/>
      <c r="Q817" s="219"/>
      <c r="R817" s="219"/>
      <c r="S817" s="170"/>
    </row>
    <row r="818" ht="15.75" customHeight="1">
      <c r="C818" s="170"/>
      <c r="D818" s="170"/>
      <c r="E818" s="170"/>
      <c r="F818" s="170"/>
      <c r="G818" s="170"/>
      <c r="H818" s="170"/>
      <c r="I818" s="170"/>
      <c r="J818" s="170"/>
      <c r="K818" s="170"/>
      <c r="L818" s="170"/>
      <c r="M818" s="219"/>
      <c r="N818" s="219"/>
      <c r="O818" s="219"/>
      <c r="P818" s="219"/>
      <c r="Q818" s="219"/>
      <c r="R818" s="219"/>
      <c r="S818" s="170"/>
    </row>
    <row r="819" ht="15.75" customHeight="1">
      <c r="C819" s="170"/>
      <c r="D819" s="170"/>
      <c r="E819" s="170"/>
      <c r="F819" s="170"/>
      <c r="G819" s="170"/>
      <c r="H819" s="170"/>
      <c r="I819" s="170"/>
      <c r="J819" s="170"/>
      <c r="K819" s="170"/>
      <c r="L819" s="170"/>
      <c r="M819" s="219"/>
      <c r="N819" s="219"/>
      <c r="O819" s="219"/>
      <c r="P819" s="219"/>
      <c r="Q819" s="219"/>
      <c r="R819" s="219"/>
      <c r="S819" s="170"/>
    </row>
    <row r="820" ht="15.75" customHeight="1">
      <c r="C820" s="170"/>
      <c r="D820" s="170"/>
      <c r="E820" s="170"/>
      <c r="F820" s="170"/>
      <c r="G820" s="170"/>
      <c r="H820" s="170"/>
      <c r="I820" s="170"/>
      <c r="J820" s="170"/>
      <c r="K820" s="170"/>
      <c r="L820" s="170"/>
      <c r="M820" s="219"/>
      <c r="N820" s="219"/>
      <c r="O820" s="219"/>
      <c r="P820" s="219"/>
      <c r="Q820" s="219"/>
      <c r="R820" s="219"/>
      <c r="S820" s="170"/>
    </row>
    <row r="821" ht="15.75" customHeight="1">
      <c r="C821" s="170"/>
      <c r="D821" s="170"/>
      <c r="E821" s="170"/>
      <c r="F821" s="170"/>
      <c r="G821" s="170"/>
      <c r="H821" s="170"/>
      <c r="I821" s="170"/>
      <c r="J821" s="170"/>
      <c r="K821" s="170"/>
      <c r="L821" s="170"/>
      <c r="M821" s="219"/>
      <c r="N821" s="219"/>
      <c r="O821" s="219"/>
      <c r="P821" s="219"/>
      <c r="Q821" s="219"/>
      <c r="R821" s="219"/>
      <c r="S821" s="170"/>
    </row>
    <row r="822" ht="15.75" customHeight="1">
      <c r="C822" s="170"/>
      <c r="D822" s="170"/>
      <c r="E822" s="170"/>
      <c r="F822" s="170"/>
      <c r="G822" s="170"/>
      <c r="H822" s="170"/>
      <c r="I822" s="170"/>
      <c r="J822" s="170"/>
      <c r="K822" s="170"/>
      <c r="L822" s="170"/>
      <c r="M822" s="219"/>
      <c r="N822" s="219"/>
      <c r="O822" s="219"/>
      <c r="P822" s="219"/>
      <c r="Q822" s="219"/>
      <c r="R822" s="219"/>
      <c r="S822" s="170"/>
    </row>
    <row r="823" ht="15.75" customHeight="1">
      <c r="C823" s="170"/>
      <c r="D823" s="170"/>
      <c r="E823" s="170"/>
      <c r="F823" s="170"/>
      <c r="G823" s="170"/>
      <c r="H823" s="170"/>
      <c r="I823" s="170"/>
      <c r="J823" s="170"/>
      <c r="K823" s="170"/>
      <c r="L823" s="170"/>
      <c r="M823" s="219"/>
      <c r="N823" s="219"/>
      <c r="O823" s="219"/>
      <c r="P823" s="219"/>
      <c r="Q823" s="219"/>
      <c r="R823" s="219"/>
      <c r="S823" s="170"/>
    </row>
    <row r="824" ht="15.75" customHeight="1">
      <c r="C824" s="170"/>
      <c r="D824" s="170"/>
      <c r="E824" s="170"/>
      <c r="F824" s="170"/>
      <c r="G824" s="170"/>
      <c r="H824" s="170"/>
      <c r="I824" s="170"/>
      <c r="J824" s="170"/>
      <c r="K824" s="170"/>
      <c r="L824" s="170"/>
      <c r="M824" s="219"/>
      <c r="N824" s="219"/>
      <c r="O824" s="219"/>
      <c r="P824" s="219"/>
      <c r="Q824" s="219"/>
      <c r="R824" s="219"/>
      <c r="S824" s="170"/>
    </row>
    <row r="825" ht="15.75" customHeight="1">
      <c r="C825" s="170"/>
      <c r="D825" s="170"/>
      <c r="E825" s="170"/>
      <c r="F825" s="170"/>
      <c r="G825" s="170"/>
      <c r="H825" s="170"/>
      <c r="I825" s="170"/>
      <c r="J825" s="170"/>
      <c r="K825" s="170"/>
      <c r="L825" s="170"/>
      <c r="M825" s="219"/>
      <c r="N825" s="219"/>
      <c r="O825" s="219"/>
      <c r="P825" s="219"/>
      <c r="Q825" s="219"/>
      <c r="R825" s="219"/>
      <c r="S825" s="170"/>
    </row>
    <row r="826" ht="15.75" customHeight="1">
      <c r="C826" s="170"/>
      <c r="D826" s="170"/>
      <c r="E826" s="170"/>
      <c r="F826" s="170"/>
      <c r="G826" s="170"/>
      <c r="H826" s="170"/>
      <c r="I826" s="170"/>
      <c r="J826" s="170"/>
      <c r="K826" s="170"/>
      <c r="L826" s="170"/>
      <c r="M826" s="219"/>
      <c r="N826" s="219"/>
      <c r="O826" s="219"/>
      <c r="P826" s="219"/>
      <c r="Q826" s="219"/>
      <c r="R826" s="219"/>
      <c r="S826" s="170"/>
    </row>
    <row r="827" ht="15.75" customHeight="1">
      <c r="C827" s="170"/>
      <c r="D827" s="170"/>
      <c r="E827" s="170"/>
      <c r="F827" s="170"/>
      <c r="G827" s="170"/>
      <c r="H827" s="170"/>
      <c r="I827" s="170"/>
      <c r="J827" s="170"/>
      <c r="K827" s="170"/>
      <c r="L827" s="170"/>
      <c r="M827" s="219"/>
      <c r="N827" s="219"/>
      <c r="O827" s="219"/>
      <c r="P827" s="219"/>
      <c r="Q827" s="219"/>
      <c r="R827" s="219"/>
      <c r="S827" s="170"/>
    </row>
    <row r="828" ht="15.75" customHeight="1">
      <c r="C828" s="170"/>
      <c r="D828" s="170"/>
      <c r="E828" s="170"/>
      <c r="F828" s="170"/>
      <c r="G828" s="170"/>
      <c r="H828" s="170"/>
      <c r="I828" s="170"/>
      <c r="J828" s="170"/>
      <c r="K828" s="170"/>
      <c r="L828" s="170"/>
      <c r="M828" s="219"/>
      <c r="N828" s="219"/>
      <c r="O828" s="219"/>
      <c r="P828" s="219"/>
      <c r="Q828" s="219"/>
      <c r="R828" s="219"/>
      <c r="S828" s="170"/>
    </row>
    <row r="829" ht="15.75" customHeight="1">
      <c r="C829" s="170"/>
      <c r="D829" s="170"/>
      <c r="E829" s="170"/>
      <c r="F829" s="170"/>
      <c r="G829" s="170"/>
      <c r="H829" s="170"/>
      <c r="I829" s="170"/>
      <c r="J829" s="170"/>
      <c r="K829" s="170"/>
      <c r="L829" s="170"/>
      <c r="M829" s="219"/>
      <c r="N829" s="219"/>
      <c r="O829" s="219"/>
      <c r="P829" s="219"/>
      <c r="Q829" s="219"/>
      <c r="R829" s="219"/>
      <c r="S829" s="170"/>
    </row>
    <row r="830" ht="15.75" customHeight="1">
      <c r="C830" s="170"/>
      <c r="D830" s="170"/>
      <c r="E830" s="170"/>
      <c r="F830" s="170"/>
      <c r="G830" s="170"/>
      <c r="H830" s="170"/>
      <c r="I830" s="170"/>
      <c r="J830" s="170"/>
      <c r="K830" s="170"/>
      <c r="L830" s="170"/>
      <c r="M830" s="219"/>
      <c r="N830" s="219"/>
      <c r="O830" s="219"/>
      <c r="P830" s="219"/>
      <c r="Q830" s="219"/>
      <c r="R830" s="219"/>
      <c r="S830" s="170"/>
    </row>
    <row r="831" ht="15.75" customHeight="1">
      <c r="C831" s="170"/>
      <c r="D831" s="170"/>
      <c r="E831" s="170"/>
      <c r="F831" s="170"/>
      <c r="G831" s="170"/>
      <c r="H831" s="170"/>
      <c r="I831" s="170"/>
      <c r="J831" s="170"/>
      <c r="K831" s="170"/>
      <c r="L831" s="170"/>
      <c r="M831" s="219"/>
      <c r="N831" s="219"/>
      <c r="O831" s="219"/>
      <c r="P831" s="219"/>
      <c r="Q831" s="219"/>
      <c r="R831" s="219"/>
      <c r="S831" s="170"/>
    </row>
    <row r="832" ht="15.75" customHeight="1">
      <c r="C832" s="170"/>
      <c r="D832" s="170"/>
      <c r="E832" s="170"/>
      <c r="F832" s="170"/>
      <c r="G832" s="170"/>
      <c r="H832" s="170"/>
      <c r="I832" s="170"/>
      <c r="J832" s="170"/>
      <c r="K832" s="170"/>
      <c r="L832" s="170"/>
      <c r="M832" s="219"/>
      <c r="N832" s="219"/>
      <c r="O832" s="219"/>
      <c r="P832" s="219"/>
      <c r="Q832" s="219"/>
      <c r="R832" s="219"/>
      <c r="S832" s="170"/>
    </row>
    <row r="833" ht="15.75" customHeight="1">
      <c r="C833" s="170"/>
      <c r="D833" s="170"/>
      <c r="E833" s="170"/>
      <c r="F833" s="170"/>
      <c r="G833" s="170"/>
      <c r="H833" s="170"/>
      <c r="I833" s="170"/>
      <c r="J833" s="170"/>
      <c r="K833" s="170"/>
      <c r="L833" s="170"/>
      <c r="M833" s="219"/>
      <c r="N833" s="219"/>
      <c r="O833" s="219"/>
      <c r="P833" s="219"/>
      <c r="Q833" s="219"/>
      <c r="R833" s="219"/>
      <c r="S833" s="170"/>
    </row>
    <row r="834" ht="15.75" customHeight="1">
      <c r="C834" s="170"/>
      <c r="D834" s="170"/>
      <c r="E834" s="170"/>
      <c r="F834" s="170"/>
      <c r="G834" s="170"/>
      <c r="H834" s="170"/>
      <c r="I834" s="170"/>
      <c r="J834" s="170"/>
      <c r="K834" s="170"/>
      <c r="L834" s="170"/>
      <c r="M834" s="219"/>
      <c r="N834" s="219"/>
      <c r="O834" s="219"/>
      <c r="P834" s="219"/>
      <c r="Q834" s="219"/>
      <c r="R834" s="219"/>
      <c r="S834" s="170"/>
    </row>
    <row r="835" ht="15.75" customHeight="1">
      <c r="C835" s="170"/>
      <c r="D835" s="170"/>
      <c r="E835" s="170"/>
      <c r="F835" s="170"/>
      <c r="G835" s="170"/>
      <c r="H835" s="170"/>
      <c r="I835" s="170"/>
      <c r="J835" s="170"/>
      <c r="K835" s="170"/>
      <c r="L835" s="170"/>
      <c r="M835" s="219"/>
      <c r="N835" s="219"/>
      <c r="O835" s="219"/>
      <c r="P835" s="219"/>
      <c r="Q835" s="219"/>
      <c r="R835" s="219"/>
      <c r="S835" s="170"/>
    </row>
    <row r="836" ht="15.75" customHeight="1">
      <c r="C836" s="170"/>
      <c r="D836" s="170"/>
      <c r="E836" s="170"/>
      <c r="F836" s="170"/>
      <c r="G836" s="170"/>
      <c r="H836" s="170"/>
      <c r="I836" s="170"/>
      <c r="J836" s="170"/>
      <c r="K836" s="170"/>
      <c r="L836" s="170"/>
      <c r="M836" s="219"/>
      <c r="N836" s="219"/>
      <c r="O836" s="219"/>
      <c r="P836" s="219"/>
      <c r="Q836" s="219"/>
      <c r="R836" s="219"/>
      <c r="S836" s="170"/>
    </row>
    <row r="837" ht="15.75" customHeight="1">
      <c r="C837" s="170"/>
      <c r="D837" s="170"/>
      <c r="E837" s="170"/>
      <c r="F837" s="170"/>
      <c r="G837" s="170"/>
      <c r="H837" s="170"/>
      <c r="I837" s="170"/>
      <c r="J837" s="170"/>
      <c r="K837" s="170"/>
      <c r="L837" s="170"/>
      <c r="M837" s="219"/>
      <c r="N837" s="219"/>
      <c r="O837" s="219"/>
      <c r="P837" s="219"/>
      <c r="Q837" s="219"/>
      <c r="R837" s="219"/>
      <c r="S837" s="170"/>
    </row>
    <row r="838" ht="15.75" customHeight="1">
      <c r="C838" s="170"/>
      <c r="D838" s="170"/>
      <c r="E838" s="170"/>
      <c r="F838" s="170"/>
      <c r="G838" s="170"/>
      <c r="H838" s="170"/>
      <c r="I838" s="170"/>
      <c r="J838" s="170"/>
      <c r="K838" s="170"/>
      <c r="L838" s="170"/>
      <c r="M838" s="219"/>
      <c r="N838" s="219"/>
      <c r="O838" s="219"/>
      <c r="P838" s="219"/>
      <c r="Q838" s="219"/>
      <c r="R838" s="219"/>
      <c r="S838" s="170"/>
    </row>
    <row r="839" ht="15.75" customHeight="1">
      <c r="C839" s="170"/>
      <c r="D839" s="170"/>
      <c r="E839" s="170"/>
      <c r="F839" s="170"/>
      <c r="G839" s="170"/>
      <c r="H839" s="170"/>
      <c r="I839" s="170"/>
      <c r="J839" s="170"/>
      <c r="K839" s="170"/>
      <c r="L839" s="170"/>
      <c r="M839" s="219"/>
      <c r="N839" s="219"/>
      <c r="O839" s="219"/>
      <c r="P839" s="219"/>
      <c r="Q839" s="219"/>
      <c r="R839" s="219"/>
      <c r="S839" s="170"/>
    </row>
    <row r="840" ht="15.75" customHeight="1">
      <c r="C840" s="170"/>
      <c r="D840" s="170"/>
      <c r="E840" s="170"/>
      <c r="F840" s="170"/>
      <c r="G840" s="170"/>
      <c r="H840" s="170"/>
      <c r="I840" s="170"/>
      <c r="J840" s="170"/>
      <c r="K840" s="170"/>
      <c r="L840" s="170"/>
      <c r="M840" s="219"/>
      <c r="N840" s="219"/>
      <c r="O840" s="219"/>
      <c r="P840" s="219"/>
      <c r="Q840" s="219"/>
      <c r="R840" s="219"/>
      <c r="S840" s="170"/>
    </row>
    <row r="841" ht="15.75" customHeight="1">
      <c r="C841" s="170"/>
      <c r="D841" s="170"/>
      <c r="E841" s="170"/>
      <c r="F841" s="170"/>
      <c r="G841" s="170"/>
      <c r="H841" s="170"/>
      <c r="I841" s="170"/>
      <c r="J841" s="170"/>
      <c r="K841" s="170"/>
      <c r="L841" s="170"/>
      <c r="M841" s="219"/>
      <c r="N841" s="219"/>
      <c r="O841" s="219"/>
      <c r="P841" s="219"/>
      <c r="Q841" s="219"/>
      <c r="R841" s="219"/>
      <c r="S841" s="170"/>
    </row>
    <row r="842" ht="15.75" customHeight="1">
      <c r="C842" s="170"/>
      <c r="D842" s="170"/>
      <c r="E842" s="170"/>
      <c r="F842" s="170"/>
      <c r="G842" s="170"/>
      <c r="H842" s="170"/>
      <c r="I842" s="170"/>
      <c r="J842" s="170"/>
      <c r="K842" s="170"/>
      <c r="L842" s="170"/>
      <c r="M842" s="219"/>
      <c r="N842" s="219"/>
      <c r="O842" s="219"/>
      <c r="P842" s="219"/>
      <c r="Q842" s="219"/>
      <c r="R842" s="219"/>
      <c r="S842" s="170"/>
    </row>
    <row r="843" ht="15.75" customHeight="1">
      <c r="C843" s="170"/>
      <c r="D843" s="170"/>
      <c r="E843" s="170"/>
      <c r="F843" s="170"/>
      <c r="G843" s="170"/>
      <c r="H843" s="170"/>
      <c r="I843" s="170"/>
      <c r="J843" s="170"/>
      <c r="K843" s="170"/>
      <c r="L843" s="170"/>
      <c r="M843" s="219"/>
      <c r="N843" s="219"/>
      <c r="O843" s="219"/>
      <c r="P843" s="219"/>
      <c r="Q843" s="219"/>
      <c r="R843" s="219"/>
      <c r="S843" s="170"/>
    </row>
    <row r="844" ht="15.75" customHeight="1">
      <c r="C844" s="170"/>
      <c r="D844" s="170"/>
      <c r="E844" s="170"/>
      <c r="F844" s="170"/>
      <c r="G844" s="170"/>
      <c r="H844" s="170"/>
      <c r="I844" s="170"/>
      <c r="J844" s="170"/>
      <c r="K844" s="170"/>
      <c r="L844" s="170"/>
      <c r="M844" s="219"/>
      <c r="N844" s="219"/>
      <c r="O844" s="219"/>
      <c r="P844" s="219"/>
      <c r="Q844" s="219"/>
      <c r="R844" s="219"/>
      <c r="S844" s="170"/>
    </row>
    <row r="845" ht="15.75" customHeight="1">
      <c r="C845" s="170"/>
      <c r="D845" s="170"/>
      <c r="E845" s="170"/>
      <c r="F845" s="170"/>
      <c r="G845" s="170"/>
      <c r="H845" s="170"/>
      <c r="I845" s="170"/>
      <c r="J845" s="170"/>
      <c r="K845" s="170"/>
      <c r="L845" s="170"/>
      <c r="M845" s="219"/>
      <c r="N845" s="219"/>
      <c r="O845" s="219"/>
      <c r="P845" s="219"/>
      <c r="Q845" s="219"/>
      <c r="R845" s="219"/>
      <c r="S845" s="170"/>
    </row>
    <row r="846" ht="15.75" customHeight="1">
      <c r="C846" s="170"/>
      <c r="D846" s="170"/>
      <c r="E846" s="170"/>
      <c r="F846" s="170"/>
      <c r="G846" s="170"/>
      <c r="H846" s="170"/>
      <c r="I846" s="170"/>
      <c r="J846" s="170"/>
      <c r="K846" s="170"/>
      <c r="L846" s="170"/>
      <c r="M846" s="219"/>
      <c r="N846" s="219"/>
      <c r="O846" s="219"/>
      <c r="P846" s="219"/>
      <c r="Q846" s="219"/>
      <c r="R846" s="219"/>
      <c r="S846" s="170"/>
    </row>
    <row r="847" ht="15.75" customHeight="1">
      <c r="C847" s="170"/>
      <c r="D847" s="170"/>
      <c r="E847" s="170"/>
      <c r="F847" s="170"/>
      <c r="G847" s="170"/>
      <c r="H847" s="170"/>
      <c r="I847" s="170"/>
      <c r="J847" s="170"/>
      <c r="K847" s="170"/>
      <c r="L847" s="170"/>
      <c r="M847" s="219"/>
      <c r="N847" s="219"/>
      <c r="O847" s="219"/>
      <c r="P847" s="219"/>
      <c r="Q847" s="219"/>
      <c r="R847" s="219"/>
      <c r="S847" s="170"/>
    </row>
    <row r="848" ht="15.75" customHeight="1">
      <c r="C848" s="170"/>
      <c r="D848" s="170"/>
      <c r="E848" s="170"/>
      <c r="F848" s="170"/>
      <c r="G848" s="170"/>
      <c r="H848" s="170"/>
      <c r="I848" s="170"/>
      <c r="J848" s="170"/>
      <c r="K848" s="170"/>
      <c r="L848" s="170"/>
      <c r="M848" s="219"/>
      <c r="N848" s="219"/>
      <c r="O848" s="219"/>
      <c r="P848" s="219"/>
      <c r="Q848" s="219"/>
      <c r="R848" s="219"/>
      <c r="S848" s="170"/>
    </row>
    <row r="849" ht="15.75" customHeight="1">
      <c r="C849" s="170"/>
      <c r="D849" s="170"/>
      <c r="E849" s="170"/>
      <c r="F849" s="170"/>
      <c r="G849" s="170"/>
      <c r="H849" s="170"/>
      <c r="I849" s="170"/>
      <c r="J849" s="170"/>
      <c r="K849" s="170"/>
      <c r="L849" s="170"/>
      <c r="M849" s="219"/>
      <c r="N849" s="219"/>
      <c r="O849" s="219"/>
      <c r="P849" s="219"/>
      <c r="Q849" s="219"/>
      <c r="R849" s="219"/>
      <c r="S849" s="170"/>
    </row>
    <row r="850" ht="15.75" customHeight="1">
      <c r="C850" s="170"/>
      <c r="D850" s="170"/>
      <c r="E850" s="170"/>
      <c r="F850" s="170"/>
      <c r="G850" s="170"/>
      <c r="H850" s="170"/>
      <c r="I850" s="170"/>
      <c r="J850" s="170"/>
      <c r="K850" s="170"/>
      <c r="L850" s="170"/>
      <c r="M850" s="219"/>
      <c r="N850" s="219"/>
      <c r="O850" s="219"/>
      <c r="P850" s="219"/>
      <c r="Q850" s="219"/>
      <c r="R850" s="219"/>
      <c r="S850" s="170"/>
    </row>
    <row r="851" ht="15.75" customHeight="1">
      <c r="C851" s="170"/>
      <c r="D851" s="170"/>
      <c r="E851" s="170"/>
      <c r="F851" s="170"/>
      <c r="G851" s="170"/>
      <c r="H851" s="170"/>
      <c r="I851" s="170"/>
      <c r="J851" s="170"/>
      <c r="K851" s="170"/>
      <c r="L851" s="170"/>
      <c r="M851" s="219"/>
      <c r="N851" s="219"/>
      <c r="O851" s="219"/>
      <c r="P851" s="219"/>
      <c r="Q851" s="219"/>
      <c r="R851" s="219"/>
      <c r="S851" s="170"/>
    </row>
    <row r="852" ht="15.75" customHeight="1">
      <c r="C852" s="170"/>
      <c r="D852" s="170"/>
      <c r="E852" s="170"/>
      <c r="F852" s="170"/>
      <c r="G852" s="170"/>
      <c r="H852" s="170"/>
      <c r="I852" s="170"/>
      <c r="J852" s="170"/>
      <c r="K852" s="170"/>
      <c r="L852" s="170"/>
      <c r="M852" s="219"/>
      <c r="N852" s="219"/>
      <c r="O852" s="219"/>
      <c r="P852" s="219"/>
      <c r="Q852" s="219"/>
      <c r="R852" s="219"/>
      <c r="S852" s="170"/>
    </row>
    <row r="853" ht="15.75" customHeight="1">
      <c r="C853" s="170"/>
      <c r="D853" s="170"/>
      <c r="E853" s="170"/>
      <c r="F853" s="170"/>
      <c r="G853" s="170"/>
      <c r="H853" s="170"/>
      <c r="I853" s="170"/>
      <c r="J853" s="170"/>
      <c r="K853" s="170"/>
      <c r="L853" s="170"/>
      <c r="M853" s="219"/>
      <c r="N853" s="219"/>
      <c r="O853" s="219"/>
      <c r="P853" s="219"/>
      <c r="Q853" s="219"/>
      <c r="R853" s="219"/>
      <c r="S853" s="170"/>
    </row>
    <row r="854" ht="15.75" customHeight="1">
      <c r="C854" s="170"/>
      <c r="D854" s="170"/>
      <c r="E854" s="170"/>
      <c r="F854" s="170"/>
      <c r="G854" s="170"/>
      <c r="H854" s="170"/>
      <c r="I854" s="170"/>
      <c r="J854" s="170"/>
      <c r="K854" s="170"/>
      <c r="L854" s="170"/>
      <c r="M854" s="219"/>
      <c r="N854" s="219"/>
      <c r="O854" s="219"/>
      <c r="P854" s="219"/>
      <c r="Q854" s="219"/>
      <c r="R854" s="219"/>
      <c r="S854" s="170"/>
    </row>
    <row r="855" ht="15.75" customHeight="1">
      <c r="C855" s="170"/>
      <c r="D855" s="170"/>
      <c r="E855" s="170"/>
      <c r="F855" s="170"/>
      <c r="G855" s="170"/>
      <c r="H855" s="170"/>
      <c r="I855" s="170"/>
      <c r="J855" s="170"/>
      <c r="K855" s="170"/>
      <c r="L855" s="170"/>
      <c r="M855" s="219"/>
      <c r="N855" s="219"/>
      <c r="O855" s="219"/>
      <c r="P855" s="219"/>
      <c r="Q855" s="219"/>
      <c r="R855" s="219"/>
      <c r="S855" s="170"/>
    </row>
    <row r="856" ht="15.75" customHeight="1">
      <c r="C856" s="170"/>
      <c r="D856" s="170"/>
      <c r="E856" s="170"/>
      <c r="F856" s="170"/>
      <c r="G856" s="170"/>
      <c r="H856" s="170"/>
      <c r="I856" s="170"/>
      <c r="J856" s="170"/>
      <c r="K856" s="170"/>
      <c r="L856" s="170"/>
      <c r="M856" s="219"/>
      <c r="N856" s="219"/>
      <c r="O856" s="219"/>
      <c r="P856" s="219"/>
      <c r="Q856" s="219"/>
      <c r="R856" s="219"/>
      <c r="S856" s="170"/>
    </row>
    <row r="857" ht="15.75" customHeight="1">
      <c r="C857" s="170"/>
      <c r="D857" s="170"/>
      <c r="E857" s="170"/>
      <c r="F857" s="170"/>
      <c r="G857" s="170"/>
      <c r="H857" s="170"/>
      <c r="I857" s="170"/>
      <c r="J857" s="170"/>
      <c r="K857" s="170"/>
      <c r="L857" s="170"/>
      <c r="M857" s="219"/>
      <c r="N857" s="219"/>
      <c r="O857" s="219"/>
      <c r="P857" s="219"/>
      <c r="Q857" s="219"/>
      <c r="R857" s="219"/>
      <c r="S857" s="170"/>
    </row>
    <row r="858" ht="15.75" customHeight="1">
      <c r="C858" s="170"/>
      <c r="D858" s="170"/>
      <c r="E858" s="170"/>
      <c r="F858" s="170"/>
      <c r="G858" s="170"/>
      <c r="H858" s="170"/>
      <c r="I858" s="170"/>
      <c r="J858" s="170"/>
      <c r="K858" s="170"/>
      <c r="L858" s="170"/>
      <c r="M858" s="219"/>
      <c r="N858" s="219"/>
      <c r="O858" s="219"/>
      <c r="P858" s="219"/>
      <c r="Q858" s="219"/>
      <c r="R858" s="219"/>
      <c r="S858" s="170"/>
    </row>
    <row r="859" ht="15.75" customHeight="1">
      <c r="C859" s="170"/>
      <c r="D859" s="170"/>
      <c r="E859" s="170"/>
      <c r="F859" s="170"/>
      <c r="G859" s="170"/>
      <c r="H859" s="170"/>
      <c r="I859" s="170"/>
      <c r="J859" s="170"/>
      <c r="K859" s="170"/>
      <c r="L859" s="170"/>
      <c r="M859" s="219"/>
      <c r="N859" s="219"/>
      <c r="O859" s="219"/>
      <c r="P859" s="219"/>
      <c r="Q859" s="219"/>
      <c r="R859" s="219"/>
      <c r="S859" s="170"/>
    </row>
    <row r="860" ht="15.75" customHeight="1">
      <c r="C860" s="170"/>
      <c r="D860" s="170"/>
      <c r="E860" s="170"/>
      <c r="F860" s="170"/>
      <c r="G860" s="170"/>
      <c r="H860" s="170"/>
      <c r="I860" s="170"/>
      <c r="J860" s="170"/>
      <c r="K860" s="170"/>
      <c r="L860" s="170"/>
      <c r="M860" s="219"/>
      <c r="N860" s="219"/>
      <c r="O860" s="219"/>
      <c r="P860" s="219"/>
      <c r="Q860" s="219"/>
      <c r="R860" s="219"/>
      <c r="S860" s="170"/>
    </row>
    <row r="861" ht="15.75" customHeight="1">
      <c r="C861" s="170"/>
      <c r="D861" s="170"/>
      <c r="E861" s="170"/>
      <c r="F861" s="170"/>
      <c r="G861" s="170"/>
      <c r="H861" s="170"/>
      <c r="I861" s="170"/>
      <c r="J861" s="170"/>
      <c r="K861" s="170"/>
      <c r="L861" s="170"/>
      <c r="M861" s="219"/>
      <c r="N861" s="219"/>
      <c r="O861" s="219"/>
      <c r="P861" s="219"/>
      <c r="Q861" s="219"/>
      <c r="R861" s="219"/>
      <c r="S861" s="170"/>
    </row>
    <row r="862" ht="15.75" customHeight="1">
      <c r="C862" s="170"/>
      <c r="D862" s="170"/>
      <c r="E862" s="170"/>
      <c r="F862" s="170"/>
      <c r="G862" s="170"/>
      <c r="H862" s="170"/>
      <c r="I862" s="170"/>
      <c r="J862" s="170"/>
      <c r="K862" s="170"/>
      <c r="L862" s="170"/>
      <c r="M862" s="219"/>
      <c r="N862" s="219"/>
      <c r="O862" s="219"/>
      <c r="P862" s="219"/>
      <c r="Q862" s="219"/>
      <c r="R862" s="219"/>
      <c r="S862" s="170"/>
    </row>
    <row r="863" ht="15.75" customHeight="1">
      <c r="C863" s="170"/>
      <c r="D863" s="170"/>
      <c r="E863" s="170"/>
      <c r="F863" s="170"/>
      <c r="G863" s="170"/>
      <c r="H863" s="170"/>
      <c r="I863" s="170"/>
      <c r="J863" s="170"/>
      <c r="K863" s="170"/>
      <c r="L863" s="170"/>
      <c r="M863" s="219"/>
      <c r="N863" s="219"/>
      <c r="O863" s="219"/>
      <c r="P863" s="219"/>
      <c r="Q863" s="219"/>
      <c r="R863" s="219"/>
      <c r="S863" s="170"/>
    </row>
    <row r="864" ht="15.75" customHeight="1">
      <c r="C864" s="170"/>
      <c r="D864" s="170"/>
      <c r="E864" s="170"/>
      <c r="F864" s="170"/>
      <c r="G864" s="170"/>
      <c r="H864" s="170"/>
      <c r="I864" s="170"/>
      <c r="J864" s="170"/>
      <c r="K864" s="170"/>
      <c r="L864" s="170"/>
      <c r="M864" s="219"/>
      <c r="N864" s="219"/>
      <c r="O864" s="219"/>
      <c r="P864" s="219"/>
      <c r="Q864" s="219"/>
      <c r="R864" s="219"/>
      <c r="S864" s="170"/>
    </row>
    <row r="865" ht="15.75" customHeight="1">
      <c r="C865" s="170"/>
      <c r="D865" s="170"/>
      <c r="E865" s="170"/>
      <c r="F865" s="170"/>
      <c r="G865" s="170"/>
      <c r="H865" s="170"/>
      <c r="I865" s="170"/>
      <c r="J865" s="170"/>
      <c r="K865" s="170"/>
      <c r="L865" s="170"/>
      <c r="M865" s="219"/>
      <c r="N865" s="219"/>
      <c r="O865" s="219"/>
      <c r="P865" s="219"/>
      <c r="Q865" s="219"/>
      <c r="R865" s="219"/>
      <c r="S865" s="170"/>
    </row>
    <row r="866" ht="15.75" customHeight="1">
      <c r="C866" s="170"/>
      <c r="D866" s="170"/>
      <c r="E866" s="170"/>
      <c r="F866" s="170"/>
      <c r="G866" s="170"/>
      <c r="H866" s="170"/>
      <c r="I866" s="170"/>
      <c r="J866" s="170"/>
      <c r="K866" s="170"/>
      <c r="L866" s="170"/>
      <c r="M866" s="219"/>
      <c r="N866" s="219"/>
      <c r="O866" s="219"/>
      <c r="P866" s="219"/>
      <c r="Q866" s="219"/>
      <c r="R866" s="219"/>
      <c r="S866" s="170"/>
    </row>
    <row r="867" ht="15.75" customHeight="1">
      <c r="C867" s="170"/>
      <c r="D867" s="170"/>
      <c r="E867" s="170"/>
      <c r="F867" s="170"/>
      <c r="G867" s="170"/>
      <c r="H867" s="170"/>
      <c r="I867" s="170"/>
      <c r="J867" s="170"/>
      <c r="K867" s="170"/>
      <c r="L867" s="170"/>
      <c r="M867" s="219"/>
      <c r="N867" s="219"/>
      <c r="O867" s="219"/>
      <c r="P867" s="219"/>
      <c r="Q867" s="219"/>
      <c r="R867" s="219"/>
      <c r="S867" s="170"/>
    </row>
    <row r="868" ht="15.75" customHeight="1">
      <c r="C868" s="170"/>
      <c r="D868" s="170"/>
      <c r="E868" s="170"/>
      <c r="F868" s="170"/>
      <c r="G868" s="170"/>
      <c r="H868" s="170"/>
      <c r="I868" s="170"/>
      <c r="J868" s="170"/>
      <c r="K868" s="170"/>
      <c r="L868" s="170"/>
      <c r="M868" s="219"/>
      <c r="N868" s="219"/>
      <c r="O868" s="219"/>
      <c r="P868" s="219"/>
      <c r="Q868" s="219"/>
      <c r="R868" s="219"/>
      <c r="S868" s="170"/>
    </row>
    <row r="869" ht="15.75" customHeight="1">
      <c r="C869" s="170"/>
      <c r="D869" s="170"/>
      <c r="E869" s="170"/>
      <c r="F869" s="170"/>
      <c r="G869" s="170"/>
      <c r="H869" s="170"/>
      <c r="I869" s="170"/>
      <c r="J869" s="170"/>
      <c r="K869" s="170"/>
      <c r="L869" s="170"/>
      <c r="M869" s="219"/>
      <c r="N869" s="219"/>
      <c r="O869" s="219"/>
      <c r="P869" s="219"/>
      <c r="Q869" s="219"/>
      <c r="R869" s="219"/>
      <c r="S869" s="170"/>
    </row>
    <row r="870" ht="15.75" customHeight="1">
      <c r="C870" s="170"/>
      <c r="D870" s="170"/>
      <c r="E870" s="170"/>
      <c r="F870" s="170"/>
      <c r="G870" s="170"/>
      <c r="H870" s="170"/>
      <c r="I870" s="170"/>
      <c r="J870" s="170"/>
      <c r="K870" s="170"/>
      <c r="L870" s="170"/>
      <c r="M870" s="219"/>
      <c r="N870" s="219"/>
      <c r="O870" s="219"/>
      <c r="P870" s="219"/>
      <c r="Q870" s="219"/>
      <c r="R870" s="219"/>
      <c r="S870" s="170"/>
    </row>
    <row r="871" ht="15.75" customHeight="1">
      <c r="C871" s="170"/>
      <c r="D871" s="170"/>
      <c r="E871" s="170"/>
      <c r="F871" s="170"/>
      <c r="G871" s="170"/>
      <c r="H871" s="170"/>
      <c r="I871" s="170"/>
      <c r="J871" s="170"/>
      <c r="K871" s="170"/>
      <c r="L871" s="170"/>
      <c r="M871" s="219"/>
      <c r="N871" s="219"/>
      <c r="O871" s="219"/>
      <c r="P871" s="219"/>
      <c r="Q871" s="219"/>
      <c r="R871" s="219"/>
      <c r="S871" s="170"/>
    </row>
    <row r="872" ht="15.75" customHeight="1">
      <c r="C872" s="170"/>
      <c r="D872" s="170"/>
      <c r="E872" s="170"/>
      <c r="F872" s="170"/>
      <c r="G872" s="170"/>
      <c r="H872" s="170"/>
      <c r="I872" s="170"/>
      <c r="J872" s="170"/>
      <c r="K872" s="170"/>
      <c r="L872" s="170"/>
      <c r="M872" s="219"/>
      <c r="N872" s="219"/>
      <c r="O872" s="219"/>
      <c r="P872" s="219"/>
      <c r="Q872" s="219"/>
      <c r="R872" s="219"/>
      <c r="S872" s="170"/>
    </row>
    <row r="873" ht="15.75" customHeight="1">
      <c r="C873" s="170"/>
      <c r="D873" s="170"/>
      <c r="E873" s="170"/>
      <c r="F873" s="170"/>
      <c r="G873" s="170"/>
      <c r="H873" s="170"/>
      <c r="I873" s="170"/>
      <c r="J873" s="170"/>
      <c r="K873" s="170"/>
      <c r="L873" s="170"/>
      <c r="M873" s="219"/>
      <c r="N873" s="219"/>
      <c r="O873" s="219"/>
      <c r="P873" s="219"/>
      <c r="Q873" s="219"/>
      <c r="R873" s="219"/>
      <c r="S873" s="170"/>
    </row>
    <row r="874" ht="15.75" customHeight="1">
      <c r="C874" s="170"/>
      <c r="D874" s="170"/>
      <c r="E874" s="170"/>
      <c r="F874" s="170"/>
      <c r="G874" s="170"/>
      <c r="H874" s="170"/>
      <c r="I874" s="170"/>
      <c r="J874" s="170"/>
      <c r="K874" s="170"/>
      <c r="L874" s="170"/>
      <c r="M874" s="219"/>
      <c r="N874" s="219"/>
      <c r="O874" s="219"/>
      <c r="P874" s="219"/>
      <c r="Q874" s="219"/>
      <c r="R874" s="219"/>
      <c r="S874" s="170"/>
    </row>
    <row r="875" ht="15.75" customHeight="1">
      <c r="C875" s="170"/>
      <c r="D875" s="170"/>
      <c r="E875" s="170"/>
      <c r="F875" s="170"/>
      <c r="G875" s="170"/>
      <c r="H875" s="170"/>
      <c r="I875" s="170"/>
      <c r="J875" s="170"/>
      <c r="K875" s="170"/>
      <c r="L875" s="170"/>
      <c r="M875" s="219"/>
      <c r="N875" s="219"/>
      <c r="O875" s="219"/>
      <c r="P875" s="219"/>
      <c r="Q875" s="219"/>
      <c r="R875" s="219"/>
      <c r="S875" s="170"/>
    </row>
    <row r="876" ht="15.75" customHeight="1">
      <c r="C876" s="170"/>
      <c r="D876" s="170"/>
      <c r="E876" s="170"/>
      <c r="F876" s="170"/>
      <c r="G876" s="170"/>
      <c r="H876" s="170"/>
      <c r="I876" s="170"/>
      <c r="J876" s="170"/>
      <c r="K876" s="170"/>
      <c r="L876" s="170"/>
      <c r="M876" s="219"/>
      <c r="N876" s="219"/>
      <c r="O876" s="219"/>
      <c r="P876" s="219"/>
      <c r="Q876" s="219"/>
      <c r="R876" s="219"/>
      <c r="S876" s="170"/>
    </row>
    <row r="877" ht="15.75" customHeight="1">
      <c r="C877" s="170"/>
      <c r="D877" s="170"/>
      <c r="E877" s="170"/>
      <c r="F877" s="170"/>
      <c r="G877" s="170"/>
      <c r="H877" s="170"/>
      <c r="I877" s="170"/>
      <c r="J877" s="170"/>
      <c r="K877" s="170"/>
      <c r="L877" s="170"/>
      <c r="M877" s="219"/>
      <c r="N877" s="219"/>
      <c r="O877" s="219"/>
      <c r="P877" s="219"/>
      <c r="Q877" s="219"/>
      <c r="R877" s="219"/>
      <c r="S877" s="170"/>
    </row>
    <row r="878" ht="15.75" customHeight="1">
      <c r="C878" s="170"/>
      <c r="D878" s="170"/>
      <c r="E878" s="170"/>
      <c r="F878" s="170"/>
      <c r="G878" s="170"/>
      <c r="H878" s="170"/>
      <c r="I878" s="170"/>
      <c r="J878" s="170"/>
      <c r="K878" s="170"/>
      <c r="L878" s="170"/>
      <c r="M878" s="219"/>
      <c r="N878" s="219"/>
      <c r="O878" s="219"/>
      <c r="P878" s="219"/>
      <c r="Q878" s="219"/>
      <c r="R878" s="219"/>
      <c r="S878" s="170"/>
    </row>
    <row r="879" ht="15.75" customHeight="1">
      <c r="C879" s="170"/>
      <c r="D879" s="170"/>
      <c r="E879" s="170"/>
      <c r="F879" s="170"/>
      <c r="G879" s="170"/>
      <c r="H879" s="170"/>
      <c r="I879" s="170"/>
      <c r="J879" s="170"/>
      <c r="K879" s="170"/>
      <c r="L879" s="170"/>
      <c r="M879" s="219"/>
      <c r="N879" s="219"/>
      <c r="O879" s="219"/>
      <c r="P879" s="219"/>
      <c r="Q879" s="219"/>
      <c r="R879" s="219"/>
      <c r="S879" s="170"/>
    </row>
    <row r="880" ht="15.75" customHeight="1">
      <c r="C880" s="170"/>
      <c r="D880" s="170"/>
      <c r="E880" s="170"/>
      <c r="F880" s="170"/>
      <c r="G880" s="170"/>
      <c r="H880" s="170"/>
      <c r="I880" s="170"/>
      <c r="J880" s="170"/>
      <c r="K880" s="170"/>
      <c r="L880" s="170"/>
      <c r="M880" s="219"/>
      <c r="N880" s="219"/>
      <c r="O880" s="219"/>
      <c r="P880" s="219"/>
      <c r="Q880" s="219"/>
      <c r="R880" s="219"/>
      <c r="S880" s="170"/>
    </row>
    <row r="881" ht="15.75" customHeight="1">
      <c r="C881" s="170"/>
      <c r="D881" s="170"/>
      <c r="E881" s="170"/>
      <c r="F881" s="170"/>
      <c r="G881" s="170"/>
      <c r="H881" s="170"/>
      <c r="I881" s="170"/>
      <c r="J881" s="170"/>
      <c r="K881" s="170"/>
      <c r="L881" s="170"/>
      <c r="M881" s="219"/>
      <c r="N881" s="219"/>
      <c r="O881" s="219"/>
      <c r="P881" s="219"/>
      <c r="Q881" s="219"/>
      <c r="R881" s="219"/>
      <c r="S881" s="170"/>
    </row>
    <row r="882" ht="15.75" customHeight="1">
      <c r="C882" s="170"/>
      <c r="D882" s="170"/>
      <c r="E882" s="170"/>
      <c r="F882" s="170"/>
      <c r="G882" s="170"/>
      <c r="H882" s="170"/>
      <c r="I882" s="170"/>
      <c r="J882" s="170"/>
      <c r="K882" s="170"/>
      <c r="L882" s="170"/>
      <c r="M882" s="219"/>
      <c r="N882" s="219"/>
      <c r="O882" s="219"/>
      <c r="P882" s="219"/>
      <c r="Q882" s="219"/>
      <c r="R882" s="219"/>
      <c r="S882" s="170"/>
    </row>
    <row r="883" ht="15.75" customHeight="1">
      <c r="C883" s="170"/>
      <c r="D883" s="170"/>
      <c r="E883" s="170"/>
      <c r="F883" s="170"/>
      <c r="G883" s="170"/>
      <c r="H883" s="170"/>
      <c r="I883" s="170"/>
      <c r="J883" s="170"/>
      <c r="K883" s="170"/>
      <c r="L883" s="170"/>
      <c r="M883" s="219"/>
      <c r="N883" s="219"/>
      <c r="O883" s="219"/>
      <c r="P883" s="219"/>
      <c r="Q883" s="219"/>
      <c r="R883" s="219"/>
      <c r="S883" s="170"/>
    </row>
    <row r="884" ht="15.75" customHeight="1">
      <c r="C884" s="170"/>
      <c r="D884" s="170"/>
      <c r="E884" s="170"/>
      <c r="F884" s="170"/>
      <c r="G884" s="170"/>
      <c r="H884" s="170"/>
      <c r="I884" s="170"/>
      <c r="J884" s="170"/>
      <c r="K884" s="170"/>
      <c r="L884" s="170"/>
      <c r="M884" s="219"/>
      <c r="N884" s="219"/>
      <c r="O884" s="219"/>
      <c r="P884" s="219"/>
      <c r="Q884" s="219"/>
      <c r="R884" s="219"/>
      <c r="S884" s="170"/>
    </row>
    <row r="885" ht="15.75" customHeight="1">
      <c r="C885" s="170"/>
      <c r="D885" s="170"/>
      <c r="E885" s="170"/>
      <c r="F885" s="170"/>
      <c r="G885" s="170"/>
      <c r="H885" s="170"/>
      <c r="I885" s="170"/>
      <c r="J885" s="170"/>
      <c r="K885" s="170"/>
      <c r="L885" s="170"/>
      <c r="M885" s="219"/>
      <c r="N885" s="219"/>
      <c r="O885" s="219"/>
      <c r="P885" s="219"/>
      <c r="Q885" s="219"/>
      <c r="R885" s="219"/>
      <c r="S885" s="170"/>
    </row>
    <row r="886" ht="15.75" customHeight="1">
      <c r="C886" s="170"/>
      <c r="D886" s="170"/>
      <c r="E886" s="170"/>
      <c r="F886" s="170"/>
      <c r="G886" s="170"/>
      <c r="H886" s="170"/>
      <c r="I886" s="170"/>
      <c r="J886" s="170"/>
      <c r="K886" s="170"/>
      <c r="L886" s="170"/>
      <c r="M886" s="219"/>
      <c r="N886" s="219"/>
      <c r="O886" s="219"/>
      <c r="P886" s="219"/>
      <c r="Q886" s="219"/>
      <c r="R886" s="219"/>
      <c r="S886" s="170"/>
    </row>
    <row r="887" ht="15.75" customHeight="1">
      <c r="C887" s="170"/>
      <c r="D887" s="170"/>
      <c r="E887" s="170"/>
      <c r="F887" s="170"/>
      <c r="G887" s="170"/>
      <c r="H887" s="170"/>
      <c r="I887" s="170"/>
      <c r="J887" s="170"/>
      <c r="K887" s="170"/>
      <c r="L887" s="170"/>
      <c r="M887" s="219"/>
      <c r="N887" s="219"/>
      <c r="O887" s="219"/>
      <c r="P887" s="219"/>
      <c r="Q887" s="219"/>
      <c r="R887" s="219"/>
      <c r="S887" s="170"/>
    </row>
    <row r="888" ht="15.75" customHeight="1">
      <c r="C888" s="170"/>
      <c r="D888" s="170"/>
      <c r="E888" s="170"/>
      <c r="F888" s="170"/>
      <c r="G888" s="170"/>
      <c r="H888" s="170"/>
      <c r="I888" s="170"/>
      <c r="J888" s="170"/>
      <c r="K888" s="170"/>
      <c r="L888" s="170"/>
      <c r="M888" s="219"/>
      <c r="N888" s="219"/>
      <c r="O888" s="219"/>
      <c r="P888" s="219"/>
      <c r="Q888" s="219"/>
      <c r="R888" s="219"/>
      <c r="S888" s="170"/>
    </row>
    <row r="889" ht="15.75" customHeight="1">
      <c r="C889" s="170"/>
      <c r="D889" s="170"/>
      <c r="E889" s="170"/>
      <c r="F889" s="170"/>
      <c r="G889" s="170"/>
      <c r="H889" s="170"/>
      <c r="I889" s="170"/>
      <c r="J889" s="170"/>
      <c r="K889" s="170"/>
      <c r="L889" s="170"/>
      <c r="M889" s="219"/>
      <c r="N889" s="219"/>
      <c r="O889" s="219"/>
      <c r="P889" s="219"/>
      <c r="Q889" s="219"/>
      <c r="R889" s="219"/>
      <c r="S889" s="170"/>
    </row>
    <row r="890" ht="15.75" customHeight="1">
      <c r="C890" s="170"/>
      <c r="D890" s="170"/>
      <c r="E890" s="170"/>
      <c r="F890" s="170"/>
      <c r="G890" s="170"/>
      <c r="H890" s="170"/>
      <c r="I890" s="170"/>
      <c r="J890" s="170"/>
      <c r="K890" s="170"/>
      <c r="L890" s="170"/>
      <c r="M890" s="219"/>
      <c r="N890" s="219"/>
      <c r="O890" s="219"/>
      <c r="P890" s="219"/>
      <c r="Q890" s="219"/>
      <c r="R890" s="219"/>
      <c r="S890" s="170"/>
    </row>
    <row r="891" ht="15.75" customHeight="1">
      <c r="C891" s="170"/>
      <c r="D891" s="170"/>
      <c r="E891" s="170"/>
      <c r="F891" s="170"/>
      <c r="G891" s="170"/>
      <c r="H891" s="170"/>
      <c r="I891" s="170"/>
      <c r="J891" s="170"/>
      <c r="K891" s="170"/>
      <c r="L891" s="170"/>
      <c r="M891" s="219"/>
      <c r="N891" s="219"/>
      <c r="O891" s="219"/>
      <c r="P891" s="219"/>
      <c r="Q891" s="219"/>
      <c r="R891" s="219"/>
      <c r="S891" s="170"/>
    </row>
    <row r="892" ht="15.75" customHeight="1">
      <c r="C892" s="170"/>
      <c r="D892" s="170"/>
      <c r="E892" s="170"/>
      <c r="F892" s="170"/>
      <c r="G892" s="170"/>
      <c r="H892" s="170"/>
      <c r="I892" s="170"/>
      <c r="J892" s="170"/>
      <c r="K892" s="170"/>
      <c r="L892" s="170"/>
      <c r="M892" s="219"/>
      <c r="N892" s="219"/>
      <c r="O892" s="219"/>
      <c r="P892" s="219"/>
      <c r="Q892" s="219"/>
      <c r="R892" s="219"/>
      <c r="S892" s="170"/>
    </row>
    <row r="893" ht="15.75" customHeight="1">
      <c r="C893" s="170"/>
      <c r="D893" s="170"/>
      <c r="E893" s="170"/>
      <c r="F893" s="170"/>
      <c r="G893" s="170"/>
      <c r="H893" s="170"/>
      <c r="I893" s="170"/>
      <c r="J893" s="170"/>
      <c r="K893" s="170"/>
      <c r="L893" s="170"/>
      <c r="M893" s="219"/>
      <c r="N893" s="219"/>
      <c r="O893" s="219"/>
      <c r="P893" s="219"/>
      <c r="Q893" s="219"/>
      <c r="R893" s="219"/>
      <c r="S893" s="170"/>
    </row>
    <row r="894" ht="15.75" customHeight="1">
      <c r="C894" s="170"/>
      <c r="D894" s="170"/>
      <c r="E894" s="170"/>
      <c r="F894" s="170"/>
      <c r="G894" s="170"/>
      <c r="H894" s="170"/>
      <c r="I894" s="170"/>
      <c r="J894" s="170"/>
      <c r="K894" s="170"/>
      <c r="L894" s="170"/>
      <c r="M894" s="219"/>
      <c r="N894" s="219"/>
      <c r="O894" s="219"/>
      <c r="P894" s="219"/>
      <c r="Q894" s="219"/>
      <c r="R894" s="219"/>
      <c r="S894" s="170"/>
    </row>
    <row r="895" ht="15.75" customHeight="1">
      <c r="C895" s="170"/>
      <c r="D895" s="170"/>
      <c r="E895" s="170"/>
      <c r="F895" s="170"/>
      <c r="G895" s="170"/>
      <c r="H895" s="170"/>
      <c r="I895" s="170"/>
      <c r="J895" s="170"/>
      <c r="K895" s="170"/>
      <c r="L895" s="170"/>
      <c r="M895" s="219"/>
      <c r="N895" s="219"/>
      <c r="O895" s="219"/>
      <c r="P895" s="219"/>
      <c r="Q895" s="219"/>
      <c r="R895" s="219"/>
      <c r="S895" s="170"/>
    </row>
    <row r="896" ht="15.75" customHeight="1">
      <c r="C896" s="170"/>
      <c r="D896" s="170"/>
      <c r="E896" s="170"/>
      <c r="F896" s="170"/>
      <c r="G896" s="170"/>
      <c r="H896" s="170"/>
      <c r="I896" s="170"/>
      <c r="J896" s="170"/>
      <c r="K896" s="170"/>
      <c r="L896" s="170"/>
      <c r="M896" s="219"/>
      <c r="N896" s="219"/>
      <c r="O896" s="219"/>
      <c r="P896" s="219"/>
      <c r="Q896" s="219"/>
      <c r="R896" s="219"/>
      <c r="S896" s="170"/>
    </row>
    <row r="897" ht="15.75" customHeight="1">
      <c r="C897" s="170"/>
      <c r="D897" s="170"/>
      <c r="E897" s="170"/>
      <c r="F897" s="170"/>
      <c r="G897" s="170"/>
      <c r="H897" s="170"/>
      <c r="I897" s="170"/>
      <c r="J897" s="170"/>
      <c r="K897" s="170"/>
      <c r="L897" s="170"/>
      <c r="M897" s="219"/>
      <c r="N897" s="219"/>
      <c r="O897" s="219"/>
      <c r="P897" s="219"/>
      <c r="Q897" s="219"/>
      <c r="R897" s="219"/>
      <c r="S897" s="170"/>
    </row>
    <row r="898" ht="15.75" customHeight="1">
      <c r="C898" s="170"/>
      <c r="D898" s="170"/>
      <c r="E898" s="170"/>
      <c r="F898" s="170"/>
      <c r="G898" s="170"/>
      <c r="H898" s="170"/>
      <c r="I898" s="170"/>
      <c r="J898" s="170"/>
      <c r="K898" s="170"/>
      <c r="L898" s="170"/>
      <c r="M898" s="219"/>
      <c r="N898" s="219"/>
      <c r="O898" s="219"/>
      <c r="P898" s="219"/>
      <c r="Q898" s="219"/>
      <c r="R898" s="219"/>
      <c r="S898" s="170"/>
    </row>
    <row r="899" ht="15.75" customHeight="1">
      <c r="C899" s="170"/>
      <c r="D899" s="170"/>
      <c r="E899" s="170"/>
      <c r="F899" s="170"/>
      <c r="G899" s="170"/>
      <c r="H899" s="170"/>
      <c r="I899" s="170"/>
      <c r="J899" s="170"/>
      <c r="K899" s="170"/>
      <c r="L899" s="170"/>
      <c r="M899" s="219"/>
      <c r="N899" s="219"/>
      <c r="O899" s="219"/>
      <c r="P899" s="219"/>
      <c r="Q899" s="219"/>
      <c r="R899" s="219"/>
      <c r="S899" s="170"/>
    </row>
    <row r="900" ht="15.75" customHeight="1">
      <c r="C900" s="170"/>
      <c r="D900" s="170"/>
      <c r="E900" s="170"/>
      <c r="F900" s="170"/>
      <c r="G900" s="170"/>
      <c r="H900" s="170"/>
      <c r="I900" s="170"/>
      <c r="J900" s="170"/>
      <c r="K900" s="170"/>
      <c r="L900" s="170"/>
      <c r="M900" s="219"/>
      <c r="N900" s="219"/>
      <c r="O900" s="219"/>
      <c r="P900" s="219"/>
      <c r="Q900" s="219"/>
      <c r="R900" s="219"/>
      <c r="S900" s="170"/>
    </row>
    <row r="901" ht="15.75" customHeight="1">
      <c r="C901" s="170"/>
      <c r="D901" s="170"/>
      <c r="E901" s="170"/>
      <c r="F901" s="170"/>
      <c r="G901" s="170"/>
      <c r="H901" s="170"/>
      <c r="I901" s="170"/>
      <c r="J901" s="170"/>
      <c r="K901" s="170"/>
      <c r="L901" s="170"/>
      <c r="M901" s="219"/>
      <c r="N901" s="219"/>
      <c r="O901" s="219"/>
      <c r="P901" s="219"/>
      <c r="Q901" s="219"/>
      <c r="R901" s="219"/>
      <c r="S901" s="170"/>
    </row>
    <row r="902" ht="15.75" customHeight="1">
      <c r="C902" s="170"/>
      <c r="D902" s="170"/>
      <c r="E902" s="170"/>
      <c r="F902" s="170"/>
      <c r="G902" s="170"/>
      <c r="H902" s="170"/>
      <c r="I902" s="170"/>
      <c r="J902" s="170"/>
      <c r="K902" s="170"/>
      <c r="L902" s="170"/>
      <c r="M902" s="219"/>
      <c r="N902" s="219"/>
      <c r="O902" s="219"/>
      <c r="P902" s="219"/>
      <c r="Q902" s="219"/>
      <c r="R902" s="219"/>
      <c r="S902" s="170"/>
    </row>
    <row r="903" ht="15.75" customHeight="1">
      <c r="C903" s="170"/>
      <c r="D903" s="170"/>
      <c r="E903" s="170"/>
      <c r="F903" s="170"/>
      <c r="G903" s="170"/>
      <c r="H903" s="170"/>
      <c r="I903" s="170"/>
      <c r="J903" s="170"/>
      <c r="K903" s="170"/>
      <c r="L903" s="170"/>
      <c r="M903" s="219"/>
      <c r="N903" s="219"/>
      <c r="O903" s="219"/>
      <c r="P903" s="219"/>
      <c r="Q903" s="219"/>
      <c r="R903" s="219"/>
      <c r="S903" s="170"/>
    </row>
    <row r="904" ht="15.75" customHeight="1">
      <c r="C904" s="170"/>
      <c r="D904" s="170"/>
      <c r="E904" s="170"/>
      <c r="F904" s="170"/>
      <c r="G904" s="170"/>
      <c r="H904" s="170"/>
      <c r="I904" s="170"/>
      <c r="J904" s="170"/>
      <c r="K904" s="170"/>
      <c r="L904" s="170"/>
      <c r="M904" s="219"/>
      <c r="N904" s="219"/>
      <c r="O904" s="219"/>
      <c r="P904" s="219"/>
      <c r="Q904" s="219"/>
      <c r="R904" s="219"/>
      <c r="S904" s="170"/>
    </row>
    <row r="905" ht="15.75" customHeight="1">
      <c r="C905" s="170"/>
      <c r="D905" s="170"/>
      <c r="E905" s="170"/>
      <c r="F905" s="170"/>
      <c r="G905" s="170"/>
      <c r="H905" s="170"/>
      <c r="I905" s="170"/>
      <c r="J905" s="170"/>
      <c r="K905" s="170"/>
      <c r="L905" s="170"/>
      <c r="M905" s="219"/>
      <c r="N905" s="219"/>
      <c r="O905" s="219"/>
      <c r="P905" s="219"/>
      <c r="Q905" s="219"/>
      <c r="R905" s="219"/>
      <c r="S905" s="170"/>
    </row>
    <row r="906" ht="15.75" customHeight="1">
      <c r="C906" s="170"/>
      <c r="D906" s="170"/>
      <c r="E906" s="170"/>
      <c r="F906" s="170"/>
      <c r="G906" s="170"/>
      <c r="H906" s="170"/>
      <c r="I906" s="170"/>
      <c r="J906" s="170"/>
      <c r="K906" s="170"/>
      <c r="L906" s="170"/>
      <c r="M906" s="219"/>
      <c r="N906" s="219"/>
      <c r="O906" s="219"/>
      <c r="P906" s="219"/>
      <c r="Q906" s="219"/>
      <c r="R906" s="219"/>
      <c r="S906" s="170"/>
    </row>
    <row r="907" ht="15.75" customHeight="1">
      <c r="C907" s="170"/>
      <c r="D907" s="170"/>
      <c r="E907" s="170"/>
      <c r="F907" s="170"/>
      <c r="G907" s="170"/>
      <c r="H907" s="170"/>
      <c r="I907" s="170"/>
      <c r="J907" s="170"/>
      <c r="K907" s="170"/>
      <c r="L907" s="170"/>
      <c r="M907" s="219"/>
      <c r="N907" s="219"/>
      <c r="O907" s="219"/>
      <c r="P907" s="219"/>
      <c r="Q907" s="219"/>
      <c r="R907" s="219"/>
      <c r="S907" s="170"/>
    </row>
    <row r="908" ht="15.75" customHeight="1">
      <c r="C908" s="170"/>
      <c r="D908" s="170"/>
      <c r="E908" s="170"/>
      <c r="F908" s="170"/>
      <c r="G908" s="170"/>
      <c r="H908" s="170"/>
      <c r="I908" s="170"/>
      <c r="J908" s="170"/>
      <c r="K908" s="170"/>
      <c r="L908" s="170"/>
      <c r="M908" s="219"/>
      <c r="N908" s="219"/>
      <c r="O908" s="219"/>
      <c r="P908" s="219"/>
      <c r="Q908" s="219"/>
      <c r="R908" s="219"/>
      <c r="S908" s="170"/>
    </row>
    <row r="909" ht="15.75" customHeight="1">
      <c r="C909" s="170"/>
      <c r="D909" s="170"/>
      <c r="E909" s="170"/>
      <c r="F909" s="170"/>
      <c r="G909" s="170"/>
      <c r="H909" s="170"/>
      <c r="I909" s="170"/>
      <c r="J909" s="170"/>
      <c r="K909" s="170"/>
      <c r="L909" s="170"/>
      <c r="M909" s="219"/>
      <c r="N909" s="219"/>
      <c r="O909" s="219"/>
      <c r="P909" s="219"/>
      <c r="Q909" s="219"/>
      <c r="R909" s="219"/>
      <c r="S909" s="170"/>
    </row>
    <row r="910" ht="15.75" customHeight="1">
      <c r="C910" s="170"/>
      <c r="D910" s="170"/>
      <c r="E910" s="170"/>
      <c r="F910" s="170"/>
      <c r="G910" s="170"/>
      <c r="H910" s="170"/>
      <c r="I910" s="170"/>
      <c r="J910" s="170"/>
      <c r="K910" s="170"/>
      <c r="L910" s="170"/>
      <c r="M910" s="219"/>
      <c r="N910" s="219"/>
      <c r="O910" s="219"/>
      <c r="P910" s="219"/>
      <c r="Q910" s="219"/>
      <c r="R910" s="219"/>
      <c r="S910" s="170"/>
    </row>
    <row r="911" ht="15.75" customHeight="1">
      <c r="C911" s="170"/>
      <c r="D911" s="170"/>
      <c r="E911" s="170"/>
      <c r="F911" s="170"/>
      <c r="G911" s="170"/>
      <c r="H911" s="170"/>
      <c r="I911" s="170"/>
      <c r="J911" s="170"/>
      <c r="K911" s="170"/>
      <c r="L911" s="170"/>
      <c r="M911" s="219"/>
      <c r="N911" s="219"/>
      <c r="O911" s="219"/>
      <c r="P911" s="219"/>
      <c r="Q911" s="219"/>
      <c r="R911" s="219"/>
      <c r="S911" s="170"/>
    </row>
    <row r="912" ht="15.75" customHeight="1">
      <c r="C912" s="170"/>
      <c r="D912" s="170"/>
      <c r="E912" s="170"/>
      <c r="F912" s="170"/>
      <c r="G912" s="170"/>
      <c r="H912" s="170"/>
      <c r="I912" s="170"/>
      <c r="J912" s="170"/>
      <c r="K912" s="170"/>
      <c r="L912" s="170"/>
      <c r="M912" s="219"/>
      <c r="N912" s="219"/>
      <c r="O912" s="219"/>
      <c r="P912" s="219"/>
      <c r="Q912" s="219"/>
      <c r="R912" s="219"/>
      <c r="S912" s="170"/>
    </row>
    <row r="913" ht="15.75" customHeight="1">
      <c r="C913" s="170"/>
      <c r="D913" s="170"/>
      <c r="E913" s="170"/>
      <c r="F913" s="170"/>
      <c r="G913" s="170"/>
      <c r="H913" s="170"/>
      <c r="I913" s="170"/>
      <c r="J913" s="170"/>
      <c r="K913" s="170"/>
      <c r="L913" s="170"/>
      <c r="M913" s="219"/>
      <c r="N913" s="219"/>
      <c r="O913" s="219"/>
      <c r="P913" s="219"/>
      <c r="Q913" s="219"/>
      <c r="R913" s="219"/>
      <c r="S913" s="170"/>
    </row>
    <row r="914" ht="15.75" customHeight="1">
      <c r="C914" s="170"/>
      <c r="D914" s="170"/>
      <c r="E914" s="170"/>
      <c r="F914" s="170"/>
      <c r="G914" s="170"/>
      <c r="H914" s="170"/>
      <c r="I914" s="170"/>
      <c r="J914" s="170"/>
      <c r="K914" s="170"/>
      <c r="L914" s="170"/>
      <c r="M914" s="219"/>
      <c r="N914" s="219"/>
      <c r="O914" s="219"/>
      <c r="P914" s="219"/>
      <c r="Q914" s="219"/>
      <c r="R914" s="219"/>
      <c r="S914" s="170"/>
    </row>
    <row r="915" ht="15.75" customHeight="1">
      <c r="C915" s="170"/>
      <c r="D915" s="170"/>
      <c r="E915" s="170"/>
      <c r="F915" s="170"/>
      <c r="G915" s="170"/>
      <c r="H915" s="170"/>
      <c r="I915" s="170"/>
      <c r="J915" s="170"/>
      <c r="K915" s="170"/>
      <c r="L915" s="170"/>
      <c r="M915" s="219"/>
      <c r="N915" s="219"/>
      <c r="O915" s="219"/>
      <c r="P915" s="219"/>
      <c r="Q915" s="219"/>
      <c r="R915" s="219"/>
      <c r="S915" s="170"/>
    </row>
    <row r="916" ht="15.75" customHeight="1">
      <c r="C916" s="170"/>
      <c r="D916" s="170"/>
      <c r="E916" s="170"/>
      <c r="F916" s="170"/>
      <c r="G916" s="170"/>
      <c r="H916" s="170"/>
      <c r="I916" s="170"/>
      <c r="J916" s="170"/>
      <c r="K916" s="170"/>
      <c r="L916" s="170"/>
      <c r="M916" s="219"/>
      <c r="N916" s="219"/>
      <c r="O916" s="219"/>
      <c r="P916" s="219"/>
      <c r="Q916" s="219"/>
      <c r="R916" s="219"/>
      <c r="S916" s="170"/>
    </row>
    <row r="917" ht="15.75" customHeight="1">
      <c r="C917" s="170"/>
      <c r="D917" s="170"/>
      <c r="E917" s="170"/>
      <c r="F917" s="170"/>
      <c r="G917" s="170"/>
      <c r="H917" s="170"/>
      <c r="I917" s="170"/>
      <c r="J917" s="170"/>
      <c r="K917" s="170"/>
      <c r="L917" s="170"/>
      <c r="M917" s="219"/>
      <c r="N917" s="219"/>
      <c r="O917" s="219"/>
      <c r="P917" s="219"/>
      <c r="Q917" s="219"/>
      <c r="R917" s="219"/>
      <c r="S917" s="170"/>
    </row>
    <row r="918" ht="15.75" customHeight="1">
      <c r="C918" s="170"/>
      <c r="D918" s="170"/>
      <c r="E918" s="170"/>
      <c r="F918" s="170"/>
      <c r="G918" s="170"/>
      <c r="H918" s="170"/>
      <c r="I918" s="170"/>
      <c r="J918" s="170"/>
      <c r="K918" s="170"/>
      <c r="L918" s="170"/>
      <c r="M918" s="219"/>
      <c r="N918" s="219"/>
      <c r="O918" s="219"/>
      <c r="P918" s="219"/>
      <c r="Q918" s="219"/>
      <c r="R918" s="219"/>
      <c r="S918" s="170"/>
    </row>
    <row r="919" ht="15.75" customHeight="1">
      <c r="C919" s="170"/>
      <c r="D919" s="170"/>
      <c r="E919" s="170"/>
      <c r="F919" s="170"/>
      <c r="G919" s="170"/>
      <c r="H919" s="170"/>
      <c r="I919" s="170"/>
      <c r="J919" s="170"/>
      <c r="K919" s="170"/>
      <c r="L919" s="170"/>
      <c r="M919" s="219"/>
      <c r="N919" s="219"/>
      <c r="O919" s="219"/>
      <c r="P919" s="219"/>
      <c r="Q919" s="219"/>
      <c r="R919" s="219"/>
      <c r="S919" s="170"/>
    </row>
    <row r="920" ht="15.75" customHeight="1">
      <c r="C920" s="170"/>
      <c r="D920" s="170"/>
      <c r="E920" s="170"/>
      <c r="F920" s="170"/>
      <c r="G920" s="170"/>
      <c r="H920" s="170"/>
      <c r="I920" s="170"/>
      <c r="J920" s="170"/>
      <c r="K920" s="170"/>
      <c r="L920" s="170"/>
      <c r="M920" s="219"/>
      <c r="N920" s="219"/>
      <c r="O920" s="219"/>
      <c r="P920" s="219"/>
      <c r="Q920" s="219"/>
      <c r="R920" s="219"/>
      <c r="S920" s="170"/>
    </row>
    <row r="921" ht="15.75" customHeight="1">
      <c r="C921" s="170"/>
      <c r="D921" s="170"/>
      <c r="E921" s="170"/>
      <c r="F921" s="170"/>
      <c r="G921" s="170"/>
      <c r="H921" s="170"/>
      <c r="I921" s="170"/>
      <c r="J921" s="170"/>
      <c r="K921" s="170"/>
      <c r="L921" s="170"/>
      <c r="M921" s="219"/>
      <c r="N921" s="219"/>
      <c r="O921" s="219"/>
      <c r="P921" s="219"/>
      <c r="Q921" s="219"/>
      <c r="R921" s="219"/>
      <c r="S921" s="170"/>
    </row>
    <row r="922" ht="15.75" customHeight="1">
      <c r="C922" s="170"/>
      <c r="D922" s="170"/>
      <c r="E922" s="170"/>
      <c r="F922" s="170"/>
      <c r="G922" s="170"/>
      <c r="H922" s="170"/>
      <c r="I922" s="170"/>
      <c r="J922" s="170"/>
      <c r="K922" s="170"/>
      <c r="L922" s="170"/>
      <c r="M922" s="219"/>
      <c r="N922" s="219"/>
      <c r="O922" s="219"/>
      <c r="P922" s="219"/>
      <c r="Q922" s="219"/>
      <c r="R922" s="219"/>
      <c r="S922" s="170"/>
    </row>
    <row r="923" ht="15.75" customHeight="1">
      <c r="C923" s="170"/>
      <c r="D923" s="170"/>
      <c r="E923" s="170"/>
      <c r="F923" s="170"/>
      <c r="G923" s="170"/>
      <c r="H923" s="170"/>
      <c r="I923" s="170"/>
      <c r="J923" s="170"/>
      <c r="K923" s="170"/>
      <c r="L923" s="170"/>
      <c r="M923" s="219"/>
      <c r="N923" s="219"/>
      <c r="O923" s="219"/>
      <c r="P923" s="219"/>
      <c r="Q923" s="219"/>
      <c r="R923" s="219"/>
      <c r="S923" s="170"/>
    </row>
    <row r="924" ht="15.75" customHeight="1">
      <c r="C924" s="170"/>
      <c r="D924" s="170"/>
      <c r="E924" s="170"/>
      <c r="F924" s="170"/>
      <c r="G924" s="170"/>
      <c r="H924" s="170"/>
      <c r="I924" s="170"/>
      <c r="J924" s="170"/>
      <c r="K924" s="170"/>
      <c r="L924" s="170"/>
      <c r="M924" s="219"/>
      <c r="N924" s="219"/>
      <c r="O924" s="219"/>
      <c r="P924" s="219"/>
      <c r="Q924" s="219"/>
      <c r="R924" s="219"/>
      <c r="S924" s="170"/>
    </row>
    <row r="925" ht="15.75" customHeight="1">
      <c r="C925" s="170"/>
      <c r="D925" s="170"/>
      <c r="E925" s="170"/>
      <c r="F925" s="170"/>
      <c r="G925" s="170"/>
      <c r="H925" s="170"/>
      <c r="I925" s="170"/>
      <c r="J925" s="170"/>
      <c r="K925" s="170"/>
      <c r="L925" s="170"/>
      <c r="M925" s="219"/>
      <c r="N925" s="219"/>
      <c r="O925" s="219"/>
      <c r="P925" s="219"/>
      <c r="Q925" s="219"/>
      <c r="R925" s="219"/>
      <c r="S925" s="170"/>
    </row>
    <row r="926" ht="15.75" customHeight="1">
      <c r="C926" s="170"/>
      <c r="D926" s="170"/>
      <c r="E926" s="170"/>
      <c r="F926" s="170"/>
      <c r="G926" s="170"/>
      <c r="H926" s="170"/>
      <c r="I926" s="170"/>
      <c r="J926" s="170"/>
      <c r="K926" s="170"/>
      <c r="L926" s="170"/>
      <c r="M926" s="219"/>
      <c r="N926" s="219"/>
      <c r="O926" s="219"/>
      <c r="P926" s="219"/>
      <c r="Q926" s="219"/>
      <c r="R926" s="219"/>
      <c r="S926" s="170"/>
    </row>
    <row r="927" ht="15.75" customHeight="1">
      <c r="C927" s="170"/>
      <c r="D927" s="170"/>
      <c r="E927" s="170"/>
      <c r="F927" s="170"/>
      <c r="G927" s="170"/>
      <c r="H927" s="170"/>
      <c r="I927" s="170"/>
      <c r="J927" s="170"/>
      <c r="K927" s="170"/>
      <c r="L927" s="170"/>
      <c r="M927" s="219"/>
      <c r="N927" s="219"/>
      <c r="O927" s="219"/>
      <c r="P927" s="219"/>
      <c r="Q927" s="219"/>
      <c r="R927" s="219"/>
      <c r="S927" s="170"/>
    </row>
    <row r="928" ht="15.75" customHeight="1">
      <c r="C928" s="170"/>
      <c r="D928" s="170"/>
      <c r="E928" s="170"/>
      <c r="F928" s="170"/>
      <c r="G928" s="170"/>
      <c r="H928" s="170"/>
      <c r="I928" s="170"/>
      <c r="J928" s="170"/>
      <c r="K928" s="170"/>
      <c r="L928" s="170"/>
      <c r="M928" s="219"/>
      <c r="N928" s="219"/>
      <c r="O928" s="219"/>
      <c r="P928" s="219"/>
      <c r="Q928" s="219"/>
      <c r="R928" s="219"/>
      <c r="S928" s="170"/>
    </row>
    <row r="929" ht="15.75" customHeight="1">
      <c r="C929" s="170"/>
      <c r="D929" s="170"/>
      <c r="E929" s="170"/>
      <c r="F929" s="170"/>
      <c r="G929" s="170"/>
      <c r="H929" s="170"/>
      <c r="I929" s="170"/>
      <c r="J929" s="170"/>
      <c r="K929" s="170"/>
      <c r="L929" s="170"/>
      <c r="M929" s="219"/>
      <c r="N929" s="219"/>
      <c r="O929" s="219"/>
      <c r="P929" s="219"/>
      <c r="Q929" s="219"/>
      <c r="R929" s="219"/>
      <c r="S929" s="170"/>
    </row>
    <row r="930" ht="15.75" customHeight="1">
      <c r="C930" s="170"/>
      <c r="D930" s="170"/>
      <c r="E930" s="170"/>
      <c r="F930" s="170"/>
      <c r="G930" s="170"/>
      <c r="H930" s="170"/>
      <c r="I930" s="170"/>
      <c r="J930" s="170"/>
      <c r="K930" s="170"/>
      <c r="L930" s="170"/>
      <c r="M930" s="219"/>
      <c r="N930" s="219"/>
      <c r="O930" s="219"/>
      <c r="P930" s="219"/>
      <c r="Q930" s="219"/>
      <c r="R930" s="219"/>
      <c r="S930" s="170"/>
    </row>
    <row r="931" ht="15.75" customHeight="1">
      <c r="C931" s="170"/>
      <c r="D931" s="170"/>
      <c r="E931" s="170"/>
      <c r="F931" s="170"/>
      <c r="G931" s="170"/>
      <c r="H931" s="170"/>
      <c r="I931" s="170"/>
      <c r="J931" s="170"/>
      <c r="K931" s="170"/>
      <c r="L931" s="170"/>
      <c r="M931" s="219"/>
      <c r="N931" s="219"/>
      <c r="O931" s="219"/>
      <c r="P931" s="219"/>
      <c r="Q931" s="219"/>
      <c r="R931" s="219"/>
      <c r="S931" s="170"/>
    </row>
    <row r="932" ht="15.75" customHeight="1">
      <c r="C932" s="170"/>
      <c r="D932" s="170"/>
      <c r="E932" s="170"/>
      <c r="F932" s="170"/>
      <c r="G932" s="170"/>
      <c r="H932" s="170"/>
      <c r="I932" s="170"/>
      <c r="J932" s="170"/>
      <c r="K932" s="170"/>
      <c r="L932" s="170"/>
      <c r="M932" s="219"/>
      <c r="N932" s="219"/>
      <c r="O932" s="219"/>
      <c r="P932" s="219"/>
      <c r="Q932" s="219"/>
      <c r="R932" s="219"/>
      <c r="S932" s="170"/>
    </row>
    <row r="933" ht="15.75" customHeight="1">
      <c r="C933" s="170"/>
      <c r="D933" s="170"/>
      <c r="E933" s="170"/>
      <c r="F933" s="170"/>
      <c r="G933" s="170"/>
      <c r="H933" s="170"/>
      <c r="I933" s="170"/>
      <c r="J933" s="170"/>
      <c r="K933" s="170"/>
      <c r="L933" s="170"/>
      <c r="M933" s="219"/>
      <c r="N933" s="219"/>
      <c r="O933" s="219"/>
      <c r="P933" s="219"/>
      <c r="Q933" s="219"/>
      <c r="R933" s="219"/>
      <c r="S933" s="170"/>
    </row>
    <row r="934" ht="15.75" customHeight="1">
      <c r="C934" s="170"/>
      <c r="D934" s="170"/>
      <c r="E934" s="170"/>
      <c r="F934" s="170"/>
      <c r="G934" s="170"/>
      <c r="H934" s="170"/>
      <c r="I934" s="170"/>
      <c r="J934" s="170"/>
      <c r="K934" s="170"/>
      <c r="L934" s="170"/>
      <c r="M934" s="219"/>
      <c r="N934" s="219"/>
      <c r="O934" s="219"/>
      <c r="P934" s="219"/>
      <c r="Q934" s="219"/>
      <c r="R934" s="219"/>
      <c r="S934" s="170"/>
    </row>
    <row r="935" ht="15.75" customHeight="1">
      <c r="C935" s="170"/>
      <c r="D935" s="170"/>
      <c r="E935" s="170"/>
      <c r="F935" s="170"/>
      <c r="G935" s="170"/>
      <c r="H935" s="170"/>
      <c r="I935" s="170"/>
      <c r="J935" s="170"/>
      <c r="K935" s="170"/>
      <c r="L935" s="170"/>
      <c r="M935" s="219"/>
      <c r="N935" s="219"/>
      <c r="O935" s="219"/>
      <c r="P935" s="219"/>
      <c r="Q935" s="219"/>
      <c r="R935" s="219"/>
      <c r="S935" s="170"/>
    </row>
    <row r="936" ht="15.75" customHeight="1">
      <c r="C936" s="170"/>
      <c r="D936" s="170"/>
      <c r="E936" s="170"/>
      <c r="F936" s="170"/>
      <c r="G936" s="170"/>
      <c r="H936" s="170"/>
      <c r="I936" s="170"/>
      <c r="J936" s="170"/>
      <c r="K936" s="170"/>
      <c r="L936" s="170"/>
      <c r="M936" s="219"/>
      <c r="N936" s="219"/>
      <c r="O936" s="219"/>
      <c r="P936" s="219"/>
      <c r="Q936" s="219"/>
      <c r="R936" s="219"/>
      <c r="S936" s="170"/>
    </row>
    <row r="937" ht="15.75" customHeight="1">
      <c r="C937" s="170"/>
      <c r="D937" s="170"/>
      <c r="E937" s="170"/>
      <c r="F937" s="170"/>
      <c r="G937" s="170"/>
      <c r="H937" s="170"/>
      <c r="I937" s="170"/>
      <c r="J937" s="170"/>
      <c r="K937" s="170"/>
      <c r="L937" s="170"/>
      <c r="M937" s="219"/>
      <c r="N937" s="219"/>
      <c r="O937" s="219"/>
      <c r="P937" s="219"/>
      <c r="Q937" s="219"/>
      <c r="R937" s="219"/>
      <c r="S937" s="170"/>
    </row>
    <row r="938" ht="15.75" customHeight="1">
      <c r="C938" s="170"/>
      <c r="D938" s="170"/>
      <c r="E938" s="170"/>
      <c r="F938" s="170"/>
      <c r="G938" s="170"/>
      <c r="H938" s="170"/>
      <c r="I938" s="170"/>
      <c r="J938" s="170"/>
      <c r="K938" s="170"/>
      <c r="L938" s="170"/>
      <c r="M938" s="219"/>
      <c r="N938" s="219"/>
      <c r="O938" s="219"/>
      <c r="P938" s="219"/>
      <c r="Q938" s="219"/>
      <c r="R938" s="219"/>
      <c r="S938" s="170"/>
    </row>
    <row r="939" ht="15.75" customHeight="1">
      <c r="C939" s="170"/>
      <c r="D939" s="170"/>
      <c r="E939" s="170"/>
      <c r="F939" s="170"/>
      <c r="G939" s="170"/>
      <c r="H939" s="170"/>
      <c r="I939" s="170"/>
      <c r="J939" s="170"/>
      <c r="K939" s="170"/>
      <c r="L939" s="170"/>
      <c r="M939" s="219"/>
      <c r="N939" s="219"/>
      <c r="O939" s="219"/>
      <c r="P939" s="219"/>
      <c r="Q939" s="219"/>
      <c r="R939" s="219"/>
      <c r="S939" s="170"/>
    </row>
    <row r="940" ht="15.75" customHeight="1">
      <c r="C940" s="170"/>
      <c r="D940" s="170"/>
      <c r="E940" s="170"/>
      <c r="F940" s="170"/>
      <c r="G940" s="170"/>
      <c r="H940" s="170"/>
      <c r="I940" s="170"/>
      <c r="J940" s="170"/>
      <c r="K940" s="170"/>
      <c r="L940" s="170"/>
      <c r="M940" s="219"/>
      <c r="N940" s="219"/>
      <c r="O940" s="219"/>
      <c r="P940" s="219"/>
      <c r="Q940" s="219"/>
      <c r="R940" s="219"/>
      <c r="S940" s="170"/>
    </row>
    <row r="941" ht="15.75" customHeight="1">
      <c r="C941" s="170"/>
      <c r="D941" s="170"/>
      <c r="E941" s="170"/>
      <c r="F941" s="170"/>
      <c r="G941" s="170"/>
      <c r="H941" s="170"/>
      <c r="I941" s="170"/>
      <c r="J941" s="170"/>
      <c r="K941" s="170"/>
      <c r="L941" s="170"/>
      <c r="M941" s="219"/>
      <c r="N941" s="219"/>
      <c r="O941" s="219"/>
      <c r="P941" s="219"/>
      <c r="Q941" s="219"/>
      <c r="R941" s="219"/>
      <c r="S941" s="170"/>
    </row>
    <row r="942" ht="15.75" customHeight="1">
      <c r="C942" s="170"/>
      <c r="D942" s="170"/>
      <c r="E942" s="170"/>
      <c r="F942" s="170"/>
      <c r="G942" s="170"/>
      <c r="H942" s="170"/>
      <c r="I942" s="170"/>
      <c r="J942" s="170"/>
      <c r="K942" s="170"/>
      <c r="L942" s="170"/>
      <c r="M942" s="219"/>
      <c r="N942" s="219"/>
      <c r="O942" s="219"/>
      <c r="P942" s="219"/>
      <c r="Q942" s="219"/>
      <c r="R942" s="219"/>
      <c r="S942" s="170"/>
    </row>
    <row r="943" ht="15.75" customHeight="1">
      <c r="C943" s="170"/>
      <c r="D943" s="170"/>
      <c r="E943" s="170"/>
      <c r="F943" s="170"/>
      <c r="G943" s="170"/>
      <c r="H943" s="170"/>
      <c r="I943" s="170"/>
      <c r="J943" s="170"/>
      <c r="K943" s="170"/>
      <c r="L943" s="170"/>
      <c r="M943" s="219"/>
      <c r="N943" s="219"/>
      <c r="O943" s="219"/>
      <c r="P943" s="219"/>
      <c r="Q943" s="219"/>
      <c r="R943" s="219"/>
      <c r="S943" s="170"/>
    </row>
    <row r="944" ht="15.75" customHeight="1">
      <c r="C944" s="170"/>
      <c r="D944" s="170"/>
      <c r="E944" s="170"/>
      <c r="F944" s="170"/>
      <c r="G944" s="170"/>
      <c r="H944" s="170"/>
      <c r="I944" s="170"/>
      <c r="J944" s="170"/>
      <c r="K944" s="170"/>
      <c r="L944" s="170"/>
      <c r="M944" s="219"/>
      <c r="N944" s="219"/>
      <c r="O944" s="219"/>
      <c r="P944" s="219"/>
      <c r="Q944" s="219"/>
      <c r="R944" s="219"/>
      <c r="S944" s="170"/>
    </row>
    <row r="945" ht="15.75" customHeight="1">
      <c r="C945" s="170"/>
      <c r="D945" s="170"/>
      <c r="E945" s="170"/>
      <c r="F945" s="170"/>
      <c r="G945" s="170"/>
      <c r="H945" s="170"/>
      <c r="I945" s="170"/>
      <c r="J945" s="170"/>
      <c r="K945" s="170"/>
      <c r="L945" s="170"/>
      <c r="M945" s="219"/>
      <c r="N945" s="219"/>
      <c r="O945" s="219"/>
      <c r="P945" s="219"/>
      <c r="Q945" s="219"/>
      <c r="R945" s="219"/>
      <c r="S945" s="170"/>
    </row>
    <row r="946" ht="15.75" customHeight="1">
      <c r="C946" s="170"/>
      <c r="D946" s="170"/>
      <c r="E946" s="170"/>
      <c r="F946" s="170"/>
      <c r="G946" s="170"/>
      <c r="H946" s="170"/>
      <c r="I946" s="170"/>
      <c r="J946" s="170"/>
      <c r="K946" s="170"/>
      <c r="L946" s="170"/>
      <c r="M946" s="219"/>
      <c r="N946" s="219"/>
      <c r="O946" s="219"/>
      <c r="P946" s="219"/>
      <c r="Q946" s="219"/>
      <c r="R946" s="219"/>
      <c r="S946" s="170"/>
    </row>
    <row r="947" ht="15.75" customHeight="1">
      <c r="C947" s="170"/>
      <c r="D947" s="170"/>
      <c r="E947" s="170"/>
      <c r="F947" s="170"/>
      <c r="G947" s="170"/>
      <c r="H947" s="170"/>
      <c r="I947" s="170"/>
      <c r="J947" s="170"/>
      <c r="K947" s="170"/>
      <c r="L947" s="170"/>
      <c r="M947" s="219"/>
      <c r="N947" s="219"/>
      <c r="O947" s="219"/>
      <c r="P947" s="219"/>
      <c r="Q947" s="219"/>
      <c r="R947" s="219"/>
      <c r="S947" s="170"/>
    </row>
    <row r="948" ht="15.75" customHeight="1">
      <c r="C948" s="170"/>
      <c r="D948" s="170"/>
      <c r="E948" s="170"/>
      <c r="F948" s="170"/>
      <c r="G948" s="170"/>
      <c r="H948" s="170"/>
      <c r="I948" s="170"/>
      <c r="J948" s="170"/>
      <c r="K948" s="170"/>
      <c r="L948" s="170"/>
      <c r="M948" s="219"/>
      <c r="N948" s="219"/>
      <c r="O948" s="219"/>
      <c r="P948" s="219"/>
      <c r="Q948" s="219"/>
      <c r="R948" s="219"/>
      <c r="S948" s="170"/>
    </row>
    <row r="949" ht="15.75" customHeight="1">
      <c r="C949" s="170"/>
      <c r="D949" s="170"/>
      <c r="E949" s="170"/>
      <c r="F949" s="170"/>
      <c r="G949" s="170"/>
      <c r="H949" s="170"/>
      <c r="I949" s="170"/>
      <c r="J949" s="170"/>
      <c r="K949" s="170"/>
      <c r="L949" s="170"/>
      <c r="M949" s="219"/>
      <c r="N949" s="219"/>
      <c r="O949" s="219"/>
      <c r="P949" s="219"/>
      <c r="Q949" s="219"/>
      <c r="R949" s="219"/>
      <c r="S949" s="170"/>
    </row>
    <row r="950" ht="15.75" customHeight="1">
      <c r="C950" s="170"/>
      <c r="D950" s="170"/>
      <c r="E950" s="170"/>
      <c r="F950" s="170"/>
      <c r="G950" s="170"/>
      <c r="H950" s="170"/>
      <c r="I950" s="170"/>
      <c r="J950" s="170"/>
      <c r="K950" s="170"/>
      <c r="L950" s="170"/>
      <c r="M950" s="219"/>
      <c r="N950" s="219"/>
      <c r="O950" s="219"/>
      <c r="P950" s="219"/>
      <c r="Q950" s="219"/>
      <c r="R950" s="219"/>
      <c r="S950" s="170"/>
    </row>
    <row r="951" ht="15.75" customHeight="1">
      <c r="C951" s="170"/>
      <c r="D951" s="170"/>
      <c r="E951" s="170"/>
      <c r="F951" s="170"/>
      <c r="G951" s="170"/>
      <c r="H951" s="170"/>
      <c r="I951" s="170"/>
      <c r="J951" s="170"/>
      <c r="K951" s="170"/>
      <c r="L951" s="170"/>
      <c r="M951" s="219"/>
      <c r="N951" s="219"/>
      <c r="O951" s="219"/>
      <c r="P951" s="219"/>
      <c r="Q951" s="219"/>
      <c r="R951" s="219"/>
      <c r="S951" s="170"/>
    </row>
    <row r="952" ht="15.75" customHeight="1">
      <c r="C952" s="170"/>
      <c r="D952" s="170"/>
      <c r="E952" s="170"/>
      <c r="F952" s="170"/>
      <c r="G952" s="170"/>
      <c r="H952" s="170"/>
      <c r="I952" s="170"/>
      <c r="J952" s="170"/>
      <c r="K952" s="170"/>
      <c r="L952" s="170"/>
      <c r="M952" s="219"/>
      <c r="N952" s="219"/>
      <c r="O952" s="219"/>
      <c r="P952" s="219"/>
      <c r="Q952" s="219"/>
      <c r="R952" s="219"/>
      <c r="S952" s="170"/>
    </row>
    <row r="953" ht="15.75" customHeight="1">
      <c r="C953" s="170"/>
      <c r="D953" s="170"/>
      <c r="E953" s="170"/>
      <c r="F953" s="170"/>
      <c r="G953" s="170"/>
      <c r="H953" s="170"/>
      <c r="I953" s="170"/>
      <c r="J953" s="170"/>
      <c r="K953" s="170"/>
      <c r="L953" s="170"/>
      <c r="M953" s="219"/>
      <c r="N953" s="219"/>
      <c r="O953" s="219"/>
      <c r="P953" s="219"/>
      <c r="Q953" s="219"/>
      <c r="R953" s="219"/>
      <c r="S953" s="170"/>
    </row>
    <row r="954" ht="15.75" customHeight="1">
      <c r="C954" s="170"/>
      <c r="D954" s="170"/>
      <c r="E954" s="170"/>
      <c r="F954" s="170"/>
      <c r="G954" s="170"/>
      <c r="H954" s="170"/>
      <c r="I954" s="170"/>
      <c r="J954" s="170"/>
      <c r="K954" s="170"/>
      <c r="L954" s="170"/>
      <c r="M954" s="219"/>
      <c r="N954" s="219"/>
      <c r="O954" s="219"/>
      <c r="P954" s="219"/>
      <c r="Q954" s="219"/>
      <c r="R954" s="219"/>
      <c r="S954" s="170"/>
    </row>
    <row r="955" ht="15.75" customHeight="1">
      <c r="C955" s="170"/>
      <c r="D955" s="170"/>
      <c r="E955" s="170"/>
      <c r="F955" s="170"/>
      <c r="G955" s="170"/>
      <c r="H955" s="170"/>
      <c r="I955" s="170"/>
      <c r="J955" s="170"/>
      <c r="K955" s="170"/>
      <c r="L955" s="170"/>
      <c r="M955" s="219"/>
      <c r="N955" s="219"/>
      <c r="O955" s="219"/>
      <c r="P955" s="219"/>
      <c r="Q955" s="219"/>
      <c r="R955" s="219"/>
      <c r="S955" s="170"/>
    </row>
    <row r="956" ht="15.75" customHeight="1">
      <c r="C956" s="170"/>
      <c r="D956" s="170"/>
      <c r="E956" s="170"/>
      <c r="F956" s="170"/>
      <c r="G956" s="170"/>
      <c r="H956" s="170"/>
      <c r="I956" s="170"/>
      <c r="J956" s="170"/>
      <c r="K956" s="170"/>
      <c r="L956" s="170"/>
      <c r="M956" s="219"/>
      <c r="N956" s="219"/>
      <c r="O956" s="219"/>
      <c r="P956" s="219"/>
      <c r="Q956" s="219"/>
      <c r="R956" s="219"/>
      <c r="S956" s="170"/>
    </row>
    <row r="957" ht="15.75" customHeight="1">
      <c r="C957" s="170"/>
      <c r="D957" s="170"/>
      <c r="E957" s="170"/>
      <c r="F957" s="170"/>
      <c r="G957" s="170"/>
      <c r="H957" s="170"/>
      <c r="I957" s="170"/>
      <c r="J957" s="170"/>
      <c r="K957" s="170"/>
      <c r="L957" s="170"/>
      <c r="M957" s="219"/>
      <c r="N957" s="219"/>
      <c r="O957" s="219"/>
      <c r="P957" s="219"/>
      <c r="Q957" s="219"/>
      <c r="R957" s="219"/>
      <c r="S957" s="170"/>
    </row>
    <row r="958" ht="15.75" customHeight="1">
      <c r="C958" s="170"/>
      <c r="D958" s="170"/>
      <c r="E958" s="170"/>
      <c r="F958" s="170"/>
      <c r="G958" s="170"/>
      <c r="H958" s="170"/>
      <c r="I958" s="170"/>
      <c r="J958" s="170"/>
      <c r="K958" s="170"/>
      <c r="L958" s="170"/>
      <c r="M958" s="219"/>
      <c r="N958" s="219"/>
      <c r="O958" s="219"/>
      <c r="P958" s="219"/>
      <c r="Q958" s="219"/>
      <c r="R958" s="219"/>
      <c r="S958" s="170"/>
    </row>
    <row r="959" ht="15.75" customHeight="1">
      <c r="C959" s="170"/>
      <c r="D959" s="170"/>
      <c r="E959" s="170"/>
      <c r="F959" s="170"/>
      <c r="G959" s="170"/>
      <c r="H959" s="170"/>
      <c r="I959" s="170"/>
      <c r="J959" s="170"/>
      <c r="K959" s="170"/>
      <c r="L959" s="170"/>
      <c r="M959" s="219"/>
      <c r="N959" s="219"/>
      <c r="O959" s="219"/>
      <c r="P959" s="219"/>
      <c r="Q959" s="219"/>
      <c r="R959" s="219"/>
      <c r="S959" s="170"/>
    </row>
    <row r="960" ht="15.75" customHeight="1">
      <c r="C960" s="170"/>
      <c r="D960" s="170"/>
      <c r="E960" s="170"/>
      <c r="F960" s="170"/>
      <c r="G960" s="170"/>
      <c r="H960" s="170"/>
      <c r="I960" s="170"/>
      <c r="J960" s="170"/>
      <c r="K960" s="170"/>
      <c r="L960" s="170"/>
      <c r="M960" s="219"/>
      <c r="N960" s="219"/>
      <c r="O960" s="219"/>
      <c r="P960" s="219"/>
      <c r="Q960" s="219"/>
      <c r="R960" s="219"/>
      <c r="S960" s="170"/>
    </row>
    <row r="961" ht="15.75" customHeight="1">
      <c r="C961" s="170"/>
      <c r="D961" s="170"/>
      <c r="E961" s="170"/>
      <c r="F961" s="170"/>
      <c r="G961" s="170"/>
      <c r="H961" s="170"/>
      <c r="I961" s="170"/>
      <c r="J961" s="170"/>
      <c r="K961" s="170"/>
      <c r="L961" s="170"/>
      <c r="M961" s="219"/>
      <c r="N961" s="219"/>
      <c r="O961" s="219"/>
      <c r="P961" s="219"/>
      <c r="Q961" s="219"/>
      <c r="R961" s="219"/>
      <c r="S961" s="170"/>
    </row>
    <row r="962" ht="15.75" customHeight="1">
      <c r="C962" s="170"/>
      <c r="D962" s="170"/>
      <c r="E962" s="170"/>
      <c r="F962" s="170"/>
      <c r="G962" s="170"/>
      <c r="H962" s="170"/>
      <c r="I962" s="170"/>
      <c r="J962" s="170"/>
      <c r="K962" s="170"/>
      <c r="L962" s="170"/>
      <c r="M962" s="219"/>
      <c r="N962" s="219"/>
      <c r="O962" s="219"/>
      <c r="P962" s="219"/>
      <c r="Q962" s="219"/>
      <c r="R962" s="219"/>
      <c r="S962" s="170"/>
    </row>
    <row r="963" ht="15.75" customHeight="1">
      <c r="C963" s="170"/>
      <c r="D963" s="170"/>
      <c r="E963" s="170"/>
      <c r="F963" s="170"/>
      <c r="G963" s="170"/>
      <c r="H963" s="170"/>
      <c r="I963" s="170"/>
      <c r="J963" s="170"/>
      <c r="K963" s="170"/>
      <c r="L963" s="170"/>
      <c r="M963" s="219"/>
      <c r="N963" s="219"/>
      <c r="O963" s="219"/>
      <c r="P963" s="219"/>
      <c r="Q963" s="219"/>
      <c r="R963" s="219"/>
      <c r="S963" s="170"/>
    </row>
    <row r="964" ht="15.75" customHeight="1">
      <c r="C964" s="170"/>
      <c r="D964" s="170"/>
      <c r="E964" s="170"/>
      <c r="F964" s="170"/>
      <c r="G964" s="170"/>
      <c r="H964" s="170"/>
      <c r="I964" s="170"/>
      <c r="J964" s="170"/>
      <c r="K964" s="170"/>
      <c r="L964" s="170"/>
      <c r="M964" s="219"/>
      <c r="N964" s="219"/>
      <c r="O964" s="219"/>
      <c r="P964" s="219"/>
      <c r="Q964" s="219"/>
      <c r="R964" s="219"/>
      <c r="S964" s="170"/>
    </row>
    <row r="965" ht="15.75" customHeight="1">
      <c r="C965" s="170"/>
      <c r="D965" s="170"/>
      <c r="E965" s="170"/>
      <c r="F965" s="170"/>
      <c r="G965" s="170"/>
      <c r="H965" s="170"/>
      <c r="I965" s="170"/>
      <c r="J965" s="170"/>
      <c r="K965" s="170"/>
      <c r="L965" s="170"/>
      <c r="M965" s="219"/>
      <c r="N965" s="219"/>
      <c r="O965" s="219"/>
      <c r="P965" s="219"/>
      <c r="Q965" s="219"/>
      <c r="R965" s="219"/>
      <c r="S965" s="170"/>
    </row>
    <row r="966" ht="15.75" customHeight="1">
      <c r="C966" s="170"/>
      <c r="D966" s="170"/>
      <c r="E966" s="170"/>
      <c r="F966" s="170"/>
      <c r="G966" s="170"/>
      <c r="H966" s="170"/>
      <c r="I966" s="170"/>
      <c r="J966" s="170"/>
      <c r="K966" s="170"/>
      <c r="L966" s="170"/>
      <c r="M966" s="219"/>
      <c r="N966" s="219"/>
      <c r="O966" s="219"/>
      <c r="P966" s="219"/>
      <c r="Q966" s="219"/>
      <c r="R966" s="219"/>
      <c r="S966" s="170"/>
    </row>
    <row r="967" ht="15.75" customHeight="1">
      <c r="C967" s="170"/>
      <c r="D967" s="170"/>
      <c r="E967" s="170"/>
      <c r="F967" s="170"/>
      <c r="G967" s="170"/>
      <c r="H967" s="170"/>
      <c r="I967" s="170"/>
      <c r="J967" s="170"/>
      <c r="K967" s="170"/>
      <c r="L967" s="170"/>
      <c r="M967" s="219"/>
      <c r="N967" s="219"/>
      <c r="O967" s="219"/>
      <c r="P967" s="219"/>
      <c r="Q967" s="219"/>
      <c r="R967" s="219"/>
      <c r="S967" s="170"/>
    </row>
    <row r="968" ht="15.75" customHeight="1">
      <c r="C968" s="170"/>
      <c r="D968" s="170"/>
      <c r="E968" s="170"/>
      <c r="F968" s="170"/>
      <c r="G968" s="170"/>
      <c r="H968" s="170"/>
      <c r="I968" s="170"/>
      <c r="J968" s="170"/>
      <c r="K968" s="170"/>
      <c r="L968" s="170"/>
      <c r="M968" s="219"/>
      <c r="N968" s="219"/>
      <c r="O968" s="219"/>
      <c r="P968" s="219"/>
      <c r="Q968" s="219"/>
      <c r="R968" s="219"/>
      <c r="S968" s="170"/>
    </row>
    <row r="969" ht="15.75" customHeight="1">
      <c r="C969" s="170"/>
      <c r="D969" s="170"/>
      <c r="E969" s="170"/>
      <c r="F969" s="170"/>
      <c r="G969" s="170"/>
      <c r="H969" s="170"/>
      <c r="I969" s="170"/>
      <c r="J969" s="170"/>
      <c r="K969" s="170"/>
      <c r="L969" s="170"/>
      <c r="M969" s="219"/>
      <c r="N969" s="219"/>
      <c r="O969" s="219"/>
      <c r="P969" s="219"/>
      <c r="Q969" s="219"/>
      <c r="R969" s="219"/>
      <c r="S969" s="170"/>
    </row>
    <row r="970" ht="15.75" customHeight="1">
      <c r="C970" s="170"/>
      <c r="D970" s="170"/>
      <c r="E970" s="170"/>
      <c r="F970" s="170"/>
      <c r="G970" s="170"/>
      <c r="H970" s="170"/>
      <c r="I970" s="170"/>
      <c r="J970" s="170"/>
      <c r="K970" s="170"/>
      <c r="L970" s="170"/>
      <c r="M970" s="219"/>
      <c r="N970" s="219"/>
      <c r="O970" s="219"/>
      <c r="P970" s="219"/>
      <c r="Q970" s="219"/>
      <c r="R970" s="219"/>
      <c r="S970" s="170"/>
    </row>
    <row r="971" ht="15.75" customHeight="1">
      <c r="C971" s="170"/>
      <c r="D971" s="170"/>
      <c r="E971" s="170"/>
      <c r="F971" s="170"/>
      <c r="G971" s="170"/>
      <c r="H971" s="170"/>
      <c r="I971" s="170"/>
      <c r="J971" s="170"/>
      <c r="K971" s="170"/>
      <c r="L971" s="170"/>
      <c r="M971" s="219"/>
      <c r="N971" s="219"/>
      <c r="O971" s="219"/>
      <c r="P971" s="219"/>
      <c r="Q971" s="219"/>
      <c r="R971" s="219"/>
      <c r="S971" s="170"/>
    </row>
    <row r="972" ht="15.75" customHeight="1">
      <c r="C972" s="170"/>
      <c r="D972" s="170"/>
      <c r="E972" s="170"/>
      <c r="F972" s="170"/>
      <c r="G972" s="170"/>
      <c r="H972" s="170"/>
      <c r="I972" s="170"/>
      <c r="J972" s="170"/>
      <c r="K972" s="170"/>
      <c r="L972" s="170"/>
      <c r="M972" s="219"/>
      <c r="N972" s="219"/>
      <c r="O972" s="219"/>
      <c r="P972" s="219"/>
      <c r="Q972" s="219"/>
      <c r="R972" s="219"/>
      <c r="S972" s="170"/>
    </row>
    <row r="973" ht="15.75" customHeight="1">
      <c r="C973" s="170"/>
      <c r="D973" s="170"/>
      <c r="E973" s="170"/>
      <c r="F973" s="170"/>
      <c r="G973" s="170"/>
      <c r="H973" s="170"/>
      <c r="I973" s="170"/>
      <c r="J973" s="170"/>
      <c r="K973" s="170"/>
      <c r="L973" s="170"/>
      <c r="M973" s="219"/>
      <c r="N973" s="219"/>
      <c r="O973" s="219"/>
      <c r="P973" s="219"/>
      <c r="Q973" s="219"/>
      <c r="R973" s="219"/>
      <c r="S973" s="170"/>
    </row>
    <row r="974" ht="15.75" customHeight="1">
      <c r="C974" s="170"/>
      <c r="D974" s="170"/>
      <c r="E974" s="170"/>
      <c r="F974" s="170"/>
      <c r="G974" s="170"/>
      <c r="H974" s="170"/>
      <c r="I974" s="170"/>
      <c r="J974" s="170"/>
      <c r="K974" s="170"/>
      <c r="L974" s="170"/>
      <c r="M974" s="219"/>
      <c r="N974" s="219"/>
      <c r="O974" s="219"/>
      <c r="P974" s="219"/>
      <c r="Q974" s="219"/>
      <c r="R974" s="219"/>
      <c r="S974" s="170"/>
    </row>
    <row r="975" ht="15.75" customHeight="1">
      <c r="C975" s="170"/>
      <c r="D975" s="170"/>
      <c r="E975" s="170"/>
      <c r="F975" s="170"/>
      <c r="G975" s="170"/>
      <c r="H975" s="170"/>
      <c r="I975" s="170"/>
      <c r="J975" s="170"/>
      <c r="K975" s="170"/>
      <c r="L975" s="170"/>
      <c r="M975" s="219"/>
      <c r="N975" s="219"/>
      <c r="O975" s="219"/>
      <c r="P975" s="219"/>
      <c r="Q975" s="219"/>
      <c r="R975" s="219"/>
      <c r="S975" s="170"/>
    </row>
    <row r="976" ht="15.75" customHeight="1">
      <c r="C976" s="170"/>
      <c r="D976" s="170"/>
      <c r="E976" s="170"/>
      <c r="F976" s="170"/>
      <c r="G976" s="170"/>
      <c r="H976" s="170"/>
      <c r="I976" s="170"/>
      <c r="J976" s="170"/>
      <c r="K976" s="170"/>
      <c r="L976" s="170"/>
      <c r="M976" s="219"/>
      <c r="N976" s="219"/>
      <c r="O976" s="219"/>
      <c r="P976" s="219"/>
      <c r="Q976" s="219"/>
      <c r="R976" s="219"/>
      <c r="S976" s="170"/>
    </row>
    <row r="977" ht="15.75" customHeight="1">
      <c r="C977" s="170"/>
      <c r="D977" s="170"/>
      <c r="E977" s="170"/>
      <c r="F977" s="170"/>
      <c r="G977" s="170"/>
      <c r="H977" s="170"/>
      <c r="I977" s="170"/>
      <c r="J977" s="170"/>
      <c r="K977" s="170"/>
      <c r="L977" s="170"/>
      <c r="M977" s="219"/>
      <c r="N977" s="219"/>
      <c r="O977" s="219"/>
      <c r="P977" s="219"/>
      <c r="Q977" s="219"/>
      <c r="R977" s="219"/>
      <c r="S977" s="170"/>
    </row>
    <row r="978" ht="15.75" customHeight="1">
      <c r="C978" s="170"/>
      <c r="D978" s="170"/>
      <c r="E978" s="170"/>
      <c r="F978" s="170"/>
      <c r="G978" s="170"/>
      <c r="H978" s="170"/>
      <c r="I978" s="170"/>
      <c r="J978" s="170"/>
      <c r="K978" s="170"/>
      <c r="L978" s="170"/>
      <c r="M978" s="219"/>
      <c r="N978" s="219"/>
      <c r="O978" s="219"/>
      <c r="P978" s="219"/>
      <c r="Q978" s="219"/>
      <c r="R978" s="219"/>
      <c r="S978" s="170"/>
    </row>
    <row r="979" ht="15.75" customHeight="1">
      <c r="C979" s="170"/>
      <c r="D979" s="170"/>
      <c r="E979" s="170"/>
      <c r="F979" s="170"/>
      <c r="G979" s="170"/>
      <c r="H979" s="170"/>
      <c r="I979" s="170"/>
      <c r="J979" s="170"/>
      <c r="K979" s="170"/>
      <c r="L979" s="170"/>
      <c r="M979" s="219"/>
      <c r="N979" s="219"/>
      <c r="O979" s="219"/>
      <c r="P979" s="219"/>
      <c r="Q979" s="219"/>
      <c r="R979" s="219"/>
      <c r="S979" s="170"/>
    </row>
    <row r="980" ht="15.75" customHeight="1">
      <c r="C980" s="170"/>
      <c r="D980" s="170"/>
      <c r="E980" s="170"/>
      <c r="F980" s="170"/>
      <c r="G980" s="170"/>
      <c r="H980" s="170"/>
      <c r="I980" s="170"/>
      <c r="J980" s="170"/>
      <c r="K980" s="170"/>
      <c r="L980" s="170"/>
      <c r="M980" s="219"/>
      <c r="N980" s="219"/>
      <c r="O980" s="219"/>
      <c r="P980" s="219"/>
      <c r="Q980" s="219"/>
      <c r="R980" s="219"/>
      <c r="S980" s="170"/>
    </row>
    <row r="981" ht="15.75" customHeight="1">
      <c r="C981" s="170"/>
      <c r="D981" s="170"/>
      <c r="E981" s="170"/>
      <c r="F981" s="170"/>
      <c r="G981" s="170"/>
      <c r="H981" s="170"/>
      <c r="I981" s="170"/>
      <c r="J981" s="170"/>
      <c r="K981" s="170"/>
      <c r="L981" s="170"/>
      <c r="M981" s="219"/>
      <c r="N981" s="219"/>
      <c r="O981" s="219"/>
      <c r="P981" s="219"/>
      <c r="Q981" s="219"/>
      <c r="R981" s="219"/>
      <c r="S981" s="170"/>
    </row>
    <row r="982" ht="15.75" customHeight="1">
      <c r="C982" s="170"/>
      <c r="D982" s="170"/>
      <c r="E982" s="170"/>
      <c r="F982" s="170"/>
      <c r="G982" s="170"/>
      <c r="H982" s="170"/>
      <c r="I982" s="170"/>
      <c r="J982" s="170"/>
      <c r="K982" s="170"/>
      <c r="L982" s="170"/>
      <c r="M982" s="219"/>
      <c r="N982" s="219"/>
      <c r="O982" s="219"/>
      <c r="P982" s="219"/>
      <c r="Q982" s="219"/>
      <c r="R982" s="219"/>
      <c r="S982" s="170"/>
    </row>
    <row r="983" ht="15.75" customHeight="1">
      <c r="C983" s="170"/>
      <c r="D983" s="170"/>
      <c r="E983" s="170"/>
      <c r="F983" s="170"/>
      <c r="G983" s="170"/>
      <c r="H983" s="170"/>
      <c r="I983" s="170"/>
      <c r="J983" s="170"/>
      <c r="K983" s="170"/>
      <c r="L983" s="170"/>
      <c r="M983" s="219"/>
      <c r="N983" s="219"/>
      <c r="O983" s="219"/>
      <c r="P983" s="219"/>
      <c r="Q983" s="219"/>
      <c r="R983" s="219"/>
      <c r="S983" s="170"/>
    </row>
    <row r="984" ht="15.75" customHeight="1">
      <c r="C984" s="170"/>
      <c r="D984" s="170"/>
      <c r="E984" s="170"/>
      <c r="F984" s="170"/>
      <c r="G984" s="170"/>
      <c r="H984" s="170"/>
      <c r="I984" s="170"/>
      <c r="J984" s="170"/>
      <c r="K984" s="170"/>
      <c r="L984" s="170"/>
      <c r="M984" s="219"/>
      <c r="N984" s="219"/>
      <c r="O984" s="219"/>
      <c r="P984" s="219"/>
      <c r="Q984" s="219"/>
      <c r="R984" s="219"/>
      <c r="S984" s="170"/>
    </row>
    <row r="985" ht="15.75" customHeight="1">
      <c r="C985" s="170"/>
      <c r="D985" s="170"/>
      <c r="E985" s="170"/>
      <c r="F985" s="170"/>
      <c r="G985" s="170"/>
      <c r="H985" s="170"/>
      <c r="I985" s="170"/>
      <c r="J985" s="170"/>
      <c r="K985" s="170"/>
      <c r="L985" s="170"/>
      <c r="M985" s="219"/>
      <c r="N985" s="219"/>
      <c r="O985" s="219"/>
      <c r="P985" s="219"/>
      <c r="Q985" s="219"/>
      <c r="R985" s="219"/>
      <c r="S985" s="170"/>
    </row>
    <row r="986" ht="15.75" customHeight="1">
      <c r="C986" s="170"/>
      <c r="D986" s="170"/>
      <c r="E986" s="170"/>
      <c r="F986" s="170"/>
      <c r="G986" s="170"/>
      <c r="H986" s="170"/>
      <c r="I986" s="170"/>
      <c r="J986" s="170"/>
      <c r="K986" s="170"/>
      <c r="L986" s="170"/>
      <c r="M986" s="219"/>
      <c r="N986" s="219"/>
      <c r="O986" s="219"/>
      <c r="P986" s="219"/>
      <c r="Q986" s="219"/>
      <c r="R986" s="219"/>
      <c r="S986" s="170"/>
    </row>
    <row r="987" ht="15.75" customHeight="1">
      <c r="C987" s="170"/>
      <c r="D987" s="170"/>
      <c r="E987" s="170"/>
      <c r="F987" s="170"/>
      <c r="G987" s="170"/>
      <c r="H987" s="170"/>
      <c r="I987" s="170"/>
      <c r="J987" s="170"/>
      <c r="K987" s="170"/>
      <c r="L987" s="170"/>
      <c r="M987" s="219"/>
      <c r="N987" s="219"/>
      <c r="O987" s="219"/>
      <c r="P987" s="219"/>
      <c r="Q987" s="219"/>
      <c r="R987" s="219"/>
      <c r="S987" s="170"/>
    </row>
    <row r="988" ht="15.75" customHeight="1">
      <c r="C988" s="170"/>
      <c r="D988" s="170"/>
      <c r="E988" s="170"/>
      <c r="F988" s="170"/>
      <c r="G988" s="170"/>
      <c r="H988" s="170"/>
      <c r="I988" s="170"/>
      <c r="J988" s="170"/>
      <c r="K988" s="170"/>
      <c r="L988" s="170"/>
      <c r="M988" s="219"/>
      <c r="N988" s="219"/>
      <c r="O988" s="219"/>
      <c r="P988" s="219"/>
      <c r="Q988" s="219"/>
      <c r="R988" s="219"/>
      <c r="S988" s="170"/>
    </row>
    <row r="989" ht="15.75" customHeight="1">
      <c r="C989" s="170"/>
      <c r="D989" s="170"/>
      <c r="E989" s="170"/>
      <c r="F989" s="170"/>
      <c r="G989" s="170"/>
      <c r="H989" s="170"/>
      <c r="I989" s="170"/>
      <c r="J989" s="170"/>
      <c r="K989" s="170"/>
      <c r="L989" s="170"/>
      <c r="M989" s="219"/>
      <c r="N989" s="219"/>
      <c r="O989" s="219"/>
      <c r="P989" s="219"/>
      <c r="Q989" s="219"/>
      <c r="R989" s="219"/>
      <c r="S989" s="170"/>
    </row>
    <row r="990" ht="15.75" customHeight="1">
      <c r="C990" s="170"/>
      <c r="D990" s="170"/>
      <c r="E990" s="170"/>
      <c r="F990" s="170"/>
      <c r="G990" s="170"/>
      <c r="H990" s="170"/>
      <c r="I990" s="170"/>
      <c r="J990" s="170"/>
      <c r="K990" s="170"/>
      <c r="L990" s="170"/>
      <c r="M990" s="219"/>
      <c r="N990" s="219"/>
      <c r="O990" s="219"/>
      <c r="P990" s="219"/>
      <c r="Q990" s="219"/>
      <c r="R990" s="219"/>
      <c r="S990" s="170"/>
    </row>
    <row r="991" ht="15.75" customHeight="1">
      <c r="C991" s="170"/>
      <c r="D991" s="170"/>
      <c r="E991" s="170"/>
      <c r="F991" s="170"/>
      <c r="G991" s="170"/>
      <c r="H991" s="170"/>
      <c r="I991" s="170"/>
      <c r="J991" s="170"/>
      <c r="K991" s="170"/>
      <c r="L991" s="170"/>
      <c r="M991" s="219"/>
      <c r="N991" s="219"/>
      <c r="O991" s="219"/>
      <c r="P991" s="219"/>
      <c r="Q991" s="219"/>
      <c r="R991" s="219"/>
      <c r="S991" s="170"/>
    </row>
    <row r="992" ht="15.75" customHeight="1">
      <c r="C992" s="170"/>
      <c r="D992" s="170"/>
      <c r="E992" s="170"/>
      <c r="F992" s="170"/>
      <c r="G992" s="170"/>
      <c r="H992" s="170"/>
      <c r="I992" s="170"/>
      <c r="J992" s="170"/>
      <c r="K992" s="170"/>
      <c r="L992" s="170"/>
      <c r="M992" s="219"/>
      <c r="N992" s="219"/>
      <c r="O992" s="219"/>
      <c r="P992" s="219"/>
      <c r="Q992" s="219"/>
      <c r="R992" s="219"/>
      <c r="S992" s="170"/>
    </row>
    <row r="993" ht="15.75" customHeight="1">
      <c r="C993" s="170"/>
      <c r="D993" s="170"/>
      <c r="E993" s="170"/>
      <c r="F993" s="170"/>
      <c r="G993" s="170"/>
      <c r="H993" s="170"/>
      <c r="I993" s="170"/>
      <c r="J993" s="170"/>
      <c r="K993" s="170"/>
      <c r="L993" s="170"/>
      <c r="M993" s="219"/>
      <c r="N993" s="219"/>
      <c r="O993" s="219"/>
      <c r="P993" s="219"/>
      <c r="Q993" s="219"/>
      <c r="R993" s="219"/>
      <c r="S993" s="170"/>
    </row>
    <row r="994" ht="15.75" customHeight="1">
      <c r="C994" s="170"/>
      <c r="D994" s="170"/>
      <c r="E994" s="170"/>
      <c r="F994" s="170"/>
      <c r="G994" s="170"/>
      <c r="H994" s="170"/>
      <c r="I994" s="170"/>
      <c r="J994" s="170"/>
      <c r="K994" s="170"/>
      <c r="L994" s="170"/>
      <c r="M994" s="219"/>
      <c r="N994" s="219"/>
      <c r="O994" s="219"/>
      <c r="P994" s="219"/>
      <c r="Q994" s="219"/>
      <c r="R994" s="219"/>
      <c r="S994" s="170"/>
    </row>
    <row r="995" ht="15.75" customHeight="1">
      <c r="C995" s="170"/>
      <c r="D995" s="170"/>
      <c r="E995" s="170"/>
      <c r="F995" s="170"/>
      <c r="G995" s="170"/>
      <c r="H995" s="170"/>
      <c r="I995" s="170"/>
      <c r="J995" s="170"/>
      <c r="K995" s="170"/>
      <c r="L995" s="170"/>
      <c r="M995" s="219"/>
      <c r="N995" s="219"/>
      <c r="O995" s="219"/>
      <c r="P995" s="219"/>
      <c r="Q995" s="219"/>
      <c r="R995" s="219"/>
      <c r="S995" s="170"/>
    </row>
    <row r="996" ht="15.75" customHeight="1">
      <c r="C996" s="170"/>
      <c r="D996" s="170"/>
      <c r="E996" s="170"/>
      <c r="F996" s="170"/>
      <c r="G996" s="170"/>
      <c r="H996" s="170"/>
      <c r="I996" s="170"/>
      <c r="J996" s="170"/>
      <c r="K996" s="170"/>
      <c r="L996" s="170"/>
      <c r="M996" s="219"/>
      <c r="N996" s="219"/>
      <c r="O996" s="219"/>
      <c r="P996" s="219"/>
      <c r="Q996" s="219"/>
      <c r="R996" s="219"/>
      <c r="S996" s="170"/>
    </row>
    <row r="997" ht="15.75" customHeight="1">
      <c r="C997" s="170"/>
      <c r="D997" s="170"/>
      <c r="E997" s="170"/>
      <c r="F997" s="170"/>
      <c r="G997" s="170"/>
      <c r="H997" s="170"/>
      <c r="I997" s="170"/>
      <c r="J997" s="170"/>
      <c r="K997" s="170"/>
      <c r="L997" s="170"/>
      <c r="M997" s="219"/>
      <c r="N997" s="219"/>
      <c r="O997" s="219"/>
      <c r="P997" s="219"/>
      <c r="Q997" s="219"/>
      <c r="R997" s="219"/>
      <c r="S997" s="170"/>
    </row>
    <row r="998" ht="15.75" customHeight="1">
      <c r="C998" s="170"/>
      <c r="D998" s="170"/>
      <c r="E998" s="170"/>
      <c r="F998" s="170"/>
      <c r="G998" s="170"/>
      <c r="H998" s="170"/>
      <c r="I998" s="170"/>
      <c r="J998" s="170"/>
      <c r="K998" s="170"/>
      <c r="L998" s="170"/>
      <c r="M998" s="219"/>
      <c r="N998" s="219"/>
      <c r="O998" s="219"/>
      <c r="P998" s="219"/>
      <c r="Q998" s="219"/>
      <c r="R998" s="219"/>
      <c r="S998" s="170"/>
    </row>
    <row r="999" ht="15.75" customHeight="1">
      <c r="C999" s="170"/>
      <c r="D999" s="170"/>
      <c r="E999" s="170"/>
      <c r="F999" s="170"/>
      <c r="G999" s="170"/>
      <c r="H999" s="170"/>
      <c r="I999" s="170"/>
      <c r="J999" s="170"/>
      <c r="K999" s="170"/>
      <c r="L999" s="170"/>
      <c r="M999" s="219"/>
      <c r="N999" s="219"/>
      <c r="O999" s="219"/>
      <c r="P999" s="219"/>
      <c r="Q999" s="219"/>
      <c r="R999" s="219"/>
      <c r="S999" s="170"/>
    </row>
    <row r="1000" ht="15.75" customHeight="1">
      <c r="C1000" s="170"/>
      <c r="D1000" s="170"/>
      <c r="E1000" s="170"/>
      <c r="F1000" s="170"/>
      <c r="G1000" s="170"/>
      <c r="H1000" s="170"/>
      <c r="I1000" s="170"/>
      <c r="J1000" s="170"/>
      <c r="K1000" s="170"/>
      <c r="L1000" s="170"/>
      <c r="M1000" s="219"/>
      <c r="N1000" s="219"/>
      <c r="O1000" s="219"/>
      <c r="P1000" s="219"/>
      <c r="Q1000" s="219"/>
      <c r="R1000" s="219"/>
      <c r="S1000" s="170"/>
    </row>
  </sheetData>
  <mergeCells count="14">
    <mergeCell ref="A70:T70"/>
    <mergeCell ref="A73:T73"/>
    <mergeCell ref="A78:T78"/>
    <mergeCell ref="A86:T86"/>
    <mergeCell ref="B108:C108"/>
    <mergeCell ref="D108:F108"/>
    <mergeCell ref="G108:H108"/>
    <mergeCell ref="A1:T1"/>
    <mergeCell ref="A2:T2"/>
    <mergeCell ref="A12:T12"/>
    <mergeCell ref="A19:T19"/>
    <mergeCell ref="A24:T24"/>
    <mergeCell ref="A41:T41"/>
    <mergeCell ref="A66:T66"/>
  </mergeCells>
  <conditionalFormatting sqref="K64">
    <cfRule type="colorScale" priority="1">
      <colorScale>
        <cfvo type="min"/>
        <cfvo type="percentile" val="50"/>
        <cfvo type="max"/>
        <color rgb="FFF8696B"/>
        <color rgb="FFFCFCFF"/>
        <color rgb="FF5A8AC6"/>
      </colorScale>
    </cfRule>
  </conditionalFormatting>
  <conditionalFormatting sqref="C59">
    <cfRule type="colorScale" priority="2">
      <colorScale>
        <cfvo type="min"/>
        <cfvo type="percentile" val="50"/>
        <cfvo type="max"/>
        <color rgb="FFF8696B"/>
        <color rgb="FFFCFCFF"/>
        <color rgb="FF5A8AC6"/>
      </colorScale>
    </cfRule>
  </conditionalFormatting>
  <conditionalFormatting sqref="C65">
    <cfRule type="colorScale" priority="3">
      <colorScale>
        <cfvo type="min"/>
        <cfvo type="percentile" val="50"/>
        <cfvo type="max"/>
        <color rgb="FFF8696B"/>
        <color rgb="FFFCFCFF"/>
        <color rgb="FF5A8AC6"/>
      </colorScale>
    </cfRule>
  </conditionalFormatting>
  <conditionalFormatting sqref="C56">
    <cfRule type="colorScale" priority="4">
      <colorScale>
        <cfvo type="min"/>
        <cfvo type="percentile" val="50"/>
        <cfvo type="max"/>
        <color rgb="FFF8696B"/>
        <color rgb="FFFCFCFF"/>
        <color rgb="FF5A8AC6"/>
      </colorScale>
    </cfRule>
  </conditionalFormatting>
  <conditionalFormatting sqref="C55">
    <cfRule type="colorScale" priority="5">
      <colorScale>
        <cfvo type="min"/>
        <cfvo type="percentile" val="50"/>
        <cfvo type="max"/>
        <color rgb="FFF8696B"/>
        <color rgb="FFFCFCFF"/>
        <color rgb="FF5A8AC6"/>
      </colorScale>
    </cfRule>
  </conditionalFormatting>
  <conditionalFormatting sqref="C53">
    <cfRule type="colorScale" priority="6">
      <colorScale>
        <cfvo type="min"/>
        <cfvo type="percentile" val="50"/>
        <cfvo type="max"/>
        <color rgb="FFF8696B"/>
        <color rgb="FFFCFCFF"/>
        <color rgb="FF5A8AC6"/>
      </colorScale>
    </cfRule>
  </conditionalFormatting>
  <printOptions/>
  <pageMargins bottom="0.75" footer="0.0" header="0.0" left="0.7" right="0.7" top="0.75"/>
  <pageSetup fitToHeight="0"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43"/>
    <col customWidth="1" min="2" max="2" width="20.0"/>
    <col customWidth="1" min="3" max="3" width="36.14"/>
    <col customWidth="1" min="4" max="4" width="20.14"/>
    <col customWidth="1" min="5" max="5" width="33.86"/>
    <col customWidth="1" min="6" max="6" width="10.71"/>
    <col customWidth="1" min="7" max="7" width="18.14"/>
    <col customWidth="1" min="8" max="8" width="16.0"/>
    <col customWidth="1" min="9" max="9" width="18.29"/>
    <col customWidth="1" min="10" max="26" width="10.71"/>
  </cols>
  <sheetData>
    <row r="1">
      <c r="A1" s="300" t="s">
        <v>2214</v>
      </c>
      <c r="B1" s="301"/>
      <c r="C1" s="301"/>
      <c r="D1" s="301"/>
      <c r="E1" s="301"/>
      <c r="F1" s="301"/>
      <c r="G1" s="301"/>
      <c r="H1" s="301"/>
      <c r="I1" s="301"/>
    </row>
    <row r="2">
      <c r="A2" s="302" t="s">
        <v>2215</v>
      </c>
      <c r="B2" s="303"/>
      <c r="C2" s="303"/>
      <c r="D2" s="303"/>
      <c r="E2" s="303"/>
      <c r="F2" s="303"/>
      <c r="G2" s="303"/>
      <c r="H2" s="303"/>
      <c r="I2" s="303"/>
    </row>
    <row r="3" ht="69.75" customHeight="1">
      <c r="A3" s="304" t="s">
        <v>1628</v>
      </c>
      <c r="B3" s="75"/>
      <c r="C3" s="75"/>
      <c r="D3" s="75"/>
      <c r="E3" s="75"/>
      <c r="F3" s="75"/>
      <c r="G3" s="75"/>
      <c r="H3" s="75"/>
      <c r="I3" s="76"/>
    </row>
    <row r="5">
      <c r="A5" s="305" t="s">
        <v>2218</v>
      </c>
      <c r="B5" s="305" t="s">
        <v>1633</v>
      </c>
      <c r="C5" s="306" t="s">
        <v>2219</v>
      </c>
      <c r="D5" s="307"/>
      <c r="E5" s="308"/>
      <c r="F5" s="305" t="s">
        <v>7</v>
      </c>
      <c r="G5" s="305" t="s">
        <v>2220</v>
      </c>
      <c r="H5" s="305" t="s">
        <v>1521</v>
      </c>
      <c r="I5" s="305" t="s">
        <v>14</v>
      </c>
    </row>
    <row r="6">
      <c r="A6" s="309"/>
      <c r="B6" s="309"/>
      <c r="C6" s="310" t="s">
        <v>2221</v>
      </c>
      <c r="D6" s="310" t="s">
        <v>2222</v>
      </c>
      <c r="E6" s="310" t="s">
        <v>2223</v>
      </c>
      <c r="F6" s="309"/>
      <c r="G6" s="309"/>
      <c r="H6" s="309"/>
      <c r="I6" s="309"/>
    </row>
    <row r="7" ht="40.5" customHeight="1">
      <c r="A7" s="311" t="s">
        <v>1640</v>
      </c>
      <c r="B7" s="312" t="s">
        <v>1641</v>
      </c>
      <c r="C7" s="37" t="s">
        <v>2224</v>
      </c>
      <c r="D7" s="26" t="s">
        <v>1586</v>
      </c>
      <c r="E7" s="26" t="s">
        <v>2225</v>
      </c>
      <c r="F7" s="313"/>
      <c r="G7" s="313"/>
      <c r="H7" s="312" t="s">
        <v>2226</v>
      </c>
      <c r="I7" s="313"/>
    </row>
    <row r="8" ht="163.5" customHeight="1">
      <c r="A8" s="69"/>
      <c r="B8" s="69"/>
      <c r="C8" s="37" t="s">
        <v>2227</v>
      </c>
      <c r="D8" s="26" t="s">
        <v>2228</v>
      </c>
      <c r="E8" s="26" t="s">
        <v>2229</v>
      </c>
      <c r="F8" s="69"/>
      <c r="G8" s="69"/>
      <c r="H8" s="69"/>
      <c r="I8" s="69"/>
    </row>
    <row r="9">
      <c r="A9" s="182" t="s">
        <v>1652</v>
      </c>
      <c r="B9" s="26" t="s">
        <v>1653</v>
      </c>
      <c r="C9" s="187" t="s">
        <v>2231</v>
      </c>
      <c r="D9" s="26" t="s">
        <v>2228</v>
      </c>
      <c r="E9" s="26" t="s">
        <v>2229</v>
      </c>
      <c r="F9" s="180"/>
      <c r="G9" s="180"/>
      <c r="H9" s="26" t="s">
        <v>2226</v>
      </c>
      <c r="I9" s="180"/>
    </row>
    <row r="10" ht="33.0" customHeight="1">
      <c r="A10" s="312" t="s">
        <v>1606</v>
      </c>
      <c r="B10" s="312" t="s">
        <v>2232</v>
      </c>
      <c r="C10" s="37" t="s">
        <v>1311</v>
      </c>
      <c r="D10" s="26" t="s">
        <v>1586</v>
      </c>
      <c r="E10" s="26" t="s">
        <v>2229</v>
      </c>
      <c r="F10" s="312" t="s">
        <v>1609</v>
      </c>
      <c r="G10" s="314">
        <v>99975.0</v>
      </c>
      <c r="H10" s="312" t="s">
        <v>2226</v>
      </c>
      <c r="I10" s="312" t="s">
        <v>2233</v>
      </c>
    </row>
    <row r="11">
      <c r="A11" s="78"/>
      <c r="B11" s="78"/>
      <c r="C11" s="181" t="s">
        <v>2234</v>
      </c>
      <c r="D11" s="26" t="s">
        <v>2228</v>
      </c>
      <c r="E11" s="26" t="s">
        <v>2229</v>
      </c>
      <c r="F11" s="78"/>
      <c r="G11" s="78"/>
      <c r="H11" s="78"/>
      <c r="I11" s="78"/>
    </row>
    <row r="12">
      <c r="A12" s="78"/>
      <c r="B12" s="78"/>
      <c r="C12" s="181" t="s">
        <v>2235</v>
      </c>
      <c r="D12" s="26" t="s">
        <v>2228</v>
      </c>
      <c r="E12" s="26" t="s">
        <v>2236</v>
      </c>
      <c r="F12" s="78"/>
      <c r="G12" s="78"/>
      <c r="H12" s="78"/>
      <c r="I12" s="78"/>
    </row>
    <row r="13">
      <c r="A13" s="78"/>
      <c r="B13" s="78"/>
      <c r="C13" s="181" t="s">
        <v>2237</v>
      </c>
      <c r="D13" s="26" t="s">
        <v>2228</v>
      </c>
      <c r="E13" s="180" t="s">
        <v>2238</v>
      </c>
      <c r="F13" s="78"/>
      <c r="G13" s="78"/>
      <c r="H13" s="78"/>
      <c r="I13" s="78"/>
    </row>
    <row r="14">
      <c r="A14" s="78"/>
      <c r="B14" s="78"/>
      <c r="C14" s="181" t="s">
        <v>2239</v>
      </c>
      <c r="D14" s="26" t="s">
        <v>2228</v>
      </c>
      <c r="E14" s="180" t="s">
        <v>2240</v>
      </c>
      <c r="F14" s="78"/>
      <c r="G14" s="78"/>
      <c r="H14" s="78"/>
      <c r="I14" s="78"/>
    </row>
    <row r="15" ht="28.5" customHeight="1">
      <c r="A15" s="69"/>
      <c r="B15" s="69"/>
      <c r="C15" s="37" t="s">
        <v>1614</v>
      </c>
      <c r="D15" s="26" t="s">
        <v>2241</v>
      </c>
      <c r="E15" s="26" t="s">
        <v>2229</v>
      </c>
      <c r="F15" s="69"/>
      <c r="G15" s="69"/>
      <c r="H15" s="69"/>
      <c r="I15" s="69"/>
    </row>
    <row r="16">
      <c r="A16" s="312" t="s">
        <v>1589</v>
      </c>
      <c r="B16" s="312" t="s">
        <v>2243</v>
      </c>
      <c r="C16" s="37" t="s">
        <v>2001</v>
      </c>
      <c r="D16" s="26" t="s">
        <v>1586</v>
      </c>
      <c r="E16" s="26" t="s">
        <v>2229</v>
      </c>
      <c r="F16" s="315" t="s">
        <v>2245</v>
      </c>
      <c r="G16" s="314">
        <v>99998.0</v>
      </c>
      <c r="H16" s="312" t="s">
        <v>2226</v>
      </c>
      <c r="I16" s="312" t="s">
        <v>2233</v>
      </c>
    </row>
    <row r="17">
      <c r="A17" s="78"/>
      <c r="B17" s="78"/>
      <c r="C17" s="37" t="s">
        <v>2246</v>
      </c>
      <c r="D17" s="26" t="s">
        <v>2247</v>
      </c>
      <c r="E17" s="26" t="s">
        <v>2248</v>
      </c>
      <c r="F17" s="78"/>
      <c r="G17" s="78"/>
      <c r="H17" s="78"/>
      <c r="I17" s="78"/>
    </row>
    <row r="18">
      <c r="A18" s="78"/>
      <c r="B18" s="78"/>
      <c r="C18" s="37" t="s">
        <v>2249</v>
      </c>
      <c r="D18" s="316" t="s">
        <v>2228</v>
      </c>
      <c r="E18" s="182" t="s">
        <v>2250</v>
      </c>
      <c r="F18" s="78"/>
      <c r="G18" s="78"/>
      <c r="H18" s="78"/>
      <c r="I18" s="78"/>
    </row>
    <row r="19">
      <c r="A19" s="78"/>
      <c r="B19" s="78"/>
      <c r="C19" s="37" t="s">
        <v>2251</v>
      </c>
      <c r="D19" s="26" t="s">
        <v>2252</v>
      </c>
      <c r="E19" s="26" t="s">
        <v>2229</v>
      </c>
      <c r="F19" s="78"/>
      <c r="G19" s="78"/>
      <c r="H19" s="78"/>
      <c r="I19" s="78"/>
    </row>
    <row r="20">
      <c r="A20" s="78"/>
      <c r="B20" s="78"/>
      <c r="C20" s="37" t="s">
        <v>2253</v>
      </c>
      <c r="D20" s="26" t="s">
        <v>2252</v>
      </c>
      <c r="E20" s="26" t="s">
        <v>2248</v>
      </c>
      <c r="F20" s="78"/>
      <c r="G20" s="78"/>
      <c r="H20" s="78"/>
      <c r="I20" s="78"/>
    </row>
    <row r="21" ht="15.75" customHeight="1">
      <c r="A21" s="69"/>
      <c r="B21" s="69"/>
      <c r="C21" s="37" t="s">
        <v>1614</v>
      </c>
      <c r="D21" s="26" t="s">
        <v>2241</v>
      </c>
      <c r="E21" s="26" t="s">
        <v>2229</v>
      </c>
      <c r="F21" s="69"/>
      <c r="G21" s="69"/>
      <c r="H21" s="69"/>
      <c r="I21" s="69"/>
    </row>
    <row r="22" ht="15.75" customHeight="1">
      <c r="A22" s="312" t="s">
        <v>1456</v>
      </c>
      <c r="B22" s="312" t="s">
        <v>2254</v>
      </c>
      <c r="C22" s="187" t="s">
        <v>2255</v>
      </c>
      <c r="D22" s="26" t="s">
        <v>1586</v>
      </c>
      <c r="E22" s="26" t="s">
        <v>2256</v>
      </c>
      <c r="F22" s="312" t="s">
        <v>2257</v>
      </c>
      <c r="G22" s="317">
        <v>100000.0</v>
      </c>
      <c r="H22" s="315" t="s">
        <v>1458</v>
      </c>
      <c r="I22" s="312" t="s">
        <v>2233</v>
      </c>
    </row>
    <row r="23" ht="15.75" customHeight="1">
      <c r="A23" s="78"/>
      <c r="B23" s="78"/>
      <c r="C23" s="187" t="s">
        <v>2258</v>
      </c>
      <c r="D23" s="26" t="s">
        <v>2259</v>
      </c>
      <c r="E23" s="26" t="s">
        <v>2256</v>
      </c>
      <c r="F23" s="78"/>
      <c r="G23" s="78"/>
      <c r="H23" s="78"/>
      <c r="I23" s="78"/>
    </row>
    <row r="24" ht="15.75" customHeight="1">
      <c r="A24" s="78"/>
      <c r="B24" s="78"/>
      <c r="C24" s="187" t="s">
        <v>2260</v>
      </c>
      <c r="D24" s="26" t="s">
        <v>2259</v>
      </c>
      <c r="E24" s="26" t="s">
        <v>2261</v>
      </c>
      <c r="F24" s="78"/>
      <c r="G24" s="78"/>
      <c r="H24" s="78"/>
      <c r="I24" s="78"/>
    </row>
    <row r="25" ht="15.75" customHeight="1">
      <c r="A25" s="78"/>
      <c r="B25" s="78"/>
      <c r="C25" s="187" t="s">
        <v>2262</v>
      </c>
      <c r="D25" s="26" t="s">
        <v>2263</v>
      </c>
      <c r="E25" s="26" t="s">
        <v>2264</v>
      </c>
      <c r="F25" s="78"/>
      <c r="G25" s="78"/>
      <c r="H25" s="78"/>
      <c r="I25" s="78"/>
    </row>
    <row r="26" ht="15.75" customHeight="1">
      <c r="A26" s="78"/>
      <c r="B26" s="78"/>
      <c r="C26" s="187" t="s">
        <v>2265</v>
      </c>
      <c r="D26" s="26" t="s">
        <v>2252</v>
      </c>
      <c r="E26" s="26" t="s">
        <v>2256</v>
      </c>
      <c r="F26" s="78"/>
      <c r="G26" s="78"/>
      <c r="H26" s="78"/>
      <c r="I26" s="78"/>
    </row>
    <row r="27" ht="15.75" customHeight="1">
      <c r="A27" s="78"/>
      <c r="B27" s="78"/>
      <c r="C27" s="187" t="s">
        <v>2266</v>
      </c>
      <c r="D27" s="26" t="s">
        <v>2267</v>
      </c>
      <c r="E27" s="26" t="s">
        <v>2268</v>
      </c>
      <c r="F27" s="78"/>
      <c r="G27" s="78"/>
      <c r="H27" s="78"/>
      <c r="I27" s="78"/>
    </row>
    <row r="28" ht="15.75" customHeight="1">
      <c r="A28" s="78"/>
      <c r="B28" s="78"/>
      <c r="C28" s="187" t="s">
        <v>2269</v>
      </c>
      <c r="D28" s="26" t="s">
        <v>2267</v>
      </c>
      <c r="E28" s="26" t="s">
        <v>2214</v>
      </c>
      <c r="F28" s="78"/>
      <c r="G28" s="78"/>
      <c r="H28" s="78"/>
      <c r="I28" s="78"/>
    </row>
    <row r="29" ht="15.75" customHeight="1">
      <c r="A29" s="69"/>
      <c r="B29" s="69"/>
      <c r="C29" s="37" t="s">
        <v>1614</v>
      </c>
      <c r="D29" s="26" t="s">
        <v>2241</v>
      </c>
      <c r="E29" s="26" t="s">
        <v>2256</v>
      </c>
      <c r="F29" s="69"/>
      <c r="G29" s="69"/>
      <c r="H29" s="69"/>
      <c r="I29" s="69"/>
    </row>
    <row r="30" ht="15.75" customHeight="1">
      <c r="A30" s="312" t="s">
        <v>2270</v>
      </c>
      <c r="B30" s="312" t="s">
        <v>2271</v>
      </c>
      <c r="C30" s="37" t="s">
        <v>2272</v>
      </c>
      <c r="D30" s="26" t="s">
        <v>1586</v>
      </c>
      <c r="E30" s="26" t="s">
        <v>2273</v>
      </c>
      <c r="F30" s="312" t="s">
        <v>2274</v>
      </c>
      <c r="G30" s="314">
        <v>1146999.6</v>
      </c>
      <c r="H30" s="315" t="s">
        <v>1458</v>
      </c>
      <c r="I30" s="312" t="s">
        <v>2275</v>
      </c>
    </row>
    <row r="31" ht="15.75" customHeight="1">
      <c r="A31" s="78"/>
      <c r="B31" s="78"/>
      <c r="C31" s="37" t="s">
        <v>2276</v>
      </c>
      <c r="D31" s="26" t="s">
        <v>2228</v>
      </c>
      <c r="E31" s="26" t="s">
        <v>2256</v>
      </c>
      <c r="F31" s="78"/>
      <c r="G31" s="78"/>
      <c r="H31" s="78"/>
      <c r="I31" s="78"/>
    </row>
    <row r="32" ht="15.75" customHeight="1">
      <c r="A32" s="78"/>
      <c r="B32" s="78"/>
      <c r="C32" s="187" t="s">
        <v>2277</v>
      </c>
      <c r="D32" s="26" t="s">
        <v>2263</v>
      </c>
      <c r="E32" s="26" t="s">
        <v>2273</v>
      </c>
      <c r="F32" s="78"/>
      <c r="G32" s="78"/>
      <c r="H32" s="78"/>
      <c r="I32" s="78"/>
    </row>
    <row r="33" ht="15.75" customHeight="1">
      <c r="A33" s="78"/>
      <c r="B33" s="78"/>
      <c r="C33" s="37" t="s">
        <v>2278</v>
      </c>
      <c r="D33" s="26" t="s">
        <v>2279</v>
      </c>
      <c r="E33" s="26" t="s">
        <v>2280</v>
      </c>
      <c r="F33" s="78"/>
      <c r="G33" s="78"/>
      <c r="H33" s="78"/>
      <c r="I33" s="78"/>
    </row>
    <row r="34" ht="15.75" customHeight="1">
      <c r="A34" s="69"/>
      <c r="B34" s="69"/>
      <c r="C34" s="37" t="s">
        <v>2281</v>
      </c>
      <c r="D34" s="26" t="s">
        <v>2252</v>
      </c>
      <c r="E34" s="26" t="s">
        <v>2273</v>
      </c>
      <c r="F34" s="69"/>
      <c r="G34" s="69"/>
      <c r="H34" s="69"/>
      <c r="I34" s="69"/>
    </row>
    <row r="35" ht="15.75" customHeight="1">
      <c r="A35" s="312" t="s">
        <v>2282</v>
      </c>
      <c r="B35" s="312" t="s">
        <v>2283</v>
      </c>
      <c r="C35" s="37" t="s">
        <v>2284</v>
      </c>
      <c r="D35" s="26" t="s">
        <v>1586</v>
      </c>
      <c r="E35" s="26" t="s">
        <v>2285</v>
      </c>
      <c r="F35" s="315" t="s">
        <v>2245</v>
      </c>
      <c r="G35" s="314">
        <v>350000.0</v>
      </c>
      <c r="H35" s="315" t="s">
        <v>1458</v>
      </c>
      <c r="I35" s="312" t="s">
        <v>2286</v>
      </c>
    </row>
    <row r="36" ht="15.75" customHeight="1">
      <c r="A36" s="78"/>
      <c r="B36" s="78"/>
      <c r="C36" s="37" t="s">
        <v>2287</v>
      </c>
      <c r="D36" s="26" t="s">
        <v>2228</v>
      </c>
      <c r="E36" s="26" t="s">
        <v>2256</v>
      </c>
      <c r="F36" s="78"/>
      <c r="G36" s="78"/>
      <c r="H36" s="78"/>
      <c r="I36" s="78"/>
    </row>
    <row r="37" ht="15.75" customHeight="1">
      <c r="A37" s="78"/>
      <c r="B37" s="78"/>
      <c r="C37" s="37" t="s">
        <v>2288</v>
      </c>
      <c r="D37" s="26" t="s">
        <v>2263</v>
      </c>
      <c r="E37" s="182" t="s">
        <v>2285</v>
      </c>
      <c r="F37" s="78"/>
      <c r="G37" s="78"/>
      <c r="H37" s="78"/>
      <c r="I37" s="78"/>
    </row>
    <row r="38" ht="15.75" customHeight="1">
      <c r="A38" s="78"/>
      <c r="B38" s="78"/>
      <c r="C38" s="37" t="s">
        <v>2289</v>
      </c>
      <c r="D38" s="26" t="s">
        <v>2263</v>
      </c>
      <c r="E38" s="26" t="s">
        <v>2290</v>
      </c>
      <c r="F38" s="78"/>
      <c r="G38" s="78"/>
      <c r="H38" s="78"/>
      <c r="I38" s="78"/>
    </row>
    <row r="39" ht="15.75" customHeight="1">
      <c r="A39" s="78"/>
      <c r="B39" s="78"/>
      <c r="C39" s="37" t="s">
        <v>2291</v>
      </c>
      <c r="D39" s="26" t="s">
        <v>2263</v>
      </c>
      <c r="E39" s="182" t="s">
        <v>2292</v>
      </c>
      <c r="F39" s="78"/>
      <c r="G39" s="78"/>
      <c r="H39" s="78"/>
      <c r="I39" s="78"/>
    </row>
    <row r="40" ht="15.75" customHeight="1">
      <c r="A40" s="78"/>
      <c r="B40" s="78"/>
      <c r="C40" s="37" t="s">
        <v>2293</v>
      </c>
      <c r="D40" s="26" t="s">
        <v>2241</v>
      </c>
      <c r="E40" s="182" t="s">
        <v>2285</v>
      </c>
      <c r="F40" s="78"/>
      <c r="G40" s="78"/>
      <c r="H40" s="78"/>
      <c r="I40" s="78"/>
    </row>
    <row r="41" ht="15.75" customHeight="1">
      <c r="A41" s="69"/>
      <c r="B41" s="69"/>
      <c r="C41" s="37" t="s">
        <v>2294</v>
      </c>
      <c r="D41" s="26" t="s">
        <v>2295</v>
      </c>
      <c r="E41" s="182" t="s">
        <v>2285</v>
      </c>
      <c r="F41" s="69"/>
      <c r="G41" s="69"/>
      <c r="H41" s="69"/>
      <c r="I41" s="69"/>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7">
    <mergeCell ref="A3:I3"/>
    <mergeCell ref="A7:A8"/>
    <mergeCell ref="B7:B8"/>
    <mergeCell ref="F7:F8"/>
    <mergeCell ref="G7:G8"/>
    <mergeCell ref="H7:H8"/>
    <mergeCell ref="I7:I8"/>
    <mergeCell ref="F10:F15"/>
    <mergeCell ref="F16:F21"/>
    <mergeCell ref="F22:F29"/>
    <mergeCell ref="F30:F34"/>
    <mergeCell ref="F35:F41"/>
    <mergeCell ref="A16:A21"/>
    <mergeCell ref="A22:A29"/>
    <mergeCell ref="B22:B29"/>
    <mergeCell ref="A30:A34"/>
    <mergeCell ref="B30:B34"/>
    <mergeCell ref="A35:A41"/>
    <mergeCell ref="B35:B41"/>
    <mergeCell ref="A10:A15"/>
    <mergeCell ref="B10:B15"/>
    <mergeCell ref="G10:G15"/>
    <mergeCell ref="H10:H15"/>
    <mergeCell ref="I10:I15"/>
    <mergeCell ref="B16:B21"/>
    <mergeCell ref="I16:I21"/>
    <mergeCell ref="G30:G34"/>
    <mergeCell ref="G35:G41"/>
    <mergeCell ref="H35:H41"/>
    <mergeCell ref="I35:I41"/>
    <mergeCell ref="G16:G21"/>
    <mergeCell ref="H16:H21"/>
    <mergeCell ref="G22:G29"/>
    <mergeCell ref="H22:H29"/>
    <mergeCell ref="I22:I29"/>
    <mergeCell ref="H30:H34"/>
    <mergeCell ref="I30:I34"/>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5" width="16.14"/>
    <col customWidth="1" min="6" max="26" width="10.71"/>
  </cols>
  <sheetData>
    <row r="1">
      <c r="A1" s="46"/>
      <c r="B1" s="44" t="s">
        <v>2349</v>
      </c>
      <c r="C1" s="44" t="s">
        <v>2350</v>
      </c>
      <c r="D1" s="44" t="s">
        <v>619</v>
      </c>
      <c r="E1" s="44" t="s">
        <v>620</v>
      </c>
      <c r="F1" s="44" t="s">
        <v>622</v>
      </c>
    </row>
    <row r="2">
      <c r="A2" s="45" t="s">
        <v>625</v>
      </c>
      <c r="B2" s="46">
        <v>3.0</v>
      </c>
      <c r="C2" s="46">
        <v>0.0</v>
      </c>
      <c r="D2" s="46">
        <v>3.0</v>
      </c>
      <c r="E2" s="47">
        <v>0.0</v>
      </c>
      <c r="F2" s="47">
        <f>D2+E2</f>
        <v>3</v>
      </c>
    </row>
    <row r="3">
      <c r="A3" s="46"/>
      <c r="B3" s="318">
        <f t="shared" ref="B3:F3" si="1">SUM(B2)</f>
        <v>3</v>
      </c>
      <c r="C3" s="49">
        <f t="shared" si="1"/>
        <v>0</v>
      </c>
      <c r="D3" s="49">
        <f t="shared" si="1"/>
        <v>3</v>
      </c>
      <c r="E3" s="49">
        <f t="shared" si="1"/>
        <v>0</v>
      </c>
      <c r="F3" s="49">
        <f t="shared" si="1"/>
        <v>3</v>
      </c>
    </row>
    <row r="4">
      <c r="A4" s="46"/>
      <c r="B4" s="44" t="s">
        <v>615</v>
      </c>
      <c r="C4" s="44" t="s">
        <v>617</v>
      </c>
      <c r="D4" s="44" t="s">
        <v>619</v>
      </c>
      <c r="E4" s="44" t="s">
        <v>620</v>
      </c>
      <c r="F4" s="44" t="s">
        <v>622</v>
      </c>
    </row>
    <row r="5">
      <c r="A5" s="45" t="s">
        <v>625</v>
      </c>
      <c r="B5" s="46">
        <v>0.0</v>
      </c>
      <c r="C5" s="46">
        <v>3.0</v>
      </c>
      <c r="D5" s="46">
        <v>3.0</v>
      </c>
      <c r="E5" s="47">
        <v>0.0</v>
      </c>
      <c r="F5" s="47">
        <f t="shared" ref="F5:F8" si="2">D5+E5</f>
        <v>3</v>
      </c>
    </row>
    <row r="6">
      <c r="A6" s="45" t="s">
        <v>697</v>
      </c>
      <c r="B6" s="46">
        <v>9.0</v>
      </c>
      <c r="C6" s="46">
        <v>0.0</v>
      </c>
      <c r="D6" s="46">
        <v>9.0</v>
      </c>
      <c r="E6" s="47">
        <v>0.0</v>
      </c>
      <c r="F6" s="47">
        <f t="shared" si="2"/>
        <v>9</v>
      </c>
    </row>
    <row r="7">
      <c r="A7" s="45" t="s">
        <v>706</v>
      </c>
      <c r="B7" s="46">
        <v>11.0</v>
      </c>
      <c r="C7" s="46">
        <v>0.0</v>
      </c>
      <c r="D7" s="46">
        <v>10.0</v>
      </c>
      <c r="E7" s="47">
        <v>1.0</v>
      </c>
      <c r="F7" s="47">
        <f t="shared" si="2"/>
        <v>11</v>
      </c>
    </row>
    <row r="8">
      <c r="A8" s="45" t="s">
        <v>709</v>
      </c>
      <c r="B8" s="46">
        <v>6.0</v>
      </c>
      <c r="C8" s="46">
        <v>0.0</v>
      </c>
      <c r="D8" s="46">
        <v>6.0</v>
      </c>
      <c r="E8" s="47">
        <v>0.0</v>
      </c>
      <c r="F8" s="47">
        <f t="shared" si="2"/>
        <v>6</v>
      </c>
    </row>
    <row r="9">
      <c r="A9" s="46"/>
      <c r="B9" s="318">
        <f t="shared" ref="B9:F9" si="3">SUM(B5:B8)</f>
        <v>26</v>
      </c>
      <c r="C9" s="49">
        <f t="shared" si="3"/>
        <v>3</v>
      </c>
      <c r="D9" s="49">
        <f t="shared" si="3"/>
        <v>28</v>
      </c>
      <c r="E9" s="49">
        <f t="shared" si="3"/>
        <v>1</v>
      </c>
      <c r="F9" s="49">
        <f t="shared" si="3"/>
        <v>29</v>
      </c>
    </row>
    <row r="10">
      <c r="A10" s="46"/>
      <c r="B10" s="44" t="s">
        <v>720</v>
      </c>
      <c r="C10" s="44" t="s">
        <v>723</v>
      </c>
      <c r="D10" s="44" t="s">
        <v>619</v>
      </c>
      <c r="E10" s="44" t="s">
        <v>620</v>
      </c>
      <c r="F10" s="44" t="s">
        <v>622</v>
      </c>
    </row>
    <row r="11">
      <c r="A11" s="45" t="s">
        <v>625</v>
      </c>
      <c r="B11" s="46">
        <v>0.0</v>
      </c>
      <c r="C11" s="46">
        <v>3.0</v>
      </c>
      <c r="D11" s="46">
        <v>3.0</v>
      </c>
      <c r="E11" s="47">
        <v>0.0</v>
      </c>
      <c r="F11" s="47">
        <f t="shared" ref="F11:F15" si="4">D11+E11</f>
        <v>3</v>
      </c>
    </row>
    <row r="12">
      <c r="A12" s="45" t="s">
        <v>697</v>
      </c>
      <c r="B12" s="46">
        <v>0.0</v>
      </c>
      <c r="C12" s="46">
        <v>8.0</v>
      </c>
      <c r="D12" s="46">
        <v>8.0</v>
      </c>
      <c r="E12" s="47">
        <v>0.0</v>
      </c>
      <c r="F12" s="47">
        <f t="shared" si="4"/>
        <v>8</v>
      </c>
    </row>
    <row r="13">
      <c r="A13" s="45" t="s">
        <v>706</v>
      </c>
      <c r="B13" s="46">
        <v>0.0</v>
      </c>
      <c r="C13" s="46">
        <v>6.0</v>
      </c>
      <c r="D13" s="46">
        <v>6.0</v>
      </c>
      <c r="E13" s="47">
        <v>0.0</v>
      </c>
      <c r="F13" s="47">
        <f t="shared" si="4"/>
        <v>6</v>
      </c>
    </row>
    <row r="14">
      <c r="A14" s="45" t="s">
        <v>709</v>
      </c>
      <c r="B14" s="46">
        <v>3.0</v>
      </c>
      <c r="C14" s="46">
        <v>4.0</v>
      </c>
      <c r="D14" s="46">
        <v>7.0</v>
      </c>
      <c r="E14" s="47">
        <v>0.0</v>
      </c>
      <c r="F14" s="47">
        <f t="shared" si="4"/>
        <v>7</v>
      </c>
    </row>
    <row r="15">
      <c r="A15" s="45" t="s">
        <v>742</v>
      </c>
      <c r="B15" s="46">
        <v>14.0</v>
      </c>
      <c r="C15" s="46">
        <v>0.0</v>
      </c>
      <c r="D15" s="46">
        <v>14.0</v>
      </c>
      <c r="E15" s="47">
        <v>0.0</v>
      </c>
      <c r="F15" s="47">
        <f t="shared" si="4"/>
        <v>14</v>
      </c>
    </row>
    <row r="16">
      <c r="A16" s="46"/>
      <c r="B16" s="318">
        <f t="shared" ref="B16:F16" si="5">SUM(B11:B15)</f>
        <v>17</v>
      </c>
      <c r="C16" s="49">
        <f t="shared" si="5"/>
        <v>21</v>
      </c>
      <c r="D16" s="49">
        <f t="shared" si="5"/>
        <v>38</v>
      </c>
      <c r="E16" s="49">
        <f t="shared" si="5"/>
        <v>0</v>
      </c>
      <c r="F16" s="49">
        <f t="shared" si="5"/>
        <v>38</v>
      </c>
    </row>
    <row r="17">
      <c r="A17" s="46"/>
      <c r="B17" s="49" t="s">
        <v>817</v>
      </c>
      <c r="C17" s="49" t="s">
        <v>818</v>
      </c>
      <c r="D17" s="49" t="s">
        <v>619</v>
      </c>
      <c r="E17" s="44" t="s">
        <v>620</v>
      </c>
      <c r="F17" s="44" t="s">
        <v>622</v>
      </c>
    </row>
    <row r="18">
      <c r="A18" s="46" t="s">
        <v>812</v>
      </c>
      <c r="B18" s="46">
        <v>3.0</v>
      </c>
      <c r="C18" s="46">
        <v>2.0</v>
      </c>
      <c r="D18" s="46">
        <v>4.0</v>
      </c>
      <c r="E18" s="47">
        <v>1.0</v>
      </c>
      <c r="F18" s="47">
        <f t="shared" ref="F18:F20" si="6">D18+E18</f>
        <v>5</v>
      </c>
    </row>
    <row r="19">
      <c r="A19" s="45" t="s">
        <v>742</v>
      </c>
      <c r="B19" s="46">
        <v>20.0</v>
      </c>
      <c r="C19" s="46">
        <v>14.0</v>
      </c>
      <c r="D19" s="46">
        <v>33.0</v>
      </c>
      <c r="E19" s="47">
        <v>1.0</v>
      </c>
      <c r="F19" s="47">
        <f t="shared" si="6"/>
        <v>34</v>
      </c>
    </row>
    <row r="20">
      <c r="A20" s="46" t="s">
        <v>815</v>
      </c>
      <c r="B20" s="46">
        <v>8.0</v>
      </c>
      <c r="C20" s="46">
        <v>0.0</v>
      </c>
      <c r="D20" s="47">
        <v>8.0</v>
      </c>
      <c r="E20" s="47">
        <v>0.0</v>
      </c>
      <c r="F20" s="47">
        <f t="shared" si="6"/>
        <v>8</v>
      </c>
    </row>
    <row r="21" ht="15.75" customHeight="1">
      <c r="A21" s="46"/>
      <c r="B21" s="318">
        <f t="shared" ref="B21:F21" si="7">SUM(B18:B20)</f>
        <v>31</v>
      </c>
      <c r="C21" s="49">
        <f t="shared" si="7"/>
        <v>16</v>
      </c>
      <c r="D21" s="49">
        <f t="shared" si="7"/>
        <v>45</v>
      </c>
      <c r="E21" s="49">
        <f t="shared" si="7"/>
        <v>2</v>
      </c>
      <c r="F21" s="49">
        <f t="shared" si="7"/>
        <v>47</v>
      </c>
    </row>
    <row r="22" ht="15.75" customHeight="1">
      <c r="A22" s="46"/>
      <c r="B22" s="49" t="s">
        <v>810</v>
      </c>
      <c r="C22" s="49" t="s">
        <v>811</v>
      </c>
      <c r="D22" s="49" t="s">
        <v>619</v>
      </c>
      <c r="E22" s="44" t="s">
        <v>620</v>
      </c>
      <c r="F22" s="44" t="s">
        <v>622</v>
      </c>
    </row>
    <row r="23" ht="15.75" customHeight="1">
      <c r="A23" s="46" t="s">
        <v>812</v>
      </c>
      <c r="B23" s="46">
        <v>3.0</v>
      </c>
      <c r="C23" s="46">
        <v>4.0</v>
      </c>
      <c r="D23" s="46">
        <v>7.0</v>
      </c>
      <c r="E23" s="47">
        <v>0.0</v>
      </c>
      <c r="F23" s="47">
        <f t="shared" ref="F23:F27" si="8">D23+E23</f>
        <v>7</v>
      </c>
    </row>
    <row r="24" ht="15.75" customHeight="1">
      <c r="A24" s="46" t="s">
        <v>814</v>
      </c>
      <c r="B24" s="46">
        <v>6.0</v>
      </c>
      <c r="C24" s="46">
        <v>19.0</v>
      </c>
      <c r="D24" s="46">
        <v>25.0</v>
      </c>
      <c r="E24" s="47">
        <v>0.0</v>
      </c>
      <c r="F24" s="47">
        <f t="shared" si="8"/>
        <v>25</v>
      </c>
    </row>
    <row r="25" ht="15.75" customHeight="1">
      <c r="A25" s="46" t="s">
        <v>815</v>
      </c>
      <c r="B25" s="46">
        <v>9.0</v>
      </c>
      <c r="C25" s="46">
        <v>8.0</v>
      </c>
      <c r="D25" s="47">
        <v>17.0</v>
      </c>
      <c r="E25" s="47">
        <v>0.0</v>
      </c>
      <c r="F25" s="47">
        <f t="shared" si="8"/>
        <v>17</v>
      </c>
    </row>
    <row r="26" ht="15.75" customHeight="1">
      <c r="A26" s="46" t="s">
        <v>706</v>
      </c>
      <c r="B26" s="46">
        <v>7.0</v>
      </c>
      <c r="C26" s="46">
        <v>0.0</v>
      </c>
      <c r="D26" s="47">
        <v>6.0</v>
      </c>
      <c r="E26" s="47">
        <v>1.0</v>
      </c>
      <c r="F26" s="47">
        <f t="shared" si="8"/>
        <v>7</v>
      </c>
    </row>
    <row r="27" ht="15.75" customHeight="1">
      <c r="A27" s="46" t="s">
        <v>816</v>
      </c>
      <c r="B27" s="46">
        <v>4.0</v>
      </c>
      <c r="C27" s="46">
        <v>0.0</v>
      </c>
      <c r="D27" s="47">
        <v>4.0</v>
      </c>
      <c r="E27" s="47">
        <v>0.0</v>
      </c>
      <c r="F27" s="47">
        <f t="shared" si="8"/>
        <v>4</v>
      </c>
    </row>
    <row r="28" ht="15.75" customHeight="1">
      <c r="A28" s="46"/>
      <c r="B28" s="318">
        <f t="shared" ref="B28:F28" si="9">SUM(B23:B27)</f>
        <v>29</v>
      </c>
      <c r="C28" s="49">
        <f t="shared" si="9"/>
        <v>31</v>
      </c>
      <c r="D28" s="49">
        <f t="shared" si="9"/>
        <v>59</v>
      </c>
      <c r="E28" s="319">
        <f t="shared" si="9"/>
        <v>1</v>
      </c>
      <c r="F28" s="49">
        <f t="shared" si="9"/>
        <v>60</v>
      </c>
    </row>
    <row r="29" ht="15.75" customHeight="1"/>
    <row r="30" ht="15.75" customHeight="1">
      <c r="A30" s="46"/>
      <c r="B30" s="49" t="s">
        <v>1284</v>
      </c>
      <c r="C30" s="49" t="s">
        <v>1286</v>
      </c>
      <c r="D30" s="49" t="s">
        <v>619</v>
      </c>
      <c r="E30" s="44" t="s">
        <v>620</v>
      </c>
      <c r="F30" s="44" t="s">
        <v>622</v>
      </c>
    </row>
    <row r="31" ht="15.75" customHeight="1">
      <c r="A31" s="46" t="s">
        <v>812</v>
      </c>
      <c r="B31" s="46">
        <v>0.0</v>
      </c>
      <c r="C31" s="46">
        <v>4.0</v>
      </c>
      <c r="D31" s="46">
        <v>4.0</v>
      </c>
      <c r="E31" s="47">
        <v>0.0</v>
      </c>
      <c r="F31" s="47">
        <f t="shared" ref="F31:F36" si="10">D31+E31</f>
        <v>4</v>
      </c>
    </row>
    <row r="32" ht="15.75" customHeight="1">
      <c r="A32" s="46" t="s">
        <v>814</v>
      </c>
      <c r="B32" s="46">
        <v>4.0</v>
      </c>
      <c r="C32" s="46">
        <v>6.0</v>
      </c>
      <c r="D32" s="46">
        <v>10.0</v>
      </c>
      <c r="E32" s="47">
        <v>0.0</v>
      </c>
      <c r="F32" s="47">
        <f t="shared" si="10"/>
        <v>10</v>
      </c>
    </row>
    <row r="33" ht="15.75" customHeight="1">
      <c r="A33" s="46" t="s">
        <v>1302</v>
      </c>
      <c r="B33" s="46">
        <v>7.0</v>
      </c>
      <c r="C33" s="46">
        <v>0.0</v>
      </c>
      <c r="D33" s="46">
        <v>7.0</v>
      </c>
      <c r="E33" s="47">
        <v>0.0</v>
      </c>
      <c r="F33" s="47">
        <f t="shared" si="10"/>
        <v>7</v>
      </c>
    </row>
    <row r="34" ht="15.75" customHeight="1">
      <c r="A34" s="46" t="s">
        <v>815</v>
      </c>
      <c r="B34" s="46">
        <v>8.0</v>
      </c>
      <c r="C34" s="46">
        <v>9.0</v>
      </c>
      <c r="D34" s="47">
        <v>16.0</v>
      </c>
      <c r="E34" s="47">
        <v>1.0</v>
      </c>
      <c r="F34" s="47">
        <f t="shared" si="10"/>
        <v>17</v>
      </c>
    </row>
    <row r="35" ht="15.75" customHeight="1">
      <c r="A35" s="46" t="s">
        <v>706</v>
      </c>
      <c r="B35" s="46">
        <v>0.0</v>
      </c>
      <c r="C35" s="46">
        <v>6.0</v>
      </c>
      <c r="D35" s="47">
        <v>6.0</v>
      </c>
      <c r="E35" s="47">
        <v>0.0</v>
      </c>
      <c r="F35" s="47">
        <f t="shared" si="10"/>
        <v>6</v>
      </c>
    </row>
    <row r="36" ht="15.75" customHeight="1">
      <c r="A36" s="46" t="s">
        <v>816</v>
      </c>
      <c r="B36" s="46">
        <v>4.0</v>
      </c>
      <c r="C36" s="46">
        <v>0.0</v>
      </c>
      <c r="D36" s="47">
        <v>4.0</v>
      </c>
      <c r="E36" s="47">
        <v>0.0</v>
      </c>
      <c r="F36" s="47">
        <f t="shared" si="10"/>
        <v>4</v>
      </c>
    </row>
    <row r="37" ht="15.75" customHeight="1">
      <c r="A37" s="46"/>
      <c r="B37" s="318">
        <f t="shared" ref="B37:F37" si="11">SUM(B31:B36)</f>
        <v>23</v>
      </c>
      <c r="C37" s="49">
        <f t="shared" si="11"/>
        <v>25</v>
      </c>
      <c r="D37" s="49">
        <f t="shared" si="11"/>
        <v>47</v>
      </c>
      <c r="E37" s="319">
        <f t="shared" si="11"/>
        <v>1</v>
      </c>
      <c r="F37" s="49">
        <f t="shared" si="11"/>
        <v>48</v>
      </c>
    </row>
    <row r="38" ht="15.75" customHeight="1">
      <c r="A38" s="46"/>
      <c r="B38" s="49" t="s">
        <v>1472</v>
      </c>
      <c r="C38" s="49" t="s">
        <v>1473</v>
      </c>
      <c r="D38" s="49" t="s">
        <v>619</v>
      </c>
      <c r="E38" s="44" t="s">
        <v>620</v>
      </c>
      <c r="F38" s="44" t="s">
        <v>622</v>
      </c>
    </row>
    <row r="39" ht="15.75" customHeight="1">
      <c r="A39" s="46" t="s">
        <v>812</v>
      </c>
      <c r="B39" s="46">
        <v>1.0</v>
      </c>
      <c r="C39" s="46">
        <v>3.0</v>
      </c>
      <c r="D39" s="46">
        <v>4.0</v>
      </c>
      <c r="E39" s="47">
        <v>0.0</v>
      </c>
      <c r="F39" s="47">
        <f t="shared" ref="F39:F45" si="12">D39+E39</f>
        <v>4</v>
      </c>
    </row>
    <row r="40" ht="15.75" customHeight="1">
      <c r="A40" s="46" t="s">
        <v>1482</v>
      </c>
      <c r="B40" s="46">
        <v>10.0</v>
      </c>
      <c r="C40" s="46">
        <v>4.0</v>
      </c>
      <c r="D40" s="46">
        <v>12.0</v>
      </c>
      <c r="E40" s="47">
        <v>2.0</v>
      </c>
      <c r="F40" s="47">
        <f t="shared" si="12"/>
        <v>14</v>
      </c>
    </row>
    <row r="41" ht="15.75" customHeight="1">
      <c r="A41" s="46" t="s">
        <v>1302</v>
      </c>
      <c r="B41" s="46">
        <v>10.0</v>
      </c>
      <c r="C41" s="46">
        <v>7.0</v>
      </c>
      <c r="D41" s="46">
        <f t="shared" ref="D41:D45" si="13">B41+C41</f>
        <v>17</v>
      </c>
      <c r="E41" s="47">
        <v>0.0</v>
      </c>
      <c r="F41" s="47">
        <f t="shared" si="12"/>
        <v>17</v>
      </c>
    </row>
    <row r="42" ht="15.75" customHeight="1">
      <c r="A42" s="46" t="s">
        <v>815</v>
      </c>
      <c r="B42" s="46">
        <v>4.0</v>
      </c>
      <c r="C42" s="46">
        <v>9.0</v>
      </c>
      <c r="D42" s="46">
        <f t="shared" si="13"/>
        <v>13</v>
      </c>
      <c r="E42" s="47">
        <v>0.0</v>
      </c>
      <c r="F42" s="47">
        <f t="shared" si="12"/>
        <v>13</v>
      </c>
    </row>
    <row r="43" ht="15.75" customHeight="1">
      <c r="A43" s="46" t="s">
        <v>706</v>
      </c>
      <c r="B43" s="46">
        <v>4.0</v>
      </c>
      <c r="C43" s="46">
        <v>0.0</v>
      </c>
      <c r="D43" s="46">
        <f t="shared" si="13"/>
        <v>4</v>
      </c>
      <c r="E43" s="47">
        <v>0.0</v>
      </c>
      <c r="F43" s="47">
        <f t="shared" si="12"/>
        <v>4</v>
      </c>
    </row>
    <row r="44" ht="15.75" customHeight="1">
      <c r="A44" s="46" t="s">
        <v>816</v>
      </c>
      <c r="B44" s="46">
        <v>3.0</v>
      </c>
      <c r="C44" s="46">
        <v>3.0</v>
      </c>
      <c r="D44" s="46">
        <f t="shared" si="13"/>
        <v>6</v>
      </c>
      <c r="E44" s="47">
        <v>0.0</v>
      </c>
      <c r="F44" s="47">
        <f t="shared" si="12"/>
        <v>6</v>
      </c>
    </row>
    <row r="45" ht="15.75" customHeight="1">
      <c r="A45" s="46" t="s">
        <v>1490</v>
      </c>
      <c r="B45" s="46">
        <v>1.0</v>
      </c>
      <c r="C45" s="46">
        <v>0.0</v>
      </c>
      <c r="D45" s="46">
        <f t="shared" si="13"/>
        <v>1</v>
      </c>
      <c r="E45" s="47">
        <v>0.0</v>
      </c>
      <c r="F45" s="47">
        <f t="shared" si="12"/>
        <v>1</v>
      </c>
    </row>
    <row r="46" ht="15.75" customHeight="1">
      <c r="A46" s="46"/>
      <c r="B46" s="318">
        <f t="shared" ref="B46:F46" si="14">SUM(B39:B45)</f>
        <v>33</v>
      </c>
      <c r="C46" s="49">
        <f t="shared" si="14"/>
        <v>26</v>
      </c>
      <c r="D46" s="49">
        <f t="shared" si="14"/>
        <v>57</v>
      </c>
      <c r="E46" s="319">
        <f t="shared" si="14"/>
        <v>2</v>
      </c>
      <c r="F46" s="49">
        <f t="shared" si="14"/>
        <v>59</v>
      </c>
    </row>
    <row r="47" ht="15.75" customHeight="1">
      <c r="A47" s="46"/>
      <c r="B47" s="49" t="s">
        <v>2367</v>
      </c>
      <c r="C47" s="49" t="s">
        <v>2368</v>
      </c>
      <c r="D47" s="49" t="s">
        <v>619</v>
      </c>
      <c r="E47" s="44" t="s">
        <v>620</v>
      </c>
      <c r="F47" s="44" t="s">
        <v>622</v>
      </c>
    </row>
    <row r="48" ht="15.75" customHeight="1">
      <c r="A48" s="46" t="s">
        <v>812</v>
      </c>
      <c r="B48" s="46">
        <v>2.0</v>
      </c>
      <c r="C48" s="46">
        <v>2.0</v>
      </c>
      <c r="D48" s="46">
        <f t="shared" ref="D48:D49" si="15">SUM(B48:C48)</f>
        <v>4</v>
      </c>
      <c r="E48" s="47">
        <v>0.0</v>
      </c>
      <c r="F48" s="47">
        <f t="shared" ref="F48:F54" si="16">D48+E48</f>
        <v>4</v>
      </c>
    </row>
    <row r="49" ht="15.75" customHeight="1">
      <c r="A49" s="46" t="s">
        <v>1482</v>
      </c>
      <c r="B49" s="46">
        <v>0.0</v>
      </c>
      <c r="C49" s="46">
        <v>8.0</v>
      </c>
      <c r="D49" s="46">
        <f t="shared" si="15"/>
        <v>8</v>
      </c>
      <c r="E49" s="47">
        <v>0.0</v>
      </c>
      <c r="F49" s="47">
        <f t="shared" si="16"/>
        <v>8</v>
      </c>
    </row>
    <row r="50" ht="15.75" customHeight="1">
      <c r="A50" s="46" t="s">
        <v>1302</v>
      </c>
      <c r="B50" s="46">
        <v>6.0</v>
      </c>
      <c r="C50" s="46">
        <v>10.0</v>
      </c>
      <c r="D50" s="46">
        <v>15.0</v>
      </c>
      <c r="E50" s="47">
        <v>1.0</v>
      </c>
      <c r="F50" s="47">
        <f t="shared" si="16"/>
        <v>16</v>
      </c>
    </row>
    <row r="51" ht="15.75" customHeight="1">
      <c r="A51" s="46" t="s">
        <v>815</v>
      </c>
      <c r="B51" s="46">
        <v>12.0</v>
      </c>
      <c r="C51" s="46">
        <v>4.0</v>
      </c>
      <c r="D51" s="46">
        <f>SUM(B51:C51)</f>
        <v>16</v>
      </c>
      <c r="E51" s="47">
        <v>0.0</v>
      </c>
      <c r="F51" s="47">
        <f t="shared" si="16"/>
        <v>16</v>
      </c>
    </row>
    <row r="52" ht="15.75" customHeight="1">
      <c r="A52" s="46" t="s">
        <v>706</v>
      </c>
      <c r="B52" s="46">
        <v>0.0</v>
      </c>
      <c r="C52" s="46">
        <v>3.0</v>
      </c>
      <c r="D52" s="46">
        <v>2.0</v>
      </c>
      <c r="E52" s="47">
        <v>1.0</v>
      </c>
      <c r="F52" s="47">
        <f t="shared" si="16"/>
        <v>3</v>
      </c>
    </row>
    <row r="53" ht="15.75" customHeight="1">
      <c r="A53" s="46" t="s">
        <v>816</v>
      </c>
      <c r="B53" s="46">
        <v>2.0</v>
      </c>
      <c r="C53" s="46">
        <v>3.0</v>
      </c>
      <c r="D53" s="46">
        <f t="shared" ref="D53:D54" si="17">SUM(B53:C53)</f>
        <v>5</v>
      </c>
      <c r="E53" s="47">
        <v>0.0</v>
      </c>
      <c r="F53" s="47">
        <f t="shared" si="16"/>
        <v>5</v>
      </c>
    </row>
    <row r="54" ht="15.75" customHeight="1">
      <c r="A54" s="46" t="s">
        <v>1490</v>
      </c>
      <c r="B54" s="46">
        <v>1.0</v>
      </c>
      <c r="C54" s="46">
        <v>1.0</v>
      </c>
      <c r="D54" s="46">
        <f t="shared" si="17"/>
        <v>2</v>
      </c>
      <c r="E54" s="47">
        <v>0.0</v>
      </c>
      <c r="F54" s="47">
        <f t="shared" si="16"/>
        <v>2</v>
      </c>
    </row>
    <row r="55" ht="15.75" customHeight="1">
      <c r="A55" s="46"/>
      <c r="B55" s="318">
        <f t="shared" ref="B55:F55" si="18">SUM(B48:B54)</f>
        <v>23</v>
      </c>
      <c r="C55" s="49">
        <f t="shared" si="18"/>
        <v>31</v>
      </c>
      <c r="D55" s="49">
        <f t="shared" si="18"/>
        <v>52</v>
      </c>
      <c r="E55" s="49">
        <f t="shared" si="18"/>
        <v>2</v>
      </c>
      <c r="F55" s="49">
        <f t="shared" si="18"/>
        <v>54</v>
      </c>
    </row>
    <row r="56" ht="15.75" customHeight="1">
      <c r="B56" s="320">
        <f>B3+B9+B16+B21+B28+B37+B46+B55</f>
        <v>185</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14"/>
    <col customWidth="1" min="2" max="26" width="10.71"/>
  </cols>
  <sheetData>
    <row r="1">
      <c r="A1" s="321" t="s">
        <v>1746</v>
      </c>
      <c r="B1" s="322" t="s">
        <v>2367</v>
      </c>
      <c r="C1" s="322" t="s">
        <v>2393</v>
      </c>
      <c r="D1" s="323" t="s">
        <v>2394</v>
      </c>
      <c r="E1" s="323" t="s">
        <v>838</v>
      </c>
    </row>
    <row r="2">
      <c r="A2" s="324" t="s">
        <v>812</v>
      </c>
      <c r="B2" s="325">
        <v>2.0</v>
      </c>
      <c r="C2" s="325">
        <v>4.0</v>
      </c>
      <c r="D2" s="326">
        <v>6.0</v>
      </c>
      <c r="E2" s="327">
        <f t="shared" ref="E2:E7" si="1">(D2/$D$8)</f>
        <v>0.1764705882</v>
      </c>
    </row>
    <row r="3">
      <c r="A3" s="328" t="s">
        <v>889</v>
      </c>
      <c r="B3" s="325">
        <v>6.0</v>
      </c>
      <c r="C3" s="325">
        <v>0.0</v>
      </c>
      <c r="D3" s="326">
        <v>5.0</v>
      </c>
      <c r="E3" s="327">
        <f t="shared" si="1"/>
        <v>0.1470588235</v>
      </c>
    </row>
    <row r="4">
      <c r="A4" s="328" t="s">
        <v>554</v>
      </c>
      <c r="B4" s="325">
        <v>12.0</v>
      </c>
      <c r="C4" s="325">
        <v>6.0</v>
      </c>
      <c r="D4" s="326">
        <v>18.0</v>
      </c>
      <c r="E4" s="327">
        <f t="shared" si="1"/>
        <v>0.5294117647</v>
      </c>
    </row>
    <row r="5">
      <c r="A5" s="328" t="s">
        <v>2397</v>
      </c>
      <c r="B5" s="325">
        <v>1.0</v>
      </c>
      <c r="C5" s="325">
        <v>1.0</v>
      </c>
      <c r="D5" s="326">
        <v>2.0</v>
      </c>
      <c r="E5" s="327">
        <f t="shared" si="1"/>
        <v>0.05882352941</v>
      </c>
    </row>
    <row r="6">
      <c r="A6" s="328" t="s">
        <v>1554</v>
      </c>
      <c r="B6" s="325">
        <v>0.0</v>
      </c>
      <c r="C6" s="325">
        <v>2.0</v>
      </c>
      <c r="D6" s="326">
        <v>2.0</v>
      </c>
      <c r="E6" s="327">
        <f t="shared" si="1"/>
        <v>0.05882352941</v>
      </c>
    </row>
    <row r="7">
      <c r="A7" s="328" t="s">
        <v>2398</v>
      </c>
      <c r="B7" s="325">
        <v>0.0</v>
      </c>
      <c r="C7" s="325">
        <v>1.0</v>
      </c>
      <c r="D7" s="326">
        <v>1.0</v>
      </c>
      <c r="E7" s="327">
        <f t="shared" si="1"/>
        <v>0.02941176471</v>
      </c>
    </row>
    <row r="8">
      <c r="A8" s="329" t="s">
        <v>622</v>
      </c>
      <c r="B8" s="330">
        <f t="shared" ref="B8:E8" si="2">SUM(B2:B7)</f>
        <v>21</v>
      </c>
      <c r="C8" s="330">
        <f t="shared" si="2"/>
        <v>14</v>
      </c>
      <c r="D8" s="330">
        <f t="shared" si="2"/>
        <v>34</v>
      </c>
      <c r="E8" s="331">
        <f t="shared" si="2"/>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2">
      <c r="B2" s="1">
        <v>2020.0</v>
      </c>
      <c r="C2" s="1"/>
      <c r="D2" s="1"/>
      <c r="E2" s="1"/>
      <c r="F2" s="1"/>
      <c r="G2" s="1"/>
      <c r="H2" s="1"/>
      <c r="I2" s="1"/>
      <c r="J2" s="1"/>
      <c r="K2" s="1"/>
      <c r="L2" s="1"/>
      <c r="M2" s="1"/>
    </row>
    <row r="3">
      <c r="A3" s="7" t="s">
        <v>1</v>
      </c>
      <c r="B3" s="7"/>
      <c r="C3" s="7"/>
      <c r="D3" s="7"/>
      <c r="E3" s="7"/>
      <c r="F3" s="7"/>
      <c r="G3" s="7"/>
      <c r="H3" s="7"/>
      <c r="I3" s="7"/>
      <c r="J3" s="7"/>
      <c r="K3" s="7"/>
      <c r="L3" s="7"/>
      <c r="M3" s="7"/>
      <c r="O3" s="46"/>
      <c r="P3" s="46"/>
    </row>
    <row r="4">
      <c r="A4" s="8" t="s">
        <v>2</v>
      </c>
      <c r="B4" s="9" t="s">
        <v>3</v>
      </c>
      <c r="C4" s="9" t="s">
        <v>4</v>
      </c>
      <c r="D4" s="9"/>
      <c r="E4" s="9" t="s">
        <v>6</v>
      </c>
      <c r="F4" s="9" t="s">
        <v>7</v>
      </c>
      <c r="G4" s="9" t="s">
        <v>8</v>
      </c>
      <c r="H4" s="8" t="s">
        <v>9</v>
      </c>
      <c r="I4" s="9" t="s">
        <v>10</v>
      </c>
      <c r="J4" s="9" t="s">
        <v>11</v>
      </c>
      <c r="K4" s="9" t="s">
        <v>12</v>
      </c>
      <c r="L4" s="9" t="s">
        <v>13</v>
      </c>
      <c r="M4" s="9" t="s">
        <v>14</v>
      </c>
      <c r="O4" s="46"/>
      <c r="P4" s="46"/>
    </row>
    <row r="5">
      <c r="A5" s="14">
        <v>1.0</v>
      </c>
      <c r="B5" s="18" t="s">
        <v>20</v>
      </c>
      <c r="C5" s="18" t="s">
        <v>24</v>
      </c>
      <c r="D5" s="18"/>
      <c r="E5" s="18" t="s">
        <v>26</v>
      </c>
      <c r="F5" s="20" t="s">
        <v>2405</v>
      </c>
      <c r="G5" s="18" t="s">
        <v>34</v>
      </c>
      <c r="H5" s="18" t="s">
        <v>35</v>
      </c>
      <c r="I5" s="22" t="s">
        <v>37</v>
      </c>
      <c r="J5" s="23" t="s">
        <v>41</v>
      </c>
      <c r="K5" s="23" t="s">
        <v>45</v>
      </c>
      <c r="L5" s="24">
        <v>922872.5</v>
      </c>
      <c r="M5" s="20" t="s">
        <v>106</v>
      </c>
      <c r="O5" s="46"/>
      <c r="P5" s="46"/>
    </row>
    <row r="6">
      <c r="A6" s="14">
        <v>2.0</v>
      </c>
      <c r="B6" s="18" t="s">
        <v>52</v>
      </c>
      <c r="C6" s="18" t="s">
        <v>53</v>
      </c>
      <c r="D6" s="18"/>
      <c r="E6" s="18" t="s">
        <v>26</v>
      </c>
      <c r="F6" s="20" t="s">
        <v>54</v>
      </c>
      <c r="G6" s="19" t="s">
        <v>55</v>
      </c>
      <c r="H6" s="18" t="s">
        <v>58</v>
      </c>
      <c r="I6" s="26" t="s">
        <v>61</v>
      </c>
      <c r="J6" s="23" t="s">
        <v>63</v>
      </c>
      <c r="K6" s="23" t="s">
        <v>64</v>
      </c>
      <c r="L6" s="24">
        <v>885500.0</v>
      </c>
      <c r="M6" s="20" t="s">
        <v>106</v>
      </c>
      <c r="O6" s="46"/>
      <c r="P6" s="46"/>
    </row>
    <row r="7">
      <c r="A7" s="14">
        <v>3.0</v>
      </c>
      <c r="B7" s="18" t="s">
        <v>67</v>
      </c>
      <c r="C7" s="18" t="s">
        <v>2406</v>
      </c>
      <c r="D7" s="18"/>
      <c r="E7" s="18" t="s">
        <v>70</v>
      </c>
      <c r="F7" s="26" t="s">
        <v>2407</v>
      </c>
      <c r="G7" s="19" t="s">
        <v>75</v>
      </c>
      <c r="H7" s="18" t="s">
        <v>77</v>
      </c>
      <c r="I7" s="26" t="s">
        <v>61</v>
      </c>
      <c r="J7" s="23" t="s">
        <v>63</v>
      </c>
      <c r="K7" s="23" t="s">
        <v>104</v>
      </c>
      <c r="L7" s="24">
        <v>234642.1</v>
      </c>
      <c r="M7" s="20" t="s">
        <v>106</v>
      </c>
      <c r="O7" s="46"/>
      <c r="P7" s="46"/>
    </row>
    <row r="8">
      <c r="A8" s="332" t="s">
        <v>2408</v>
      </c>
      <c r="B8" s="84"/>
      <c r="C8" s="84"/>
      <c r="D8" s="84"/>
      <c r="E8" s="84"/>
      <c r="F8" s="84"/>
      <c r="G8" s="84"/>
      <c r="H8" s="84"/>
      <c r="I8" s="84"/>
      <c r="J8" s="84"/>
      <c r="K8" s="84"/>
      <c r="L8" s="84"/>
      <c r="M8" s="84"/>
    </row>
    <row r="9">
      <c r="A9" s="28" t="s">
        <v>2</v>
      </c>
      <c r="B9" s="29" t="s">
        <v>3</v>
      </c>
      <c r="C9" s="29" t="s">
        <v>4</v>
      </c>
      <c r="D9" s="29"/>
      <c r="E9" s="29" t="s">
        <v>6</v>
      </c>
      <c r="F9" s="29" t="s">
        <v>7</v>
      </c>
      <c r="G9" s="29" t="s">
        <v>8</v>
      </c>
      <c r="H9" s="29" t="s">
        <v>9</v>
      </c>
      <c r="I9" s="29" t="s">
        <v>10</v>
      </c>
      <c r="J9" s="29" t="s">
        <v>11</v>
      </c>
      <c r="K9" s="29" t="s">
        <v>12</v>
      </c>
      <c r="L9" s="29" t="s">
        <v>13</v>
      </c>
      <c r="M9" s="29" t="s">
        <v>14</v>
      </c>
    </row>
    <row r="10">
      <c r="A10" s="14">
        <v>4.0</v>
      </c>
      <c r="B10" s="90" t="s">
        <v>1084</v>
      </c>
      <c r="C10" s="18" t="s">
        <v>1087</v>
      </c>
      <c r="D10" s="18"/>
      <c r="E10" s="18" t="s">
        <v>621</v>
      </c>
      <c r="F10" s="20" t="s">
        <v>95</v>
      </c>
      <c r="G10" s="90" t="s">
        <v>1092</v>
      </c>
      <c r="H10" s="18" t="s">
        <v>1094</v>
      </c>
      <c r="I10" s="25" t="s">
        <v>627</v>
      </c>
      <c r="J10" s="25" t="s">
        <v>2283</v>
      </c>
      <c r="K10" s="92" t="s">
        <v>1103</v>
      </c>
      <c r="L10" s="24">
        <v>20000.0</v>
      </c>
      <c r="M10" s="20" t="s">
        <v>106</v>
      </c>
      <c r="O10" s="93"/>
      <c r="P10" s="93"/>
    </row>
    <row r="11">
      <c r="A11" s="14">
        <v>5.0</v>
      </c>
      <c r="B11" s="90" t="s">
        <v>1113</v>
      </c>
      <c r="C11" s="18" t="s">
        <v>1087</v>
      </c>
      <c r="D11" s="18"/>
      <c r="E11" s="18" t="s">
        <v>1114</v>
      </c>
      <c r="F11" s="20" t="s">
        <v>2409</v>
      </c>
      <c r="G11" s="90" t="s">
        <v>1118</v>
      </c>
      <c r="H11" s="18" t="s">
        <v>1119</v>
      </c>
      <c r="I11" s="25" t="s">
        <v>1122</v>
      </c>
      <c r="J11" s="25" t="s">
        <v>2283</v>
      </c>
      <c r="K11" s="92" t="s">
        <v>1126</v>
      </c>
      <c r="L11" s="24">
        <v>9975.46</v>
      </c>
      <c r="M11" s="20" t="s">
        <v>106</v>
      </c>
      <c r="O11" s="93"/>
      <c r="P11" s="93"/>
    </row>
    <row r="12">
      <c r="A12" s="14">
        <v>6.0</v>
      </c>
      <c r="B12" s="90" t="s">
        <v>1128</v>
      </c>
      <c r="C12" s="18" t="s">
        <v>1087</v>
      </c>
      <c r="D12" s="18"/>
      <c r="E12" s="90" t="s">
        <v>1130</v>
      </c>
      <c r="F12" s="20" t="s">
        <v>2410</v>
      </c>
      <c r="G12" s="90" t="s">
        <v>1133</v>
      </c>
      <c r="H12" s="18" t="s">
        <v>1135</v>
      </c>
      <c r="I12" s="25" t="s">
        <v>1136</v>
      </c>
      <c r="J12" s="25" t="s">
        <v>2283</v>
      </c>
      <c r="K12" s="92" t="s">
        <v>1139</v>
      </c>
      <c r="L12" s="24">
        <v>10000.0</v>
      </c>
      <c r="M12" s="20" t="s">
        <v>106</v>
      </c>
      <c r="O12" s="93"/>
      <c r="P12" s="93"/>
    </row>
    <row r="13">
      <c r="A13" s="14">
        <v>7.0</v>
      </c>
      <c r="B13" s="90" t="s">
        <v>1144</v>
      </c>
      <c r="C13" s="18" t="s">
        <v>1087</v>
      </c>
      <c r="D13" s="18"/>
      <c r="E13" s="18" t="s">
        <v>1146</v>
      </c>
      <c r="F13" s="20" t="s">
        <v>2409</v>
      </c>
      <c r="G13" s="90" t="s">
        <v>1147</v>
      </c>
      <c r="H13" s="18" t="s">
        <v>1151</v>
      </c>
      <c r="I13" s="25" t="s">
        <v>1153</v>
      </c>
      <c r="J13" s="25" t="s">
        <v>2283</v>
      </c>
      <c r="K13" s="92" t="s">
        <v>1156</v>
      </c>
      <c r="L13" s="24">
        <v>4125.0</v>
      </c>
      <c r="M13" s="20" t="s">
        <v>106</v>
      </c>
      <c r="O13" s="93"/>
      <c r="P13" s="93"/>
    </row>
    <row r="14">
      <c r="A14" s="14">
        <v>8.0</v>
      </c>
      <c r="B14" s="90" t="s">
        <v>1159</v>
      </c>
      <c r="C14" s="18" t="s">
        <v>1087</v>
      </c>
      <c r="D14" s="18"/>
      <c r="E14" s="90" t="s">
        <v>1162</v>
      </c>
      <c r="F14" s="20" t="s">
        <v>2409</v>
      </c>
      <c r="G14" s="90" t="s">
        <v>1164</v>
      </c>
      <c r="H14" s="90" t="s">
        <v>1167</v>
      </c>
      <c r="I14" s="25" t="s">
        <v>156</v>
      </c>
      <c r="J14" s="25" t="s">
        <v>2283</v>
      </c>
      <c r="K14" s="92" t="s">
        <v>1172</v>
      </c>
      <c r="L14" s="24">
        <v>8731.8</v>
      </c>
      <c r="M14" s="20" t="s">
        <v>106</v>
      </c>
      <c r="O14" s="93"/>
      <c r="P14" s="93"/>
    </row>
    <row r="15">
      <c r="A15" s="14">
        <v>9.0</v>
      </c>
      <c r="B15" s="90" t="s">
        <v>1177</v>
      </c>
      <c r="C15" s="18" t="s">
        <v>1087</v>
      </c>
      <c r="D15" s="18"/>
      <c r="E15" s="18" t="s">
        <v>1179</v>
      </c>
      <c r="F15" s="20" t="s">
        <v>2413</v>
      </c>
      <c r="G15" s="90" t="s">
        <v>1182</v>
      </c>
      <c r="H15" s="18" t="s">
        <v>1183</v>
      </c>
      <c r="I15" s="25" t="s">
        <v>1185</v>
      </c>
      <c r="J15" s="25" t="s">
        <v>2283</v>
      </c>
      <c r="K15" s="92" t="s">
        <v>1191</v>
      </c>
      <c r="L15" s="24">
        <v>9988.0</v>
      </c>
      <c r="M15" s="20" t="s">
        <v>106</v>
      </c>
      <c r="O15" s="93"/>
      <c r="P15" s="93"/>
    </row>
    <row r="16">
      <c r="A16" s="14">
        <v>10.0</v>
      </c>
      <c r="B16" s="90" t="s">
        <v>1194</v>
      </c>
      <c r="C16" s="18" t="s">
        <v>1087</v>
      </c>
      <c r="D16" s="18"/>
      <c r="E16" s="18" t="s">
        <v>1196</v>
      </c>
      <c r="F16" s="20" t="s">
        <v>2409</v>
      </c>
      <c r="G16" s="90" t="s">
        <v>1198</v>
      </c>
      <c r="H16" s="18" t="s">
        <v>1199</v>
      </c>
      <c r="I16" s="25" t="s">
        <v>380</v>
      </c>
      <c r="J16" s="25" t="s">
        <v>2283</v>
      </c>
      <c r="K16" s="92" t="s">
        <v>1203</v>
      </c>
      <c r="L16" s="24">
        <v>9998.23</v>
      </c>
      <c r="M16" s="20" t="s">
        <v>106</v>
      </c>
      <c r="O16" s="93"/>
      <c r="P16" s="93"/>
    </row>
    <row r="17">
      <c r="A17" s="14">
        <v>11.0</v>
      </c>
      <c r="B17" s="90" t="s">
        <v>1207</v>
      </c>
      <c r="C17" s="18" t="s">
        <v>1087</v>
      </c>
      <c r="D17" s="18"/>
      <c r="E17" s="18" t="s">
        <v>1210</v>
      </c>
      <c r="F17" s="20" t="s">
        <v>2413</v>
      </c>
      <c r="G17" s="18" t="s">
        <v>1212</v>
      </c>
      <c r="H17" s="18" t="s">
        <v>1214</v>
      </c>
      <c r="I17" s="25" t="s">
        <v>323</v>
      </c>
      <c r="J17" s="25" t="s">
        <v>2283</v>
      </c>
      <c r="K17" s="92" t="s">
        <v>1216</v>
      </c>
      <c r="L17" s="24">
        <v>5999.95</v>
      </c>
      <c r="M17" s="20" t="s">
        <v>106</v>
      </c>
      <c r="O17" s="93"/>
      <c r="P17" s="93"/>
    </row>
    <row r="18">
      <c r="A18" s="64" t="s">
        <v>889</v>
      </c>
      <c r="B18" s="66"/>
      <c r="C18" s="66"/>
      <c r="D18" s="66"/>
      <c r="E18" s="66"/>
      <c r="F18" s="66"/>
      <c r="G18" s="66"/>
      <c r="H18" s="66"/>
      <c r="I18" s="66"/>
      <c r="J18" s="66"/>
      <c r="K18" s="66"/>
      <c r="L18" s="66"/>
      <c r="M18" s="66"/>
    </row>
    <row r="19">
      <c r="A19" s="28" t="s">
        <v>2</v>
      </c>
      <c r="B19" s="29" t="s">
        <v>890</v>
      </c>
      <c r="C19" s="29" t="s">
        <v>4</v>
      </c>
      <c r="D19" s="29"/>
      <c r="E19" s="29" t="s">
        <v>6</v>
      </c>
      <c r="F19" s="29" t="s">
        <v>7</v>
      </c>
      <c r="G19" s="29" t="s">
        <v>8</v>
      </c>
      <c r="H19" s="29" t="s">
        <v>9</v>
      </c>
      <c r="I19" s="29" t="s">
        <v>161</v>
      </c>
      <c r="J19" s="29" t="s">
        <v>163</v>
      </c>
      <c r="K19" s="29" t="s">
        <v>165</v>
      </c>
      <c r="L19" s="29" t="s">
        <v>13</v>
      </c>
      <c r="M19" s="29" t="s">
        <v>14</v>
      </c>
    </row>
    <row r="20">
      <c r="A20" s="68">
        <v>12.0</v>
      </c>
      <c r="B20" s="70" t="s">
        <v>897</v>
      </c>
      <c r="C20" s="72" t="s">
        <v>900</v>
      </c>
      <c r="D20" s="72"/>
      <c r="E20" s="20" t="s">
        <v>902</v>
      </c>
      <c r="F20" s="20" t="s">
        <v>2413</v>
      </c>
      <c r="G20" s="39" t="s">
        <v>910</v>
      </c>
      <c r="H20" s="39" t="s">
        <v>912</v>
      </c>
      <c r="I20" s="37" t="s">
        <v>913</v>
      </c>
      <c r="J20" s="26" t="s">
        <v>916</v>
      </c>
      <c r="K20" s="37" t="s">
        <v>917</v>
      </c>
      <c r="L20" s="24">
        <v>10000.0</v>
      </c>
      <c r="M20" s="20" t="s">
        <v>106</v>
      </c>
    </row>
    <row r="21" ht="15.75" customHeight="1">
      <c r="A21" s="14">
        <v>13.0</v>
      </c>
      <c r="B21" s="70" t="s">
        <v>920</v>
      </c>
      <c r="C21" s="72" t="s">
        <v>900</v>
      </c>
      <c r="D21" s="72"/>
      <c r="E21" s="20" t="s">
        <v>923</v>
      </c>
      <c r="F21" s="20" t="s">
        <v>2409</v>
      </c>
      <c r="G21" s="39" t="s">
        <v>927</v>
      </c>
      <c r="H21" s="39" t="s">
        <v>929</v>
      </c>
      <c r="I21" s="37" t="s">
        <v>167</v>
      </c>
      <c r="J21" s="26" t="s">
        <v>930</v>
      </c>
      <c r="K21" s="23" t="s">
        <v>931</v>
      </c>
      <c r="L21" s="24">
        <v>9500.7</v>
      </c>
      <c r="M21" s="20" t="s">
        <v>106</v>
      </c>
    </row>
    <row r="22" ht="15.75" customHeight="1">
      <c r="A22" s="14">
        <v>14.0</v>
      </c>
      <c r="B22" s="70" t="s">
        <v>936</v>
      </c>
      <c r="C22" s="72" t="s">
        <v>900</v>
      </c>
      <c r="D22" s="72"/>
      <c r="E22" s="20" t="s">
        <v>939</v>
      </c>
      <c r="F22" s="20" t="s">
        <v>2413</v>
      </c>
      <c r="G22" s="39" t="s">
        <v>941</v>
      </c>
      <c r="H22" s="39" t="s">
        <v>945</v>
      </c>
      <c r="I22" s="37" t="s">
        <v>947</v>
      </c>
      <c r="J22" s="26" t="s">
        <v>948</v>
      </c>
      <c r="K22" s="23" t="s">
        <v>949</v>
      </c>
      <c r="L22" s="24">
        <v>9877.34</v>
      </c>
      <c r="M22" s="20" t="s">
        <v>106</v>
      </c>
    </row>
    <row r="23" ht="15.75" customHeight="1">
      <c r="A23" s="14">
        <v>15.0</v>
      </c>
      <c r="B23" s="39" t="s">
        <v>953</v>
      </c>
      <c r="C23" s="72" t="s">
        <v>900</v>
      </c>
      <c r="D23" s="72"/>
      <c r="E23" s="39" t="s">
        <v>958</v>
      </c>
      <c r="F23" s="20" t="s">
        <v>2430</v>
      </c>
      <c r="G23" s="39" t="s">
        <v>962</v>
      </c>
      <c r="H23" s="39" t="s">
        <v>964</v>
      </c>
      <c r="I23" s="37" t="s">
        <v>966</v>
      </c>
      <c r="J23" s="26" t="s">
        <v>968</v>
      </c>
      <c r="K23" s="23" t="s">
        <v>969</v>
      </c>
      <c r="L23" s="24">
        <v>10000.0</v>
      </c>
      <c r="M23" s="20" t="s">
        <v>106</v>
      </c>
    </row>
    <row r="24" ht="15.75" customHeight="1">
      <c r="A24" s="14">
        <v>16.0</v>
      </c>
      <c r="B24" s="70" t="s">
        <v>970</v>
      </c>
      <c r="C24" s="72" t="s">
        <v>900</v>
      </c>
      <c r="D24" s="72"/>
      <c r="E24" s="20" t="s">
        <v>939</v>
      </c>
      <c r="F24" s="20" t="s">
        <v>2413</v>
      </c>
      <c r="G24" s="39" t="s">
        <v>975</v>
      </c>
      <c r="H24" s="39" t="s">
        <v>976</v>
      </c>
      <c r="I24" s="37" t="s">
        <v>977</v>
      </c>
      <c r="J24" s="26" t="s">
        <v>979</v>
      </c>
      <c r="K24" s="23" t="s">
        <v>980</v>
      </c>
      <c r="L24" s="79">
        <v>9200.4</v>
      </c>
      <c r="M24" s="20" t="s">
        <v>106</v>
      </c>
    </row>
    <row r="25" ht="15.75" customHeight="1">
      <c r="A25" s="14">
        <v>17.0</v>
      </c>
      <c r="B25" s="70" t="s">
        <v>986</v>
      </c>
      <c r="C25" s="72" t="s">
        <v>900</v>
      </c>
      <c r="D25" s="72"/>
      <c r="E25" s="20" t="s">
        <v>923</v>
      </c>
      <c r="F25" s="20" t="s">
        <v>2430</v>
      </c>
      <c r="G25" s="70" t="s">
        <v>989</v>
      </c>
      <c r="H25" s="39" t="s">
        <v>992</v>
      </c>
      <c r="I25" s="37" t="s">
        <v>993</v>
      </c>
      <c r="J25" s="26" t="s">
        <v>994</v>
      </c>
      <c r="K25" s="23" t="s">
        <v>997</v>
      </c>
      <c r="L25" s="79">
        <v>10000.0</v>
      </c>
      <c r="M25" s="20" t="s">
        <v>106</v>
      </c>
    </row>
    <row r="26" ht="15.75" customHeight="1">
      <c r="A26" s="14">
        <v>18.0</v>
      </c>
      <c r="B26" s="39" t="s">
        <v>999</v>
      </c>
      <c r="C26" s="72" t="s">
        <v>900</v>
      </c>
      <c r="D26" s="72"/>
      <c r="E26" s="20" t="s">
        <v>1001</v>
      </c>
      <c r="F26" s="20" t="s">
        <v>2430</v>
      </c>
      <c r="G26" s="39" t="s">
        <v>1004</v>
      </c>
      <c r="H26" s="39" t="s">
        <v>1005</v>
      </c>
      <c r="I26" s="18" t="s">
        <v>868</v>
      </c>
      <c r="J26" s="26" t="s">
        <v>1007</v>
      </c>
      <c r="K26" s="23" t="s">
        <v>1008</v>
      </c>
      <c r="L26" s="79">
        <v>10000.0</v>
      </c>
      <c r="M26" s="20" t="s">
        <v>106</v>
      </c>
    </row>
    <row r="27" ht="15.75" customHeight="1">
      <c r="A27" s="333" t="s">
        <v>2435</v>
      </c>
      <c r="B27" s="84"/>
      <c r="C27" s="84"/>
      <c r="D27" s="84"/>
      <c r="E27" s="84"/>
      <c r="F27" s="84"/>
      <c r="G27" s="84"/>
      <c r="H27" s="84"/>
      <c r="I27" s="84"/>
      <c r="J27" s="84"/>
      <c r="K27" s="84"/>
      <c r="L27" s="84"/>
      <c r="M27" s="84"/>
    </row>
    <row r="28" ht="15.75" customHeight="1">
      <c r="A28" s="28" t="s">
        <v>2</v>
      </c>
      <c r="B28" s="29" t="s">
        <v>890</v>
      </c>
      <c r="C28" s="29" t="s">
        <v>4</v>
      </c>
      <c r="D28" s="29"/>
      <c r="E28" s="29" t="s">
        <v>6</v>
      </c>
      <c r="F28" s="29" t="s">
        <v>7</v>
      </c>
      <c r="G28" s="29" t="s">
        <v>8</v>
      </c>
      <c r="H28" s="29" t="s">
        <v>9</v>
      </c>
      <c r="I28" s="29" t="s">
        <v>161</v>
      </c>
      <c r="J28" s="29" t="s">
        <v>163</v>
      </c>
      <c r="K28" s="29" t="s">
        <v>165</v>
      </c>
      <c r="L28" s="29" t="s">
        <v>13</v>
      </c>
      <c r="M28" s="29" t="s">
        <v>14</v>
      </c>
    </row>
    <row r="29" ht="15.75" customHeight="1">
      <c r="A29" s="58">
        <v>19.0</v>
      </c>
      <c r="B29" s="18" t="s">
        <v>851</v>
      </c>
      <c r="C29" s="30" t="s">
        <v>853</v>
      </c>
      <c r="D29" s="30"/>
      <c r="E29" s="18" t="s">
        <v>854</v>
      </c>
      <c r="F29" s="22" t="s">
        <v>2413</v>
      </c>
      <c r="G29" s="18" t="s">
        <v>856</v>
      </c>
      <c r="H29" s="18" t="s">
        <v>981</v>
      </c>
      <c r="I29" s="18" t="s">
        <v>860</v>
      </c>
      <c r="J29" s="180"/>
      <c r="K29" s="18" t="s">
        <v>861</v>
      </c>
      <c r="L29" s="334">
        <v>5500.0</v>
      </c>
      <c r="M29" s="20" t="s">
        <v>106</v>
      </c>
    </row>
    <row r="30" ht="15.75" customHeight="1">
      <c r="A30" s="58">
        <v>20.0</v>
      </c>
      <c r="B30" s="18" t="s">
        <v>863</v>
      </c>
      <c r="C30" s="30" t="s">
        <v>853</v>
      </c>
      <c r="D30" s="30"/>
      <c r="E30" s="18" t="s">
        <v>864</v>
      </c>
      <c r="F30" s="22" t="s">
        <v>2430</v>
      </c>
      <c r="G30" s="18" t="s">
        <v>866</v>
      </c>
      <c r="H30" s="18" t="s">
        <v>867</v>
      </c>
      <c r="I30" s="18" t="s">
        <v>868</v>
      </c>
      <c r="J30" s="180"/>
      <c r="K30" s="18" t="s">
        <v>869</v>
      </c>
      <c r="L30" s="334">
        <v>7744.0</v>
      </c>
      <c r="M30" s="20" t="s">
        <v>106</v>
      </c>
    </row>
    <row r="31" ht="15.75" customHeight="1">
      <c r="A31" s="58">
        <v>21.0</v>
      </c>
      <c r="B31" s="18" t="s">
        <v>871</v>
      </c>
      <c r="C31" s="30" t="s">
        <v>853</v>
      </c>
      <c r="D31" s="30"/>
      <c r="E31" s="18" t="s">
        <v>872</v>
      </c>
      <c r="F31" s="22" t="s">
        <v>2439</v>
      </c>
      <c r="G31" s="18" t="s">
        <v>875</v>
      </c>
      <c r="H31" s="18" t="s">
        <v>876</v>
      </c>
      <c r="I31" s="18" t="s">
        <v>877</v>
      </c>
      <c r="J31" s="180"/>
      <c r="K31" s="18" t="s">
        <v>878</v>
      </c>
      <c r="L31" s="334">
        <v>7852.52</v>
      </c>
      <c r="M31" s="20" t="s">
        <v>106</v>
      </c>
    </row>
    <row r="32" ht="15.75" customHeight="1">
      <c r="A32" s="333" t="s">
        <v>2440</v>
      </c>
      <c r="B32" s="84"/>
      <c r="C32" s="84"/>
      <c r="D32" s="84"/>
      <c r="E32" s="84"/>
      <c r="F32" s="84"/>
      <c r="G32" s="84"/>
      <c r="H32" s="84"/>
      <c r="I32" s="84"/>
      <c r="J32" s="84"/>
      <c r="K32" s="84"/>
      <c r="L32" s="84"/>
      <c r="M32" s="84"/>
    </row>
    <row r="33" ht="15.75" customHeight="1">
      <c r="A33" s="28" t="s">
        <v>2</v>
      </c>
      <c r="B33" s="29" t="s">
        <v>881</v>
      </c>
      <c r="C33" s="29" t="s">
        <v>4</v>
      </c>
      <c r="D33" s="29"/>
      <c r="E33" s="29" t="s">
        <v>6</v>
      </c>
      <c r="F33" s="29" t="s">
        <v>7</v>
      </c>
      <c r="G33" s="29" t="s">
        <v>8</v>
      </c>
      <c r="H33" s="29" t="s">
        <v>9</v>
      </c>
      <c r="I33" s="29" t="s">
        <v>161</v>
      </c>
      <c r="J33" s="29" t="s">
        <v>163</v>
      </c>
      <c r="K33" s="29" t="s">
        <v>165</v>
      </c>
      <c r="L33" s="29" t="s">
        <v>13</v>
      </c>
      <c r="M33" s="29" t="s">
        <v>14</v>
      </c>
    </row>
    <row r="34" ht="15.75" customHeight="1">
      <c r="A34" s="58">
        <v>22.0</v>
      </c>
      <c r="B34" s="18" t="s">
        <v>882</v>
      </c>
      <c r="C34" s="30" t="s">
        <v>853</v>
      </c>
      <c r="D34" s="30"/>
      <c r="E34" s="18" t="s">
        <v>883</v>
      </c>
      <c r="F34" s="22" t="s">
        <v>2441</v>
      </c>
      <c r="G34" s="18" t="s">
        <v>885</v>
      </c>
      <c r="H34" s="18" t="s">
        <v>886</v>
      </c>
      <c r="I34" s="22" t="s">
        <v>887</v>
      </c>
      <c r="J34" s="22"/>
      <c r="K34" s="18" t="s">
        <v>888</v>
      </c>
      <c r="L34" s="22">
        <v>4997.3</v>
      </c>
      <c r="M34" s="20" t="s">
        <v>106</v>
      </c>
    </row>
    <row r="35" ht="15.75" customHeight="1">
      <c r="A35" s="332" t="s">
        <v>2442</v>
      </c>
      <c r="B35" s="84"/>
      <c r="C35" s="84"/>
      <c r="D35" s="84"/>
      <c r="E35" s="84"/>
      <c r="F35" s="84"/>
      <c r="G35" s="84"/>
      <c r="H35" s="84"/>
      <c r="I35" s="84"/>
      <c r="J35" s="84"/>
      <c r="K35" s="84"/>
      <c r="L35" s="84"/>
      <c r="M35" s="84"/>
    </row>
    <row r="36" ht="15.75" customHeight="1">
      <c r="A36" s="28" t="s">
        <v>2</v>
      </c>
      <c r="B36" s="29" t="s">
        <v>1240</v>
      </c>
      <c r="C36" s="29" t="s">
        <v>4</v>
      </c>
      <c r="D36" s="29"/>
      <c r="E36" s="29" t="s">
        <v>6</v>
      </c>
      <c r="F36" s="29" t="s">
        <v>7</v>
      </c>
      <c r="G36" s="29" t="s">
        <v>775</v>
      </c>
      <c r="H36" s="29" t="s">
        <v>1242</v>
      </c>
      <c r="I36" s="29" t="s">
        <v>10</v>
      </c>
      <c r="J36" s="29" t="s">
        <v>11</v>
      </c>
      <c r="K36" s="29" t="s">
        <v>12</v>
      </c>
      <c r="L36" s="29" t="s">
        <v>13</v>
      </c>
      <c r="M36" s="29" t="s">
        <v>14</v>
      </c>
    </row>
    <row r="37" ht="15.75" customHeight="1">
      <c r="A37" s="104">
        <v>23.0</v>
      </c>
      <c r="B37" s="18" t="s">
        <v>1243</v>
      </c>
      <c r="C37" s="30" t="s">
        <v>1244</v>
      </c>
      <c r="D37" s="30"/>
      <c r="E37" s="105"/>
      <c r="F37" s="22" t="s">
        <v>2409</v>
      </c>
      <c r="G37" s="18" t="s">
        <v>2443</v>
      </c>
      <c r="H37" s="18" t="s">
        <v>1248</v>
      </c>
      <c r="I37" s="25" t="s">
        <v>1249</v>
      </c>
      <c r="J37" s="335"/>
      <c r="K37" s="135" t="s">
        <v>2283</v>
      </c>
      <c r="L37" s="334">
        <v>4000.0</v>
      </c>
      <c r="M37" s="74" t="s">
        <v>106</v>
      </c>
      <c r="O37" s="93"/>
      <c r="P37" s="93"/>
    </row>
    <row r="38" ht="15.75" customHeight="1">
      <c r="A38" s="104">
        <v>24.0</v>
      </c>
      <c r="B38" s="90" t="s">
        <v>1252</v>
      </c>
      <c r="C38" s="30" t="s">
        <v>1244</v>
      </c>
      <c r="D38" s="30"/>
      <c r="E38" s="105"/>
      <c r="F38" s="22" t="s">
        <v>2409</v>
      </c>
      <c r="G38" s="18" t="s">
        <v>1253</v>
      </c>
      <c r="H38" s="18" t="s">
        <v>1254</v>
      </c>
      <c r="I38" s="25" t="s">
        <v>1255</v>
      </c>
      <c r="J38" s="335"/>
      <c r="K38" s="135" t="s">
        <v>2283</v>
      </c>
      <c r="L38" s="334">
        <v>3500.0</v>
      </c>
      <c r="M38" s="74" t="s">
        <v>38</v>
      </c>
      <c r="O38" s="93"/>
      <c r="P38" s="93"/>
    </row>
    <row r="39" ht="15.75" customHeight="1">
      <c r="A39" s="104">
        <v>25.0</v>
      </c>
      <c r="B39" s="90" t="s">
        <v>1260</v>
      </c>
      <c r="C39" s="30" t="s">
        <v>1244</v>
      </c>
      <c r="D39" s="30"/>
      <c r="E39" s="105"/>
      <c r="F39" s="22" t="s">
        <v>2409</v>
      </c>
      <c r="G39" s="18" t="s">
        <v>1264</v>
      </c>
      <c r="H39" s="18" t="s">
        <v>1266</v>
      </c>
      <c r="I39" s="25" t="s">
        <v>1268</v>
      </c>
      <c r="K39" s="135" t="s">
        <v>2283</v>
      </c>
      <c r="L39" s="334">
        <v>4000.0</v>
      </c>
      <c r="M39" s="74" t="s">
        <v>38</v>
      </c>
      <c r="O39" s="93"/>
      <c r="P39" s="93"/>
    </row>
    <row r="40" ht="15.75" customHeight="1">
      <c r="A40" s="104">
        <v>26.0</v>
      </c>
      <c r="B40" s="90" t="s">
        <v>1272</v>
      </c>
      <c r="C40" s="30" t="s">
        <v>1244</v>
      </c>
      <c r="D40" s="30"/>
      <c r="E40" s="105"/>
      <c r="F40" s="22" t="s">
        <v>2409</v>
      </c>
      <c r="G40" s="18" t="s">
        <v>1274</v>
      </c>
      <c r="H40" s="18" t="s">
        <v>1276</v>
      </c>
      <c r="I40" s="25" t="s">
        <v>1278</v>
      </c>
      <c r="J40" s="335"/>
      <c r="K40" s="135" t="s">
        <v>2283</v>
      </c>
      <c r="L40" s="334">
        <v>3500.0</v>
      </c>
      <c r="M40" s="74" t="s">
        <v>38</v>
      </c>
      <c r="O40" s="93"/>
      <c r="P40" s="93"/>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4">
      <c r="A4" s="13" t="s">
        <v>10</v>
      </c>
      <c r="B4" s="13"/>
      <c r="C4" s="13" t="s">
        <v>11</v>
      </c>
      <c r="D4" s="13"/>
      <c r="E4" s="13" t="s">
        <v>12</v>
      </c>
    </row>
    <row r="5">
      <c r="A5" s="25" t="s">
        <v>37</v>
      </c>
      <c r="B5" s="25">
        <v>1.0</v>
      </c>
      <c r="C5" s="23" t="s">
        <v>41</v>
      </c>
      <c r="D5" s="23">
        <v>9.0</v>
      </c>
      <c r="E5" s="23" t="s">
        <v>45</v>
      </c>
      <c r="F5" s="38">
        <v>10.0</v>
      </c>
    </row>
    <row r="6">
      <c r="A6" s="37" t="s">
        <v>61</v>
      </c>
      <c r="B6" s="25">
        <v>1.0</v>
      </c>
      <c r="C6" s="23"/>
      <c r="D6" s="23"/>
      <c r="E6" s="23" t="s">
        <v>64</v>
      </c>
      <c r="F6" s="38">
        <v>2.0</v>
      </c>
    </row>
    <row r="7">
      <c r="A7" s="37" t="s">
        <v>80</v>
      </c>
      <c r="B7" s="25">
        <v>1.0</v>
      </c>
      <c r="C7" s="23"/>
      <c r="D7" s="23"/>
      <c r="E7" s="23" t="s">
        <v>85</v>
      </c>
      <c r="F7" s="38">
        <v>6.0</v>
      </c>
    </row>
    <row r="8">
      <c r="A8" s="37" t="s">
        <v>50</v>
      </c>
      <c r="B8" s="25">
        <v>1.0</v>
      </c>
      <c r="C8" s="23"/>
      <c r="D8" s="23"/>
      <c r="E8" s="23" t="s">
        <v>59</v>
      </c>
      <c r="F8" s="38">
        <v>3.0</v>
      </c>
    </row>
    <row r="9">
      <c r="A9" s="37"/>
      <c r="B9" s="25"/>
      <c r="C9" s="23"/>
      <c r="D9" s="23"/>
      <c r="E9" s="23" t="s">
        <v>2450</v>
      </c>
      <c r="F9" s="38">
        <v>1.0</v>
      </c>
    </row>
    <row r="10">
      <c r="A10" s="20" t="s">
        <v>28</v>
      </c>
      <c r="B10" s="25">
        <v>1.0</v>
      </c>
      <c r="C10" s="23" t="s">
        <v>123</v>
      </c>
      <c r="D10" s="23">
        <v>4.0</v>
      </c>
      <c r="E10" s="23" t="s">
        <v>2451</v>
      </c>
      <c r="F10" s="38">
        <v>7.0</v>
      </c>
    </row>
    <row r="12">
      <c r="A12" s="29" t="s">
        <v>161</v>
      </c>
      <c r="B12" s="29"/>
      <c r="C12" s="29"/>
      <c r="D12" s="29"/>
      <c r="E12" s="29" t="s">
        <v>165</v>
      </c>
    </row>
    <row r="13">
      <c r="A13" s="17" t="s">
        <v>532</v>
      </c>
      <c r="B13" s="17">
        <v>1.0</v>
      </c>
      <c r="C13" s="32"/>
      <c r="D13" s="32"/>
      <c r="E13" s="15" t="s">
        <v>197</v>
      </c>
      <c r="F13" s="38">
        <v>2.0</v>
      </c>
    </row>
    <row r="14">
      <c r="A14" s="17"/>
      <c r="B14" s="17"/>
      <c r="C14" s="32"/>
      <c r="D14" s="32"/>
      <c r="E14" s="15" t="s">
        <v>210</v>
      </c>
      <c r="F14" s="38">
        <v>2.0</v>
      </c>
    </row>
    <row r="15">
      <c r="A15" s="17" t="s">
        <v>551</v>
      </c>
      <c r="B15" s="17">
        <v>1.0</v>
      </c>
      <c r="C15" s="32"/>
      <c r="D15" s="32"/>
      <c r="E15" s="15" t="s">
        <v>220</v>
      </c>
      <c r="F15" s="38">
        <v>2.0</v>
      </c>
    </row>
    <row r="16">
      <c r="A16" s="17" t="s">
        <v>560</v>
      </c>
      <c r="B16" s="17">
        <v>1.0</v>
      </c>
      <c r="C16" s="32"/>
      <c r="D16" s="32"/>
      <c r="E16" s="15" t="s">
        <v>226</v>
      </c>
      <c r="F16" s="38">
        <v>1.0</v>
      </c>
    </row>
    <row r="17">
      <c r="A17" s="17"/>
      <c r="B17" s="17"/>
      <c r="C17" s="32"/>
      <c r="D17" s="32"/>
      <c r="E17" s="15" t="s">
        <v>2452</v>
      </c>
      <c r="F17" s="38">
        <v>2.0</v>
      </c>
    </row>
    <row r="18">
      <c r="A18" s="17"/>
      <c r="B18" s="17"/>
      <c r="C18" s="32"/>
      <c r="D18" s="32"/>
      <c r="E18" s="15" t="s">
        <v>260</v>
      </c>
      <c r="F18" s="38">
        <v>1.0</v>
      </c>
    </row>
    <row r="19">
      <c r="A19" s="17" t="s">
        <v>613</v>
      </c>
      <c r="B19" s="17">
        <v>1.0</v>
      </c>
      <c r="C19" s="32"/>
      <c r="D19" s="32"/>
      <c r="E19" s="15" t="s">
        <v>274</v>
      </c>
      <c r="F19" s="38">
        <v>2.0</v>
      </c>
    </row>
    <row r="20">
      <c r="A20" s="17" t="s">
        <v>630</v>
      </c>
      <c r="B20" s="17">
        <v>1.0</v>
      </c>
      <c r="C20" s="32"/>
      <c r="D20" s="32"/>
      <c r="E20" s="15" t="s">
        <v>290</v>
      </c>
      <c r="F20" s="38">
        <v>2.0</v>
      </c>
    </row>
    <row r="21" ht="15.75" customHeight="1">
      <c r="A21" s="17" t="s">
        <v>639</v>
      </c>
      <c r="B21" s="17">
        <v>1.0</v>
      </c>
      <c r="C21" s="32"/>
      <c r="D21" s="32"/>
      <c r="E21" s="15" t="s">
        <v>308</v>
      </c>
      <c r="F21" s="38">
        <v>2.0</v>
      </c>
    </row>
    <row r="22" ht="15.75" customHeight="1">
      <c r="A22" s="17" t="s">
        <v>648</v>
      </c>
      <c r="B22" s="17">
        <v>1.0</v>
      </c>
      <c r="C22" s="32"/>
      <c r="D22" s="32"/>
      <c r="E22" s="15" t="s">
        <v>324</v>
      </c>
      <c r="F22" s="38">
        <v>1.0</v>
      </c>
    </row>
    <row r="23" ht="15.75" customHeight="1">
      <c r="A23" s="17"/>
      <c r="B23" s="17"/>
      <c r="C23" s="32"/>
      <c r="D23" s="32"/>
      <c r="E23" s="15" t="s">
        <v>344</v>
      </c>
      <c r="F23" s="38">
        <v>2.0</v>
      </c>
    </row>
    <row r="24" ht="15.75" customHeight="1">
      <c r="A24" s="17" t="s">
        <v>667</v>
      </c>
      <c r="B24" s="17">
        <v>1.0</v>
      </c>
      <c r="C24" s="32"/>
      <c r="D24" s="32"/>
      <c r="E24" s="15" t="s">
        <v>366</v>
      </c>
      <c r="F24" s="38">
        <v>2.0</v>
      </c>
    </row>
    <row r="25" ht="15.75" customHeight="1">
      <c r="A25" s="17"/>
      <c r="B25" s="17"/>
      <c r="C25" s="32"/>
      <c r="D25" s="32"/>
      <c r="E25" s="15" t="s">
        <v>381</v>
      </c>
      <c r="F25" s="38">
        <v>2.0</v>
      </c>
    </row>
    <row r="26" ht="15.75" customHeight="1">
      <c r="A26" s="17" t="s">
        <v>676</v>
      </c>
      <c r="B26" s="17">
        <v>1.0</v>
      </c>
      <c r="C26" s="32"/>
      <c r="D26" s="32"/>
      <c r="E26" s="15" t="s">
        <v>391</v>
      </c>
      <c r="F26" s="38">
        <v>2.0</v>
      </c>
    </row>
    <row r="27" ht="15.75" customHeight="1">
      <c r="A27" s="17" t="s">
        <v>696</v>
      </c>
      <c r="B27" s="17">
        <v>1.0</v>
      </c>
      <c r="C27" s="32"/>
      <c r="D27" s="32"/>
      <c r="E27" s="15" t="s">
        <v>401</v>
      </c>
      <c r="F27" s="38">
        <v>2.0</v>
      </c>
    </row>
    <row r="28" ht="15.75" customHeight="1">
      <c r="A28" s="17" t="s">
        <v>707</v>
      </c>
      <c r="B28" s="17">
        <v>1.0</v>
      </c>
      <c r="C28" s="32"/>
      <c r="D28" s="32"/>
      <c r="E28" s="15" t="s">
        <v>417</v>
      </c>
      <c r="F28" s="38">
        <v>2.0</v>
      </c>
    </row>
    <row r="29" ht="15.75" customHeight="1">
      <c r="A29" s="17"/>
      <c r="B29" s="17"/>
      <c r="C29" s="32"/>
      <c r="D29" s="32"/>
      <c r="E29" s="15" t="s">
        <v>432</v>
      </c>
      <c r="F29" s="38">
        <v>2.0</v>
      </c>
    </row>
    <row r="30" ht="15.75" customHeight="1">
      <c r="A30" s="17" t="s">
        <v>726</v>
      </c>
      <c r="B30" s="17">
        <v>1.0</v>
      </c>
      <c r="C30" s="32"/>
      <c r="D30" s="32"/>
      <c r="E30" s="15" t="s">
        <v>453</v>
      </c>
      <c r="F30" s="38">
        <v>1.0</v>
      </c>
    </row>
    <row r="31" ht="15.75" customHeight="1">
      <c r="A31" s="17" t="s">
        <v>729</v>
      </c>
      <c r="B31" s="17">
        <v>1.0</v>
      </c>
      <c r="C31" s="32"/>
      <c r="D31" s="32"/>
      <c r="E31" s="15" t="s">
        <v>470</v>
      </c>
      <c r="F31" s="38">
        <v>2.0</v>
      </c>
    </row>
    <row r="32" ht="15.75" customHeight="1">
      <c r="A32" s="17" t="s">
        <v>2453</v>
      </c>
      <c r="B32" s="17">
        <v>1.0</v>
      </c>
      <c r="C32" s="32"/>
      <c r="D32" s="32"/>
      <c r="E32" s="15" t="s">
        <v>490</v>
      </c>
      <c r="F32" s="38">
        <v>2.0</v>
      </c>
    </row>
    <row r="33" ht="15.75" customHeight="1">
      <c r="A33" s="17" t="s">
        <v>2454</v>
      </c>
      <c r="B33" s="17">
        <v>1.0</v>
      </c>
      <c r="C33" s="32"/>
      <c r="D33" s="32"/>
      <c r="E33" s="15" t="s">
        <v>506</v>
      </c>
      <c r="F33" s="38">
        <v>2.0</v>
      </c>
    </row>
    <row r="34" ht="15.75" customHeight="1">
      <c r="A34" s="17"/>
      <c r="B34" s="17"/>
      <c r="C34" s="32"/>
      <c r="D34" s="32"/>
      <c r="E34" s="15" t="s">
        <v>524</v>
      </c>
      <c r="F34" s="38">
        <v>2.0</v>
      </c>
    </row>
    <row r="35" ht="15.75" customHeight="1">
      <c r="A35" s="17" t="s">
        <v>2455</v>
      </c>
      <c r="B35" s="17">
        <v>1.0</v>
      </c>
      <c r="C35" s="32"/>
      <c r="D35" s="32"/>
      <c r="E35" s="15" t="s">
        <v>537</v>
      </c>
      <c r="F35" s="38">
        <v>2.0</v>
      </c>
    </row>
    <row r="36" ht="15.75" customHeight="1">
      <c r="A36" s="17" t="s">
        <v>543</v>
      </c>
      <c r="B36" s="17">
        <v>1.0</v>
      </c>
      <c r="C36" s="32"/>
      <c r="D36" s="32"/>
      <c r="E36" s="15" t="s">
        <v>544</v>
      </c>
      <c r="F36" s="38">
        <v>1.0</v>
      </c>
    </row>
    <row r="37" ht="15.75" customHeight="1">
      <c r="A37" s="17"/>
      <c r="B37" s="17"/>
      <c r="C37" s="32"/>
      <c r="D37" s="32"/>
      <c r="E37" s="15" t="s">
        <v>550</v>
      </c>
      <c r="F37" s="38">
        <v>1.0</v>
      </c>
    </row>
    <row r="38" ht="15.75" customHeight="1"/>
    <row r="39" ht="15.75" customHeight="1">
      <c r="A39" s="29" t="s">
        <v>10</v>
      </c>
      <c r="B39" s="29"/>
      <c r="C39" s="29" t="s">
        <v>11</v>
      </c>
      <c r="D39" s="29"/>
      <c r="E39" s="29" t="s">
        <v>12</v>
      </c>
    </row>
    <row r="40" ht="15.75" customHeight="1">
      <c r="A40" s="17" t="s">
        <v>749</v>
      </c>
      <c r="B40" s="17">
        <v>1.0</v>
      </c>
      <c r="C40" s="15" t="s">
        <v>2456</v>
      </c>
      <c r="D40" s="15">
        <v>2.0</v>
      </c>
      <c r="E40" s="39" t="s">
        <v>581</v>
      </c>
      <c r="F40" s="38">
        <v>3.0</v>
      </c>
    </row>
    <row r="41" ht="15.75" customHeight="1">
      <c r="A41" s="17" t="s">
        <v>765</v>
      </c>
      <c r="B41" s="348">
        <v>1.0</v>
      </c>
      <c r="C41" s="349" t="s">
        <v>2283</v>
      </c>
      <c r="D41" s="349">
        <v>1.0</v>
      </c>
      <c r="E41" s="39" t="s">
        <v>588</v>
      </c>
      <c r="F41" s="38">
        <v>2.0</v>
      </c>
    </row>
    <row r="42" ht="15.75" customHeight="1">
      <c r="A42" s="17" t="s">
        <v>774</v>
      </c>
      <c r="B42" s="348">
        <v>1.0</v>
      </c>
      <c r="C42" s="349" t="s">
        <v>2283</v>
      </c>
      <c r="D42" s="349">
        <v>1.0</v>
      </c>
      <c r="E42" s="39" t="s">
        <v>599</v>
      </c>
      <c r="F42" s="38">
        <v>4.0</v>
      </c>
    </row>
    <row r="43" ht="15.75" customHeight="1">
      <c r="A43" s="17"/>
      <c r="B43" s="348"/>
      <c r="C43" s="43" t="s">
        <v>2457</v>
      </c>
      <c r="D43" s="349">
        <v>1.0</v>
      </c>
      <c r="E43" s="39" t="s">
        <v>606</v>
      </c>
      <c r="F43" s="38">
        <v>6.0</v>
      </c>
    </row>
    <row r="44" ht="15.75" customHeight="1">
      <c r="A44" s="17" t="s">
        <v>789</v>
      </c>
      <c r="B44" s="348">
        <v>1.0</v>
      </c>
      <c r="C44" s="43" t="s">
        <v>612</v>
      </c>
      <c r="D44" s="43">
        <v>3.0</v>
      </c>
      <c r="E44" s="39" t="s">
        <v>2458</v>
      </c>
      <c r="F44" s="38">
        <v>1.0</v>
      </c>
    </row>
    <row r="45" ht="15.75" customHeight="1">
      <c r="A45" s="17"/>
      <c r="B45" s="350"/>
      <c r="C45" s="351"/>
      <c r="D45" s="351"/>
      <c r="E45" s="39"/>
    </row>
    <row r="46" ht="15.75" customHeight="1">
      <c r="A46" s="17" t="s">
        <v>808</v>
      </c>
      <c r="B46" s="348">
        <v>1.0</v>
      </c>
      <c r="C46" s="43" t="s">
        <v>636</v>
      </c>
      <c r="D46" s="43">
        <v>1.0</v>
      </c>
      <c r="E46" s="39" t="s">
        <v>637</v>
      </c>
      <c r="F46" s="38">
        <v>2.0</v>
      </c>
    </row>
    <row r="47" ht="15.75" customHeight="1">
      <c r="A47" s="17" t="s">
        <v>813</v>
      </c>
      <c r="B47" s="348">
        <v>1.0</v>
      </c>
      <c r="C47" s="349" t="s">
        <v>2283</v>
      </c>
      <c r="D47" s="349">
        <v>3.0</v>
      </c>
      <c r="E47" s="48" t="s">
        <v>646</v>
      </c>
      <c r="F47" s="38">
        <v>2.0</v>
      </c>
    </row>
    <row r="48" ht="15.75" customHeight="1">
      <c r="A48" s="17"/>
      <c r="B48" s="17"/>
      <c r="C48" s="25"/>
      <c r="D48" s="25"/>
      <c r="E48" s="39" t="s">
        <v>656</v>
      </c>
      <c r="F48" s="38">
        <v>2.0</v>
      </c>
    </row>
    <row r="49" ht="15.75" customHeight="1">
      <c r="A49" s="17" t="s">
        <v>663</v>
      </c>
      <c r="B49" s="17">
        <v>1.0</v>
      </c>
      <c r="C49" s="88" t="s">
        <v>2283</v>
      </c>
      <c r="D49" s="88">
        <v>1.0</v>
      </c>
      <c r="E49" s="39" t="s">
        <v>665</v>
      </c>
      <c r="F49" s="38">
        <v>3.0</v>
      </c>
    </row>
    <row r="50" ht="15.75" customHeight="1">
      <c r="A50" s="17"/>
      <c r="B50" s="17"/>
      <c r="C50" s="88" t="s">
        <v>2283</v>
      </c>
      <c r="D50" s="88">
        <v>1.0</v>
      </c>
      <c r="E50" s="39" t="s">
        <v>672</v>
      </c>
      <c r="F50" s="38">
        <v>2.0</v>
      </c>
    </row>
    <row r="51" ht="15.75" customHeight="1">
      <c r="A51" s="17" t="s">
        <v>678</v>
      </c>
      <c r="B51" s="17">
        <v>1.0</v>
      </c>
      <c r="C51" s="25" t="s">
        <v>2283</v>
      </c>
      <c r="D51" s="88">
        <v>1.0</v>
      </c>
      <c r="E51" s="39" t="s">
        <v>2459</v>
      </c>
      <c r="F51" s="38">
        <v>1.0</v>
      </c>
    </row>
    <row r="52" ht="15.75" customHeight="1">
      <c r="A52" s="17"/>
      <c r="B52" s="17"/>
      <c r="C52" s="25" t="s">
        <v>688</v>
      </c>
      <c r="D52" s="25">
        <v>1.0</v>
      </c>
      <c r="E52" s="39" t="s">
        <v>689</v>
      </c>
      <c r="F52" s="38">
        <v>2.0</v>
      </c>
    </row>
    <row r="53" ht="15.75" customHeight="1">
      <c r="A53" s="17"/>
      <c r="B53" s="17"/>
      <c r="C53" s="25" t="s">
        <v>2460</v>
      </c>
      <c r="D53" s="25">
        <v>3.0</v>
      </c>
      <c r="E53" s="39"/>
      <c r="F53" s="38">
        <v>0.0</v>
      </c>
    </row>
    <row r="54" ht="15.75" customHeight="1">
      <c r="A54" s="17" t="s">
        <v>2461</v>
      </c>
      <c r="B54" s="17">
        <v>1.0</v>
      </c>
      <c r="C54" s="88" t="s">
        <v>2283</v>
      </c>
      <c r="D54" s="88">
        <v>3.0</v>
      </c>
      <c r="E54" s="39" t="s">
        <v>705</v>
      </c>
      <c r="F54" s="38">
        <v>5.0</v>
      </c>
    </row>
    <row r="55" ht="15.75" customHeight="1">
      <c r="A55" s="17"/>
      <c r="B55" s="17"/>
      <c r="C55" s="88"/>
      <c r="D55" s="88"/>
      <c r="E55" s="39" t="s">
        <v>714</v>
      </c>
      <c r="F55" s="38">
        <v>5.0</v>
      </c>
    </row>
    <row r="56" ht="15.75" customHeight="1">
      <c r="A56" s="17" t="s">
        <v>1348</v>
      </c>
      <c r="B56" s="17">
        <v>1.0</v>
      </c>
      <c r="C56" s="88" t="s">
        <v>2283</v>
      </c>
      <c r="D56" s="88">
        <v>1.0</v>
      </c>
      <c r="E56" s="39"/>
    </row>
    <row r="57" ht="15.75" customHeight="1"/>
    <row r="58" ht="15.75" customHeight="1">
      <c r="A58" s="29" t="s">
        <v>10</v>
      </c>
      <c r="B58" s="29"/>
      <c r="C58" s="29" t="s">
        <v>11</v>
      </c>
      <c r="D58" s="29"/>
      <c r="E58" s="29" t="s">
        <v>12</v>
      </c>
    </row>
    <row r="59" ht="15.75" customHeight="1">
      <c r="A59" s="25"/>
      <c r="B59" s="25"/>
      <c r="C59" s="32"/>
      <c r="D59" s="32"/>
      <c r="E59" s="25" t="s">
        <v>735</v>
      </c>
      <c r="F59" s="38">
        <v>3.0</v>
      </c>
    </row>
    <row r="60" ht="15.75" customHeight="1">
      <c r="A60" s="25"/>
      <c r="B60" s="25"/>
      <c r="C60" s="32"/>
      <c r="D60" s="32"/>
      <c r="E60" s="25" t="s">
        <v>740</v>
      </c>
      <c r="F60" s="38">
        <v>3.0</v>
      </c>
    </row>
    <row r="61" ht="15.75" customHeight="1">
      <c r="A61" s="25"/>
      <c r="B61" s="25"/>
      <c r="C61" s="32"/>
      <c r="D61" s="32"/>
      <c r="E61" s="25" t="s">
        <v>747</v>
      </c>
      <c r="F61" s="38">
        <v>8.0</v>
      </c>
    </row>
    <row r="62" ht="15.75" customHeight="1">
      <c r="A62" s="25"/>
      <c r="B62" s="25"/>
      <c r="C62" s="32"/>
      <c r="D62" s="32"/>
      <c r="E62" s="25" t="s">
        <v>753</v>
      </c>
      <c r="F62" s="38">
        <v>3.0</v>
      </c>
    </row>
    <row r="63" ht="15.75" customHeight="1">
      <c r="A63" s="25" t="s">
        <v>578</v>
      </c>
      <c r="B63" s="25">
        <v>1.0</v>
      </c>
      <c r="C63" s="32"/>
      <c r="D63" s="32"/>
      <c r="E63" s="25" t="s">
        <v>759</v>
      </c>
      <c r="F63" s="38">
        <v>3.0</v>
      </c>
    </row>
    <row r="64" ht="15.75" customHeight="1">
      <c r="A64" s="25"/>
      <c r="B64" s="25"/>
      <c r="C64" s="32"/>
      <c r="D64" s="32"/>
      <c r="E64" s="25" t="s">
        <v>766</v>
      </c>
      <c r="F64" s="38">
        <v>8.0</v>
      </c>
    </row>
    <row r="65" ht="15.75" customHeight="1">
      <c r="A65" s="25" t="s">
        <v>771</v>
      </c>
      <c r="B65" s="25">
        <v>1.0</v>
      </c>
      <c r="C65" s="32"/>
      <c r="D65" s="32"/>
      <c r="E65" s="25" t="s">
        <v>772</v>
      </c>
      <c r="F65" s="38">
        <v>3.0</v>
      </c>
    </row>
    <row r="66" ht="15.75" customHeight="1"/>
    <row r="67" ht="15.75" customHeight="1">
      <c r="A67" s="29" t="s">
        <v>161</v>
      </c>
      <c r="B67" s="29"/>
      <c r="D67" s="29"/>
      <c r="E67" s="29" t="s">
        <v>12</v>
      </c>
      <c r="G67" s="29" t="s">
        <v>777</v>
      </c>
    </row>
    <row r="68" ht="15.75" customHeight="1">
      <c r="A68" s="25" t="s">
        <v>2462</v>
      </c>
      <c r="B68" s="25">
        <v>1.0</v>
      </c>
      <c r="D68" s="25"/>
      <c r="E68" s="25" t="s">
        <v>787</v>
      </c>
      <c r="F68" s="38">
        <v>5.0</v>
      </c>
      <c r="G68" s="25" t="s">
        <v>786</v>
      </c>
    </row>
    <row r="69" ht="15.75" customHeight="1">
      <c r="A69" s="25" t="s">
        <v>2463</v>
      </c>
      <c r="B69" s="25">
        <v>1.0</v>
      </c>
      <c r="D69" s="25"/>
      <c r="E69" s="25" t="s">
        <v>794</v>
      </c>
      <c r="F69" s="38">
        <v>8.0</v>
      </c>
      <c r="G69" s="25" t="s">
        <v>793</v>
      </c>
    </row>
    <row r="70" ht="15.75" customHeight="1">
      <c r="A70" s="25" t="s">
        <v>2464</v>
      </c>
      <c r="B70" s="25">
        <v>1.0</v>
      </c>
      <c r="D70" s="25"/>
      <c r="E70" s="25" t="s">
        <v>800</v>
      </c>
      <c r="F70" s="38">
        <v>6.0</v>
      </c>
      <c r="G70" s="25" t="s">
        <v>799</v>
      </c>
    </row>
    <row r="71" ht="15.75" customHeight="1">
      <c r="A71" s="25" t="s">
        <v>2465</v>
      </c>
      <c r="B71" s="25">
        <v>1.0</v>
      </c>
      <c r="D71" s="25"/>
      <c r="E71" s="25" t="s">
        <v>807</v>
      </c>
      <c r="F71" s="38">
        <v>9.0</v>
      </c>
      <c r="G71" s="25" t="s">
        <v>806</v>
      </c>
    </row>
    <row r="72" ht="15.75" customHeight="1">
      <c r="B72" s="38">
        <f>SUM(B5:B71)</f>
        <v>38</v>
      </c>
      <c r="D72" s="38">
        <f>SUM(D5:D71)</f>
        <v>36</v>
      </c>
      <c r="F72" s="38">
        <f>SUM(F5:F71)</f>
        <v>172</v>
      </c>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c r="A1" s="46"/>
      <c r="B1" s="44" t="s">
        <v>2349</v>
      </c>
      <c r="C1" s="44" t="s">
        <v>619</v>
      </c>
      <c r="D1" s="44" t="s">
        <v>620</v>
      </c>
      <c r="E1" s="44" t="s">
        <v>622</v>
      </c>
    </row>
    <row r="2">
      <c r="A2" s="45" t="s">
        <v>625</v>
      </c>
      <c r="B2" s="46">
        <v>3.0</v>
      </c>
      <c r="C2" s="46">
        <v>3.0</v>
      </c>
      <c r="D2" s="47">
        <v>0.0</v>
      </c>
      <c r="E2" s="47">
        <f>C2+D2</f>
        <v>3</v>
      </c>
    </row>
    <row r="3">
      <c r="A3" s="46"/>
      <c r="B3" s="49">
        <f t="shared" ref="B3:E3" si="1">SUM(B2)</f>
        <v>3</v>
      </c>
      <c r="C3" s="49">
        <f t="shared" si="1"/>
        <v>3</v>
      </c>
      <c r="D3" s="49">
        <f t="shared" si="1"/>
        <v>0</v>
      </c>
      <c r="E3" s="49">
        <f t="shared" si="1"/>
        <v>3</v>
      </c>
    </row>
    <row r="5">
      <c r="A5" s="46"/>
      <c r="B5" s="44" t="s">
        <v>615</v>
      </c>
      <c r="C5" s="44" t="s">
        <v>619</v>
      </c>
      <c r="D5" s="44" t="s">
        <v>620</v>
      </c>
      <c r="E5" s="44" t="s">
        <v>622</v>
      </c>
    </row>
    <row r="6">
      <c r="A6" s="45" t="s">
        <v>697</v>
      </c>
      <c r="B6" s="46">
        <v>9.0</v>
      </c>
      <c r="C6" s="46">
        <v>9.0</v>
      </c>
      <c r="D6" s="47">
        <v>0.0</v>
      </c>
      <c r="E6" s="47">
        <f t="shared" ref="E6:E8" si="2">C6+D6</f>
        <v>9</v>
      </c>
    </row>
    <row r="7">
      <c r="A7" s="45" t="s">
        <v>706</v>
      </c>
      <c r="B7" s="46">
        <v>11.0</v>
      </c>
      <c r="C7" s="46">
        <v>10.0</v>
      </c>
      <c r="D7" s="47">
        <v>1.0</v>
      </c>
      <c r="E7" s="47">
        <f t="shared" si="2"/>
        <v>11</v>
      </c>
    </row>
    <row r="8">
      <c r="A8" s="45" t="s">
        <v>709</v>
      </c>
      <c r="B8" s="46">
        <v>6.0</v>
      </c>
      <c r="C8" s="46">
        <v>6.0</v>
      </c>
      <c r="D8" s="47">
        <v>0.0</v>
      </c>
      <c r="E8" s="47">
        <f t="shared" si="2"/>
        <v>6</v>
      </c>
    </row>
    <row r="9">
      <c r="A9" s="46"/>
      <c r="B9" s="49">
        <f t="shared" ref="B9:E9" si="3">SUM(B6:B8)</f>
        <v>26</v>
      </c>
      <c r="C9" s="49">
        <f t="shared" si="3"/>
        <v>25</v>
      </c>
      <c r="D9" s="49">
        <f t="shared" si="3"/>
        <v>1</v>
      </c>
      <c r="E9" s="49">
        <f t="shared" si="3"/>
        <v>26</v>
      </c>
    </row>
    <row r="11">
      <c r="A11" s="46"/>
      <c r="B11" s="44" t="s">
        <v>720</v>
      </c>
      <c r="C11" s="44" t="s">
        <v>619</v>
      </c>
      <c r="D11" s="44" t="s">
        <v>620</v>
      </c>
      <c r="E11" s="44" t="s">
        <v>622</v>
      </c>
    </row>
    <row r="12">
      <c r="A12" s="45" t="s">
        <v>709</v>
      </c>
      <c r="B12" s="46">
        <v>3.0</v>
      </c>
      <c r="C12" s="46">
        <v>3.0</v>
      </c>
      <c r="D12" s="47">
        <v>0.0</v>
      </c>
      <c r="E12" s="47">
        <f t="shared" ref="E12:E13" si="4">C12+D12</f>
        <v>3</v>
      </c>
    </row>
    <row r="13">
      <c r="A13" s="45" t="s">
        <v>742</v>
      </c>
      <c r="B13" s="46">
        <v>14.0</v>
      </c>
      <c r="C13" s="46">
        <v>14.0</v>
      </c>
      <c r="D13" s="47">
        <v>0.0</v>
      </c>
      <c r="E13" s="47">
        <f t="shared" si="4"/>
        <v>14</v>
      </c>
    </row>
    <row r="14">
      <c r="A14" s="46"/>
      <c r="B14" s="49">
        <f t="shared" ref="B14:E14" si="5">SUM(B12:B13)</f>
        <v>17</v>
      </c>
      <c r="C14" s="49">
        <f t="shared" si="5"/>
        <v>17</v>
      </c>
      <c r="D14" s="49">
        <f t="shared" si="5"/>
        <v>0</v>
      </c>
      <c r="E14" s="49">
        <f t="shared" si="5"/>
        <v>17</v>
      </c>
    </row>
    <row r="16">
      <c r="A16" s="46"/>
      <c r="B16" s="49" t="s">
        <v>817</v>
      </c>
      <c r="C16" s="49" t="s">
        <v>619</v>
      </c>
      <c r="D16" s="44" t="s">
        <v>620</v>
      </c>
      <c r="E16" s="44" t="s">
        <v>622</v>
      </c>
    </row>
    <row r="17">
      <c r="A17" s="46" t="s">
        <v>812</v>
      </c>
      <c r="B17" s="46">
        <v>3.0</v>
      </c>
      <c r="C17" s="46">
        <v>2.0</v>
      </c>
      <c r="D17" s="47">
        <v>1.0</v>
      </c>
      <c r="E17" s="47">
        <f t="shared" ref="E17:E19" si="6">C17+D17</f>
        <v>3</v>
      </c>
    </row>
    <row r="18">
      <c r="A18" s="45" t="s">
        <v>742</v>
      </c>
      <c r="B18" s="46">
        <v>20.0</v>
      </c>
      <c r="C18" s="46">
        <v>19.0</v>
      </c>
      <c r="D18" s="47">
        <v>1.0</v>
      </c>
      <c r="E18" s="47">
        <f t="shared" si="6"/>
        <v>20</v>
      </c>
    </row>
    <row r="19">
      <c r="A19" s="46" t="s">
        <v>815</v>
      </c>
      <c r="B19" s="46">
        <v>8.0</v>
      </c>
      <c r="C19" s="47">
        <v>8.0</v>
      </c>
      <c r="D19" s="47">
        <v>0.0</v>
      </c>
      <c r="E19" s="47">
        <f t="shared" si="6"/>
        <v>8</v>
      </c>
    </row>
    <row r="20">
      <c r="A20" s="46"/>
      <c r="B20" s="49">
        <f t="shared" ref="B20:E20" si="7">SUM(B17:B19)</f>
        <v>31</v>
      </c>
      <c r="C20" s="49">
        <f t="shared" si="7"/>
        <v>29</v>
      </c>
      <c r="D20" s="49">
        <f t="shared" si="7"/>
        <v>2</v>
      </c>
      <c r="E20" s="49">
        <f t="shared" si="7"/>
        <v>31</v>
      </c>
    </row>
    <row r="21" ht="15.75" customHeight="1"/>
    <row r="22" ht="15.75" customHeight="1">
      <c r="A22" s="46"/>
      <c r="B22" s="49" t="s">
        <v>810</v>
      </c>
      <c r="C22" s="49" t="s">
        <v>619</v>
      </c>
      <c r="D22" s="44" t="s">
        <v>620</v>
      </c>
      <c r="E22" s="44" t="s">
        <v>622</v>
      </c>
    </row>
    <row r="23" ht="15.75" customHeight="1">
      <c r="A23" s="46" t="s">
        <v>812</v>
      </c>
      <c r="B23" s="46">
        <v>3.0</v>
      </c>
      <c r="C23" s="46">
        <v>3.0</v>
      </c>
      <c r="D23" s="38">
        <v>0.0</v>
      </c>
      <c r="E23" s="47">
        <f t="shared" ref="E23:E27" si="8">C23+D23</f>
        <v>3</v>
      </c>
    </row>
    <row r="24" ht="15.75" customHeight="1">
      <c r="A24" s="45" t="s">
        <v>742</v>
      </c>
      <c r="B24" s="46">
        <v>6.0</v>
      </c>
      <c r="C24" s="46">
        <v>6.0</v>
      </c>
      <c r="D24" s="38">
        <v>0.0</v>
      </c>
      <c r="E24" s="47">
        <f t="shared" si="8"/>
        <v>6</v>
      </c>
    </row>
    <row r="25" ht="15.75" customHeight="1">
      <c r="A25" s="46" t="s">
        <v>815</v>
      </c>
      <c r="B25" s="46">
        <v>9.0</v>
      </c>
      <c r="C25" s="47">
        <v>9.0</v>
      </c>
      <c r="D25" s="38">
        <v>0.0</v>
      </c>
      <c r="E25" s="47">
        <f t="shared" si="8"/>
        <v>9</v>
      </c>
    </row>
    <row r="26" ht="15.75" customHeight="1">
      <c r="A26" s="46" t="s">
        <v>706</v>
      </c>
      <c r="B26" s="46">
        <v>7.0</v>
      </c>
      <c r="C26" s="47">
        <v>6.0</v>
      </c>
      <c r="D26" s="38">
        <v>1.0</v>
      </c>
      <c r="E26" s="47">
        <f t="shared" si="8"/>
        <v>7</v>
      </c>
    </row>
    <row r="27" ht="15.75" customHeight="1">
      <c r="A27" s="46" t="s">
        <v>816</v>
      </c>
      <c r="B27" s="46">
        <v>4.0</v>
      </c>
      <c r="C27" s="47">
        <v>4.0</v>
      </c>
      <c r="D27" s="38">
        <v>0.0</v>
      </c>
      <c r="E27" s="47">
        <f t="shared" si="8"/>
        <v>4</v>
      </c>
    </row>
    <row r="28" ht="15.75" customHeight="1">
      <c r="A28" s="46"/>
      <c r="B28" s="49">
        <f t="shared" ref="B28:E28" si="9">SUM(B23:B27)</f>
        <v>29</v>
      </c>
      <c r="C28" s="49">
        <f t="shared" si="9"/>
        <v>28</v>
      </c>
      <c r="D28" s="44">
        <f t="shared" si="9"/>
        <v>1</v>
      </c>
      <c r="E28" s="49">
        <f t="shared" si="9"/>
        <v>29</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c r="A1" s="195" t="s">
        <v>1746</v>
      </c>
      <c r="B1" s="352" t="s">
        <v>2466</v>
      </c>
      <c r="C1" s="352" t="s">
        <v>2467</v>
      </c>
      <c r="D1" s="352" t="s">
        <v>2468</v>
      </c>
      <c r="E1" s="352" t="s">
        <v>2469</v>
      </c>
      <c r="F1" s="352" t="s">
        <v>2470</v>
      </c>
      <c r="G1" s="186" t="s">
        <v>622</v>
      </c>
    </row>
    <row r="2">
      <c r="A2" s="37" t="s">
        <v>625</v>
      </c>
      <c r="B2" s="180">
        <v>3.0</v>
      </c>
      <c r="C2" s="180"/>
      <c r="D2" s="180"/>
      <c r="E2" s="180"/>
      <c r="F2" s="180"/>
      <c r="G2" s="180">
        <f t="shared" ref="G2:G8" si="1">SUM(B2:F2)</f>
        <v>3</v>
      </c>
    </row>
    <row r="3">
      <c r="A3" s="37" t="s">
        <v>697</v>
      </c>
      <c r="B3" s="187"/>
      <c r="C3" s="187">
        <v>9.0</v>
      </c>
      <c r="D3" s="188"/>
      <c r="E3" s="188"/>
      <c r="F3" s="180"/>
      <c r="G3" s="180">
        <f t="shared" si="1"/>
        <v>9</v>
      </c>
    </row>
    <row r="4">
      <c r="A4" s="37" t="s">
        <v>706</v>
      </c>
      <c r="B4" s="187"/>
      <c r="C4" s="187">
        <v>10.0</v>
      </c>
      <c r="D4" s="188"/>
      <c r="E4" s="188"/>
      <c r="F4" s="180">
        <v>6.0</v>
      </c>
      <c r="G4" s="180">
        <f t="shared" si="1"/>
        <v>16</v>
      </c>
    </row>
    <row r="5">
      <c r="A5" s="37" t="s">
        <v>709</v>
      </c>
      <c r="B5" s="187"/>
      <c r="C5" s="187">
        <v>6.0</v>
      </c>
      <c r="D5" s="188">
        <v>3.0</v>
      </c>
      <c r="E5" s="188">
        <v>2.0</v>
      </c>
      <c r="F5" s="180">
        <v>3.0</v>
      </c>
      <c r="G5" s="180">
        <f t="shared" si="1"/>
        <v>14</v>
      </c>
    </row>
    <row r="6">
      <c r="A6" s="37" t="s">
        <v>742</v>
      </c>
      <c r="B6" s="187"/>
      <c r="C6" s="187"/>
      <c r="D6" s="188">
        <v>14.0</v>
      </c>
      <c r="E6" s="188">
        <v>19.0</v>
      </c>
      <c r="F6" s="180">
        <v>6.0</v>
      </c>
      <c r="G6" s="180">
        <f t="shared" si="1"/>
        <v>39</v>
      </c>
    </row>
    <row r="7">
      <c r="A7" s="187" t="s">
        <v>815</v>
      </c>
      <c r="B7" s="187"/>
      <c r="C7" s="188"/>
      <c r="D7" s="188"/>
      <c r="E7" s="188">
        <v>8.0</v>
      </c>
      <c r="F7" s="180">
        <v>9.0</v>
      </c>
      <c r="G7" s="180">
        <f t="shared" si="1"/>
        <v>17</v>
      </c>
    </row>
    <row r="8">
      <c r="A8" s="187" t="s">
        <v>816</v>
      </c>
      <c r="B8" s="185"/>
      <c r="C8" s="185"/>
      <c r="D8" s="185"/>
      <c r="E8" s="185"/>
      <c r="F8" s="180">
        <v>4.0</v>
      </c>
      <c r="G8" s="180">
        <f t="shared" si="1"/>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2018-06-22T22:47:13Z</dcterms:created>
  <dc:creator>INVESTIGACION_PC04</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0x0101009D904F7310BDF14B805AD0F3C0F2A888</vt:lpwstr>
  </property>
  <property fmtid="{D5CDD505-2E9C-101B-9397-08002B2CF9AE}" pid="3" name="MediaServiceImageTags">
    <vt:lpwstr/>
  </property>
</Properties>
</file>